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375" windowHeight="4455" activeTab="3"/>
  </bookViews>
  <sheets>
    <sheet name="Refund" sheetId="1" r:id="rId1"/>
    <sheet name="Sheet2" sheetId="2" r:id="rId2"/>
    <sheet name="Should Have Billed" sheetId="3" r:id="rId3"/>
    <sheet name="Actual to Proposed" sheetId="4" r:id="rId4"/>
    <sheet name="Actual to Recommend" sheetId="5" r:id="rId5"/>
  </sheets>
  <definedNames>
    <definedName name="Customer_Information_File" localSheetId="3">'Actual to Proposed'!$B$12:$AI$136</definedName>
    <definedName name="Customer_Information_File" localSheetId="4">'Actual to Recommend'!$B$3:$AI$147</definedName>
    <definedName name="Customer_Information_File" localSheetId="0">'Refund'!$B$1:$AI$159</definedName>
    <definedName name="Customer_Information_File">'Should Have Billed'!$B$2:$AD$159</definedName>
  </definedNames>
  <calcPr fullCalcOnLoad="1"/>
</workbook>
</file>

<file path=xl/sharedStrings.xml><?xml version="1.0" encoding="utf-8"?>
<sst xmlns="http://schemas.openxmlformats.org/spreadsheetml/2006/main" count="7541" uniqueCount="408">
  <si>
    <t>FarmHouseA</t>
  </si>
  <si>
    <t>White Estate Farm House</t>
  </si>
  <si>
    <t>Blue_Barn</t>
  </si>
  <si>
    <t>2909 N Highway 73 / Blue Barn</t>
  </si>
  <si>
    <t>CE-Lot002A</t>
  </si>
  <si>
    <t>18321 Wagon Circle</t>
  </si>
  <si>
    <t>CE-Lot003B</t>
  </si>
  <si>
    <t>3541 N Highway 73</t>
  </si>
  <si>
    <t>CE-Lot004B</t>
  </si>
  <si>
    <t>3445 N Stagecoach Drive</t>
  </si>
  <si>
    <t>CE-Lot006A</t>
  </si>
  <si>
    <t>3353 N Stagecoach Drive</t>
  </si>
  <si>
    <t>CE-Lot007A</t>
  </si>
  <si>
    <t>3249 N Stagecoach Drive</t>
  </si>
  <si>
    <t>CE-Lot008A</t>
  </si>
  <si>
    <t>3228 N Stagecoach Drive</t>
  </si>
  <si>
    <t>CE-Lot009B</t>
  </si>
  <si>
    <t>3284 N Stagecoach Drive</t>
  </si>
  <si>
    <t>CE-Lot011A</t>
  </si>
  <si>
    <t>3414 N Stagecoach Drive</t>
  </si>
  <si>
    <t>CE-Lot020A</t>
  </si>
  <si>
    <t>2921 N Highway 73</t>
  </si>
  <si>
    <t>S1-Lot001D</t>
  </si>
  <si>
    <t>18408 W Wilson Avenue</t>
  </si>
  <si>
    <t>S1-Lot002A</t>
  </si>
  <si>
    <t>18426 W Wilson Avenue</t>
  </si>
  <si>
    <t>S1-Lot003B</t>
  </si>
  <si>
    <t>18444 W Wilson Avenue</t>
  </si>
  <si>
    <t>S1-Lot004B</t>
  </si>
  <si>
    <t>18462 W Wilson Avenue</t>
  </si>
  <si>
    <t>S1-Lot006H</t>
  </si>
  <si>
    <t>3644 N Adams Street</t>
  </si>
  <si>
    <t>S1-Lot007B</t>
  </si>
  <si>
    <t>18455 W Carter Circle</t>
  </si>
  <si>
    <t>S1-Lot008B</t>
  </si>
  <si>
    <t>18439 W Carter Circle</t>
  </si>
  <si>
    <t>S1-Lot011C</t>
  </si>
  <si>
    <t>18416 W Carter Circle</t>
  </si>
  <si>
    <t>S1-Lot012C</t>
  </si>
  <si>
    <t>18428 W Carter Circle</t>
  </si>
  <si>
    <t>S1-Lot014B</t>
  </si>
  <si>
    <t>18458 W Carter Circle</t>
  </si>
  <si>
    <t>S1-Lot013D</t>
  </si>
  <si>
    <t>18442 W Carter Circle</t>
  </si>
  <si>
    <t>S1-Lot61BF</t>
  </si>
  <si>
    <t>18523 W Coolidge Avenue</t>
  </si>
  <si>
    <t>S1-Lot015A</t>
  </si>
  <si>
    <t>18445 W Jefferson Avenue</t>
  </si>
  <si>
    <t>S1-Lot016D</t>
  </si>
  <si>
    <t>18427 W Jefferson Avenue</t>
  </si>
  <si>
    <t>S1-Lot017A</t>
  </si>
  <si>
    <t>18412 W Jefferson</t>
  </si>
  <si>
    <t>S1-Lot018A</t>
  </si>
  <si>
    <t>18416 W Jefferson</t>
  </si>
  <si>
    <t>S1-Lot019B</t>
  </si>
  <si>
    <t>3698 N Adams Street</t>
  </si>
  <si>
    <t>S1-Lot020B</t>
  </si>
  <si>
    <t>3718 N Adams Street</t>
  </si>
  <si>
    <t>S1-Lot021B</t>
  </si>
  <si>
    <t>3734 N Adams Street</t>
  </si>
  <si>
    <t>S1-Lot022C</t>
  </si>
  <si>
    <t>3748 N Adams Street</t>
  </si>
  <si>
    <t>S1-Lot023B</t>
  </si>
  <si>
    <t>3764 N Adams Street</t>
  </si>
  <si>
    <t>S1-Lot024A</t>
  </si>
  <si>
    <t>3778 N Adams Street</t>
  </si>
  <si>
    <t>S1-Lot025A</t>
  </si>
  <si>
    <t>3792 N Adams Street</t>
  </si>
  <si>
    <t>S1-Lot039A</t>
  </si>
  <si>
    <t>3791 N Adams Street</t>
  </si>
  <si>
    <t>S1-Lot040C</t>
  </si>
  <si>
    <t>18438 W Coolidge</t>
  </si>
  <si>
    <t>S1-Lot041A</t>
  </si>
  <si>
    <t>18456 W Coolidge</t>
  </si>
  <si>
    <t>S1-Lot042A</t>
  </si>
  <si>
    <t>3792 N Buchanan</t>
  </si>
  <si>
    <t>S1-Lot043A</t>
  </si>
  <si>
    <t>3808 N Buchanan</t>
  </si>
  <si>
    <t>S1-Lot044A</t>
  </si>
  <si>
    <t>3824 N Buchanan</t>
  </si>
  <si>
    <t>S1-Lot046B</t>
  </si>
  <si>
    <t>3841 N Buchanan</t>
  </si>
  <si>
    <t>S1-Lot050A</t>
  </si>
  <si>
    <t>18482 W Coolidge</t>
  </si>
  <si>
    <t>S1-Lot051B</t>
  </si>
  <si>
    <t>18598 W Coolidge Avenue</t>
  </si>
  <si>
    <t>S1-Lot055A</t>
  </si>
  <si>
    <t>3844 Cleveland Avenue</t>
  </si>
  <si>
    <t>S1-Lot056B</t>
  </si>
  <si>
    <t>3843 Cleveland Avenue</t>
  </si>
  <si>
    <t>S1-Lot058A</t>
  </si>
  <si>
    <t>3807 N Cleveland Avenue</t>
  </si>
  <si>
    <t>S1-Lot060B</t>
  </si>
  <si>
    <t>3772 N Eisenhower</t>
  </si>
  <si>
    <t>S1-Lot061A</t>
  </si>
  <si>
    <t>18543 W Coolidge Avenue</t>
  </si>
  <si>
    <t>S1-Lot062A</t>
  </si>
  <si>
    <t>18501 W Coolidge Avenue</t>
  </si>
  <si>
    <t>S1-Lot063C</t>
  </si>
  <si>
    <t>18487 W Coolidge Avenue</t>
  </si>
  <si>
    <t>S1-Lot064A</t>
  </si>
  <si>
    <t>18473 W Coolidge Avenue</t>
  </si>
  <si>
    <t>S1-Lot065A</t>
  </si>
  <si>
    <t>18459 W Coolidge Avenue</t>
  </si>
  <si>
    <t>S1-Lot066B</t>
  </si>
  <si>
    <t>18441 W Coolidge Avenue</t>
  </si>
  <si>
    <t>S1-Lot068A</t>
  </si>
  <si>
    <t>18516 W Jefferson</t>
  </si>
  <si>
    <t>S1-Lot069B</t>
  </si>
  <si>
    <t>18528 W Jefferson</t>
  </si>
  <si>
    <t>S1-Lot070A</t>
  </si>
  <si>
    <t>3728 N Eisenhower</t>
  </si>
  <si>
    <t>S1-Lot071A</t>
  </si>
  <si>
    <t>18541 W Jefferson</t>
  </si>
  <si>
    <t>S1-Lot072B</t>
  </si>
  <si>
    <t>18525 W Jefferson Avenue</t>
  </si>
  <si>
    <t>S1-Lot073A</t>
  </si>
  <si>
    <t>18509 W Jefferson Avenue</t>
  </si>
  <si>
    <t>S1-Lot074B</t>
  </si>
  <si>
    <t>18491 W Jefferson Avenue</t>
  </si>
  <si>
    <t>18473 W Jefferson Avenue</t>
  </si>
  <si>
    <t>S1-Lot076E</t>
  </si>
  <si>
    <t>18484 Carter Drive</t>
  </si>
  <si>
    <t>S1-Lot077B</t>
  </si>
  <si>
    <t>18502 Carter Circle</t>
  </si>
  <si>
    <t>S1-Lot027A</t>
  </si>
  <si>
    <t>Lot 27 - 3818 N Adams Street</t>
  </si>
  <si>
    <t>S1-Lot057B</t>
  </si>
  <si>
    <t>3823 N Cleveland Street</t>
  </si>
  <si>
    <t>S1-Lot005G</t>
  </si>
  <si>
    <t>18478 W Wilson Avenue</t>
  </si>
  <si>
    <t>S1-Lot078C</t>
  </si>
  <si>
    <t>18514 Carter Circle</t>
  </si>
  <si>
    <t>S1-Lot079A</t>
  </si>
  <si>
    <t>18532 W Carter Drive</t>
  </si>
  <si>
    <t>S1-Lot080A</t>
  </si>
  <si>
    <t>3658 N Eisenhower</t>
  </si>
  <si>
    <t>S1-Lot081B</t>
  </si>
  <si>
    <t>18517 W Carter Circle</t>
  </si>
  <si>
    <t>S1-Lot082A</t>
  </si>
  <si>
    <t>18515 W Carter Circle</t>
  </si>
  <si>
    <t>S1-Lot083A</t>
  </si>
  <si>
    <t>3643 N Adams</t>
  </si>
  <si>
    <t>S1-Lot084B</t>
  </si>
  <si>
    <t>18506 W Wilson Avenue</t>
  </si>
  <si>
    <t>S1-Lot085B</t>
  </si>
  <si>
    <t>18516 W Wilson Avenue</t>
  </si>
  <si>
    <t>S1-Lot086A</t>
  </si>
  <si>
    <t>18534 W Wilson Avenue</t>
  </si>
  <si>
    <t>S1-Lot087C</t>
  </si>
  <si>
    <t>18567 W Jefferson</t>
  </si>
  <si>
    <t>S1-Lot088C</t>
  </si>
  <si>
    <t>3687 N Eisenhower</t>
  </si>
  <si>
    <t>S1-Lot089C</t>
  </si>
  <si>
    <t>3673 N Eisenhower</t>
  </si>
  <si>
    <t>S1-Lot090E</t>
  </si>
  <si>
    <t>3657 N Eisenhower</t>
  </si>
  <si>
    <t>S1-Lot091A</t>
  </si>
  <si>
    <t>3653 N Eisenhower</t>
  </si>
  <si>
    <t>S1-Lot092A</t>
  </si>
  <si>
    <t>3642 N Fillmore Drive</t>
  </si>
  <si>
    <t>S1-Lot093A</t>
  </si>
  <si>
    <t>3658 N Fillmore Drive</t>
  </si>
  <si>
    <t>S1-Lot094A</t>
  </si>
  <si>
    <t>3672 N Fillmore Drive</t>
  </si>
  <si>
    <t>S1-Lot095B</t>
  </si>
  <si>
    <t>3688 N Fillmore Drive</t>
  </si>
  <si>
    <t>S1-Lot096B</t>
  </si>
  <si>
    <t>18583 W Jefferson Avenue</t>
  </si>
  <si>
    <t>S1-Lot097A</t>
  </si>
  <si>
    <t>18607 W Jefferson</t>
  </si>
  <si>
    <t>S1-Lot098D</t>
  </si>
  <si>
    <t>3687 N Fillmore Street</t>
  </si>
  <si>
    <t>S1-Lot099B</t>
  </si>
  <si>
    <t>3671 N Fillmore Street</t>
  </si>
  <si>
    <t>S1-Lot100E</t>
  </si>
  <si>
    <t>3657 N Fillmore Street</t>
  </si>
  <si>
    <t>S1-Lot101B</t>
  </si>
  <si>
    <t>3641 N Fillmore Street</t>
  </si>
  <si>
    <t>S1-Lot102C</t>
  </si>
  <si>
    <t>18615 W Wilson Avenue</t>
  </si>
  <si>
    <t>S1-Lot103D</t>
  </si>
  <si>
    <t>18619 W Wilson Avenue</t>
  </si>
  <si>
    <t>S1-Lot105A</t>
  </si>
  <si>
    <t>18591 W Wilson Avenue</t>
  </si>
  <si>
    <t>S1-Lot106B</t>
  </si>
  <si>
    <t>18575 W Wilson Avenue</t>
  </si>
  <si>
    <t>S1-Lot107B</t>
  </si>
  <si>
    <t>18561 W Wilson Avenue</t>
  </si>
  <si>
    <t>S1-Lot108E</t>
  </si>
  <si>
    <t>18551 W Wilson Avenue</t>
  </si>
  <si>
    <t>S1-Lot109B</t>
  </si>
  <si>
    <t>18529 W Wilson Avenue</t>
  </si>
  <si>
    <t>S1-Lot110D</t>
  </si>
  <si>
    <t>18513 W Wilson Avenue</t>
  </si>
  <si>
    <t>S1-Lot111A</t>
  </si>
  <si>
    <t>18489 W Wilson Avenue</t>
  </si>
  <si>
    <t>S1-Lot60BB</t>
  </si>
  <si>
    <t>3771 N Cleveland Avenue</t>
  </si>
  <si>
    <t>S1-Lot67AA</t>
  </si>
  <si>
    <t>18502 W Jefferson</t>
  </si>
  <si>
    <t>S1-Lot67BA</t>
  </si>
  <si>
    <t>18488 W Jefferson</t>
  </si>
  <si>
    <t>S1-Lot67CB</t>
  </si>
  <si>
    <t>3731 N Adams Street</t>
  </si>
  <si>
    <t>S1-Lot67DA</t>
  </si>
  <si>
    <t>3713 N Adams Street</t>
  </si>
  <si>
    <t>S1-Lot67EB</t>
  </si>
  <si>
    <t>18472 W Jefferson</t>
  </si>
  <si>
    <t>S1-Lot028B</t>
  </si>
  <si>
    <t>3832 Adams Street</t>
  </si>
  <si>
    <t>S1-Lot036A</t>
  </si>
  <si>
    <t>3839 N Adams Street</t>
  </si>
  <si>
    <t>S1-Lot045B</t>
  </si>
  <si>
    <t>3842 N Buchanan</t>
  </si>
  <si>
    <t>S1-Lot048A</t>
  </si>
  <si>
    <t>3809 N Buchanan Street</t>
  </si>
  <si>
    <t>S1-Lot049A</t>
  </si>
  <si>
    <t>3793 N Buchanan</t>
  </si>
  <si>
    <t>S1-Lot052A</t>
  </si>
  <si>
    <t>3794 N Cleveland Avenue</t>
  </si>
  <si>
    <t>S1-Lot053B</t>
  </si>
  <si>
    <t>3806 Cleveland Street</t>
  </si>
  <si>
    <t>S2-Lot062C</t>
  </si>
  <si>
    <t>3792 N Eisenhower</t>
  </si>
  <si>
    <t>S2-Lot063C</t>
  </si>
  <si>
    <t>3808 N Eisenhower</t>
  </si>
  <si>
    <t>S2-Lot064A</t>
  </si>
  <si>
    <t>3824 N Eisenhower</t>
  </si>
  <si>
    <t>S2-Lot065A</t>
  </si>
  <si>
    <t>3842 Eisenhower</t>
  </si>
  <si>
    <t>S1-Lot059A</t>
  </si>
  <si>
    <t>3791 N Cleveland Street</t>
  </si>
  <si>
    <t>CE-Lot010A</t>
  </si>
  <si>
    <t>3342 N Stagecoach Drive</t>
  </si>
  <si>
    <t>S1-Lot047A</t>
  </si>
  <si>
    <t>3825 N Buchanan</t>
  </si>
  <si>
    <t>S1-Lot026A</t>
  </si>
  <si>
    <t>Lot 26 - 3802 N Adams Street</t>
  </si>
  <si>
    <t>S1-Lot054A</t>
  </si>
  <si>
    <t>3826 N Cleveland</t>
  </si>
  <si>
    <t>S1-Lot038A</t>
  </si>
  <si>
    <t>3807 N Adams</t>
  </si>
  <si>
    <t>S1-Lot037A</t>
  </si>
  <si>
    <t>Lot37</t>
  </si>
  <si>
    <t>CE-Lot001A</t>
  </si>
  <si>
    <t>Lot #1 Country Estates</t>
  </si>
  <si>
    <t>Account#</t>
  </si>
  <si>
    <t>Service Addr</t>
  </si>
  <si>
    <t>Gallons</t>
  </si>
  <si>
    <t>Minimum</t>
  </si>
  <si>
    <t>Overage</t>
  </si>
  <si>
    <t>Start #</t>
  </si>
  <si>
    <t>End #</t>
  </si>
  <si>
    <t>Date</t>
  </si>
  <si>
    <t>S1-Lot075C</t>
  </si>
  <si>
    <t>Late Fees</t>
  </si>
  <si>
    <t>Total Bill</t>
  </si>
  <si>
    <t>Connection</t>
  </si>
  <si>
    <t>Usage over 10K</t>
  </si>
  <si>
    <t>TOTAL</t>
  </si>
  <si>
    <t>(-under/over</t>
  </si>
  <si>
    <t>3/4"</t>
  </si>
  <si>
    <t>over 5K</t>
  </si>
  <si>
    <t>10,001 to 15K</t>
  </si>
  <si>
    <t>15K above</t>
  </si>
  <si>
    <t>Grand Total</t>
  </si>
  <si>
    <t>CE-Lot006A Total</t>
  </si>
  <si>
    <t>CE-Lot007A Total</t>
  </si>
  <si>
    <t>CE-Lot008A Total</t>
  </si>
  <si>
    <t>CE-Lot009B Total</t>
  </si>
  <si>
    <t>CE-Lot010A Total</t>
  </si>
  <si>
    <t>CE-Lot011A Total</t>
  </si>
  <si>
    <t>CE-Lot020A Total</t>
  </si>
  <si>
    <t>FarmHouseA Total</t>
  </si>
  <si>
    <t>S1-Lot001D Total</t>
  </si>
  <si>
    <t>S1-Lot002A Total</t>
  </si>
  <si>
    <t>S1-Lot003B Total</t>
  </si>
  <si>
    <t>S1-Lot004B Total</t>
  </si>
  <si>
    <t>S1-Lot005G Total</t>
  </si>
  <si>
    <t>S1-Lot006H Total</t>
  </si>
  <si>
    <t>S1-Lot007B Total</t>
  </si>
  <si>
    <t>S1-Lot008B Total</t>
  </si>
  <si>
    <t>S1-Lot011C Total</t>
  </si>
  <si>
    <t>S1-Lot012C Total</t>
  </si>
  <si>
    <t>S1-Lot013D Total</t>
  </si>
  <si>
    <t>S1-Lot014B Total</t>
  </si>
  <si>
    <t>S1-Lot015A Total</t>
  </si>
  <si>
    <t>S1-Lot016D Total</t>
  </si>
  <si>
    <t>S1-Lot017A Total</t>
  </si>
  <si>
    <t>S1-Lot018A Total</t>
  </si>
  <si>
    <t>S1-Lot019B Total</t>
  </si>
  <si>
    <t>S1-Lot020B Total</t>
  </si>
  <si>
    <t>S1-Lot021B Total</t>
  </si>
  <si>
    <t>S1-Lot022C Total</t>
  </si>
  <si>
    <t>S1-Lot023B Total</t>
  </si>
  <si>
    <t>S1-Lot024A Total</t>
  </si>
  <si>
    <t>S1-Lot025A Total</t>
  </si>
  <si>
    <t>S1-Lot026A Total</t>
  </si>
  <si>
    <t>S1-Lot027A Total</t>
  </si>
  <si>
    <t>S1-Lot028B Total</t>
  </si>
  <si>
    <t>S1-Lot036A Total</t>
  </si>
  <si>
    <t>S1-Lot037A Total</t>
  </si>
  <si>
    <t>S1-Lot038A Total</t>
  </si>
  <si>
    <t>S1-Lot039A Total</t>
  </si>
  <si>
    <t>S1-Lot040C Total</t>
  </si>
  <si>
    <t>S1-Lot041A Total</t>
  </si>
  <si>
    <t>S1-Lot042A Total</t>
  </si>
  <si>
    <t>S1-Lot043A Total</t>
  </si>
  <si>
    <t>S1-Lot044A Total</t>
  </si>
  <si>
    <t>S1-Lot045B Total</t>
  </si>
  <si>
    <t>S1-Lot046B Total</t>
  </si>
  <si>
    <t>S1-Lot047A Total</t>
  </si>
  <si>
    <t>S1-Lot048A Total</t>
  </si>
  <si>
    <t>S1-Lot049A Total</t>
  </si>
  <si>
    <t>S1-Lot050A Total</t>
  </si>
  <si>
    <t>S1-Lot051B Total</t>
  </si>
  <si>
    <t>S1-Lot052A Total</t>
  </si>
  <si>
    <t>S1-Lot053B Total</t>
  </si>
  <si>
    <t>S1-Lot054A Total</t>
  </si>
  <si>
    <t>S1-Lot055A Total</t>
  </si>
  <si>
    <t>S1-Lot056B Total</t>
  </si>
  <si>
    <t>S1-Lot057B Total</t>
  </si>
  <si>
    <t>S1-Lot058A Total</t>
  </si>
  <si>
    <t>S1-Lot059A Total</t>
  </si>
  <si>
    <t>S1-Lot060B Total</t>
  </si>
  <si>
    <t>S1-Lot061A Total</t>
  </si>
  <si>
    <t>S1-Lot062A Total</t>
  </si>
  <si>
    <t>S1-Lot063C Total</t>
  </si>
  <si>
    <t>S1-Lot064A Total</t>
  </si>
  <si>
    <t>S1-Lot065A Total</t>
  </si>
  <si>
    <t>S1-Lot066B Total</t>
  </si>
  <si>
    <t>S1-Lot068A Total</t>
  </si>
  <si>
    <t>S1-Lot069B Total</t>
  </si>
  <si>
    <t>S1-Lot070A Total</t>
  </si>
  <si>
    <t>S1-Lot071A Total</t>
  </si>
  <si>
    <t>S1-Lot072B Total</t>
  </si>
  <si>
    <t>S1-Lot073A Total</t>
  </si>
  <si>
    <t>S1-Lot074B Total</t>
  </si>
  <si>
    <t>S1-Lot075C Total</t>
  </si>
  <si>
    <t>S1-Lot076E Total</t>
  </si>
  <si>
    <t>S1-Lot077B Total</t>
  </si>
  <si>
    <t>S1-Lot078C Total</t>
  </si>
  <si>
    <t>S1-Lot079A Total</t>
  </si>
  <si>
    <t>S1-Lot080A Total</t>
  </si>
  <si>
    <t>S1-Lot081B Total</t>
  </si>
  <si>
    <t>S1-Lot082A Total</t>
  </si>
  <si>
    <t>S1-Lot083A Total</t>
  </si>
  <si>
    <t>S1-Lot084B Total</t>
  </si>
  <si>
    <t>S1-Lot085B Total</t>
  </si>
  <si>
    <t>S1-Lot086A Total</t>
  </si>
  <si>
    <t>S1-Lot087C Total</t>
  </si>
  <si>
    <t>S1-Lot088C Total</t>
  </si>
  <si>
    <t>S1-Lot089C Total</t>
  </si>
  <si>
    <t>S1-Lot090E Total</t>
  </si>
  <si>
    <t>S1-Lot091A Total</t>
  </si>
  <si>
    <t>S1-Lot092A Total</t>
  </si>
  <si>
    <t>S1-Lot093A Total</t>
  </si>
  <si>
    <t>S1-Lot094A Total</t>
  </si>
  <si>
    <t>S1-Lot095B Total</t>
  </si>
  <si>
    <t>S1-Lot096B Total</t>
  </si>
  <si>
    <t>S1-Lot097A Total</t>
  </si>
  <si>
    <t>S1-Lot098D Total</t>
  </si>
  <si>
    <t>S1-Lot099B Total</t>
  </si>
  <si>
    <t>S1-Lot100E Total</t>
  </si>
  <si>
    <t>S1-Lot101B Total</t>
  </si>
  <si>
    <t>S1-Lot102C Total</t>
  </si>
  <si>
    <t>S1-Lot103D Total</t>
  </si>
  <si>
    <t>S1-Lot105A Total</t>
  </si>
  <si>
    <t>S1-Lot106B Total</t>
  </si>
  <si>
    <t>S1-Lot107B Total</t>
  </si>
  <si>
    <t>S1-Lot108E Total</t>
  </si>
  <si>
    <t>S1-Lot109B Total</t>
  </si>
  <si>
    <t>S1-Lot110D Total</t>
  </si>
  <si>
    <t>S1-Lot111A Total</t>
  </si>
  <si>
    <t>S1-Lot60BB Total</t>
  </si>
  <si>
    <t>S1-Lot61BF Total</t>
  </si>
  <si>
    <t>S1-Lot67AA Total</t>
  </si>
  <si>
    <t>S1-Lot67BA Total</t>
  </si>
  <si>
    <t>S1-Lot67CB Total</t>
  </si>
  <si>
    <t>S1-Lot67DA Total</t>
  </si>
  <si>
    <t>S1-Lot67EB Total</t>
  </si>
  <si>
    <t>S2-Lot062C Total</t>
  </si>
  <si>
    <t>S2-Lot063C Total</t>
  </si>
  <si>
    <t>S2-Lot064A Total</t>
  </si>
  <si>
    <t>S2-Lot065A Total</t>
  </si>
  <si>
    <t xml:space="preserve"> </t>
  </si>
  <si>
    <t>% Increase</t>
  </si>
  <si>
    <t>Revenue Requirement</t>
  </si>
  <si>
    <t>OVER COLLECTED</t>
  </si>
  <si>
    <t>ACTUAL</t>
  </si>
  <si>
    <t>ACTUAL 2007</t>
  </si>
  <si>
    <t>RECOMMEND</t>
  </si>
  <si>
    <t>3RD 10k</t>
  </si>
  <si>
    <t>OVER 30k</t>
  </si>
  <si>
    <t>1/1/2007 Total</t>
  </si>
  <si>
    <t>3/1/2007 Total</t>
  </si>
  <si>
    <t>5/1/2007 Total</t>
  </si>
  <si>
    <t>7/1/2007 Total</t>
  </si>
  <si>
    <t>9/1/2007 Total</t>
  </si>
  <si>
    <t>11/1/2007 Total</t>
  </si>
  <si>
    <t>Customer Count</t>
  </si>
  <si>
    <t>2ND 10K</t>
  </si>
  <si>
    <t>Date Total</t>
  </si>
  <si>
    <t>Gallons Used</t>
  </si>
  <si>
    <t>Min Base Rate</t>
  </si>
  <si>
    <t>BILLED</t>
  </si>
  <si>
    <t>ABOVE 30,000 GAL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</si>
</sst>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??_);_(@_)"/>
    <numFmt numFmtId="168" formatCode="_(* #,##0.000_);_(* \(#,##0.000\);_(* &quot;-&quot;??_);_(@_)"/>
    <numFmt numFmtId="169" formatCode="_(* #,##0.0000_);_(* \(#,##0.0000\);_(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* #,##0.00000_);_(* \(#,##0.00000\);_(* &quot;-&quot;??_);_(@_)"/>
    <numFmt numFmtId="174" formatCode="0.000"/>
    <numFmt numFmtId="175" formatCode="0.0"/>
    <numFmt numFmtId="176" formatCode="0.0000"/>
    <numFmt numFmtId="177" formatCode="0.0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48"/>
      <name val="MS Sans Serif"/>
      <family val="2"/>
    </font>
    <font>
      <sz val="10"/>
      <color indexed="54"/>
      <name val="MS Sans Serif"/>
      <family val="2"/>
    </font>
    <font>
      <b/>
      <sz val="10"/>
      <color indexed="48"/>
      <name val="MS Sans Serif"/>
      <family val="2"/>
    </font>
    <font>
      <b/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64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16" fontId="0" fillId="2" borderId="0" xfId="0" applyNumberFormat="1" applyFill="1" applyAlignment="1">
      <alignment/>
    </xf>
    <xf numFmtId="166" fontId="0" fillId="2" borderId="0" xfId="42" applyNumberFormat="1" applyFont="1" applyFill="1" applyAlignment="1">
      <alignment/>
    </xf>
    <xf numFmtId="14" fontId="0" fillId="2" borderId="0" xfId="0" applyNumberFormat="1" applyFill="1" applyAlignment="1">
      <alignment/>
    </xf>
    <xf numFmtId="43" fontId="0" fillId="2" borderId="0" xfId="42" applyFont="1" applyFill="1" applyAlignment="1">
      <alignment/>
    </xf>
    <xf numFmtId="43" fontId="0" fillId="0" borderId="0" xfId="42" applyAlignment="1">
      <alignment/>
    </xf>
    <xf numFmtId="166" fontId="0" fillId="2" borderId="0" xfId="42" applyNumberFormat="1" applyFill="1" applyAlignment="1">
      <alignment/>
    </xf>
    <xf numFmtId="43" fontId="0" fillId="2" borderId="0" xfId="42" applyFill="1" applyAlignment="1">
      <alignment/>
    </xf>
    <xf numFmtId="166" fontId="0" fillId="0" borderId="0" xfId="42" applyNumberFormat="1" applyAlignment="1">
      <alignment/>
    </xf>
    <xf numFmtId="44" fontId="0" fillId="0" borderId="0" xfId="44" applyFont="1" applyAlignment="1">
      <alignment/>
    </xf>
    <xf numFmtId="43" fontId="0" fillId="0" borderId="0" xfId="44" applyNumberFormat="1" applyAlignment="1">
      <alignment/>
    </xf>
    <xf numFmtId="44" fontId="0" fillId="0" borderId="0" xfId="44" applyAlignment="1">
      <alignment/>
    </xf>
    <xf numFmtId="166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166" fontId="0" fillId="2" borderId="0" xfId="42" applyNumberFormat="1" applyFont="1" applyFill="1" applyAlignment="1">
      <alignment/>
    </xf>
    <xf numFmtId="14" fontId="0" fillId="7" borderId="0" xfId="0" applyNumberFormat="1" applyFill="1" applyAlignment="1">
      <alignment/>
    </xf>
    <xf numFmtId="0" fontId="0" fillId="7" borderId="0" xfId="0" applyFill="1" applyAlignment="1">
      <alignment/>
    </xf>
    <xf numFmtId="166" fontId="0" fillId="7" borderId="0" xfId="42" applyNumberFormat="1" applyFill="1" applyAlignment="1">
      <alignment/>
    </xf>
    <xf numFmtId="43" fontId="0" fillId="7" borderId="0" xfId="42" applyFill="1" applyAlignment="1">
      <alignment/>
    </xf>
    <xf numFmtId="166" fontId="0" fillId="7" borderId="0" xfId="42" applyNumberFormat="1" applyFont="1" applyFill="1" applyAlignment="1">
      <alignment/>
    </xf>
    <xf numFmtId="43" fontId="0" fillId="7" borderId="0" xfId="44" applyNumberFormat="1" applyFill="1" applyAlignment="1">
      <alignment/>
    </xf>
    <xf numFmtId="9" fontId="0" fillId="7" borderId="0" xfId="59" applyFont="1" applyFill="1" applyAlignment="1">
      <alignment/>
    </xf>
    <xf numFmtId="14" fontId="0" fillId="18" borderId="0" xfId="0" applyNumberFormat="1" applyFill="1" applyAlignment="1">
      <alignment/>
    </xf>
    <xf numFmtId="0" fontId="0" fillId="18" borderId="0" xfId="0" applyFill="1" applyAlignment="1">
      <alignment/>
    </xf>
    <xf numFmtId="166" fontId="0" fillId="18" borderId="0" xfId="42" applyNumberFormat="1" applyFill="1" applyAlignment="1">
      <alignment/>
    </xf>
    <xf numFmtId="43" fontId="0" fillId="18" borderId="0" xfId="42" applyFill="1" applyAlignment="1">
      <alignment/>
    </xf>
    <xf numFmtId="166" fontId="0" fillId="18" borderId="0" xfId="42" applyNumberFormat="1" applyFont="1" applyFill="1" applyAlignment="1">
      <alignment/>
    </xf>
    <xf numFmtId="43" fontId="0" fillId="18" borderId="0" xfId="44" applyNumberFormat="1" applyFill="1" applyAlignment="1">
      <alignment/>
    </xf>
    <xf numFmtId="9" fontId="0" fillId="18" borderId="0" xfId="59" applyFont="1" applyFill="1" applyAlignment="1">
      <alignment/>
    </xf>
    <xf numFmtId="14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66" fontId="0" fillId="19" borderId="0" xfId="42" applyNumberFormat="1" applyFill="1" applyAlignment="1">
      <alignment/>
    </xf>
    <xf numFmtId="43" fontId="0" fillId="19" borderId="0" xfId="42" applyFill="1" applyAlignment="1">
      <alignment/>
    </xf>
    <xf numFmtId="166" fontId="0" fillId="19" borderId="0" xfId="42" applyNumberFormat="1" applyFont="1" applyFill="1" applyAlignment="1">
      <alignment/>
    </xf>
    <xf numFmtId="43" fontId="0" fillId="19" borderId="0" xfId="44" applyNumberFormat="1" applyFill="1" applyAlignment="1">
      <alignment/>
    </xf>
    <xf numFmtId="43" fontId="0" fillId="19" borderId="0" xfId="0" applyNumberFormat="1" applyFill="1" applyAlignment="1">
      <alignment/>
    </xf>
    <xf numFmtId="14" fontId="0" fillId="5" borderId="0" xfId="0" applyNumberFormat="1" applyFill="1" applyAlignment="1">
      <alignment/>
    </xf>
    <xf numFmtId="0" fontId="0" fillId="5" borderId="0" xfId="0" applyFill="1" applyAlignment="1">
      <alignment/>
    </xf>
    <xf numFmtId="166" fontId="0" fillId="5" borderId="0" xfId="42" applyNumberFormat="1" applyFill="1" applyAlignment="1">
      <alignment/>
    </xf>
    <xf numFmtId="43" fontId="0" fillId="5" borderId="0" xfId="42" applyFill="1" applyAlignment="1">
      <alignment/>
    </xf>
    <xf numFmtId="166" fontId="0" fillId="5" borderId="0" xfId="42" applyNumberFormat="1" applyFont="1" applyFill="1" applyAlignment="1">
      <alignment/>
    </xf>
    <xf numFmtId="43" fontId="0" fillId="5" borderId="0" xfId="44" applyNumberFormat="1" applyFill="1" applyAlignment="1">
      <alignment/>
    </xf>
    <xf numFmtId="43" fontId="0" fillId="5" borderId="0" xfId="42" applyFont="1" applyFill="1" applyAlignment="1">
      <alignment/>
    </xf>
    <xf numFmtId="43" fontId="7" fillId="2" borderId="0" xfId="42" applyFont="1" applyFill="1" applyAlignment="1">
      <alignment/>
    </xf>
    <xf numFmtId="43" fontId="8" fillId="2" borderId="0" xfId="42" applyFont="1" applyFill="1" applyAlignment="1">
      <alignment/>
    </xf>
    <xf numFmtId="0" fontId="1" fillId="19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18" borderId="0" xfId="0" applyFont="1" applyFill="1" applyAlignment="1">
      <alignment/>
    </xf>
    <xf numFmtId="8" fontId="0" fillId="5" borderId="0" xfId="42" applyNumberFormat="1" applyFont="1" applyFill="1" applyAlignment="1">
      <alignment/>
    </xf>
    <xf numFmtId="171" fontId="0" fillId="5" borderId="0" xfId="44" applyNumberFormat="1" applyFont="1" applyFill="1" applyAlignment="1">
      <alignment/>
    </xf>
    <xf numFmtId="169" fontId="0" fillId="5" borderId="0" xfId="42" applyNumberFormat="1" applyFont="1" applyFill="1" applyAlignment="1">
      <alignment/>
    </xf>
    <xf numFmtId="169" fontId="0" fillId="5" borderId="0" xfId="0" applyNumberFormat="1" applyFill="1" applyAlignment="1">
      <alignment/>
    </xf>
    <xf numFmtId="16" fontId="0" fillId="5" borderId="0" xfId="0" applyNumberFormat="1" applyFill="1" applyAlignment="1">
      <alignment/>
    </xf>
    <xf numFmtId="44" fontId="0" fillId="5" borderId="0" xfId="44" applyFont="1" applyFill="1" applyAlignment="1">
      <alignment/>
    </xf>
    <xf numFmtId="16" fontId="0" fillId="5" borderId="0" xfId="42" applyNumberFormat="1" applyFont="1" applyFill="1" applyAlignment="1">
      <alignment/>
    </xf>
    <xf numFmtId="44" fontId="0" fillId="5" borderId="0" xfId="44" applyFill="1" applyAlignment="1">
      <alignment/>
    </xf>
    <xf numFmtId="14" fontId="7" fillId="19" borderId="0" xfId="0" applyNumberFormat="1" applyFont="1" applyFill="1" applyAlignment="1">
      <alignment/>
    </xf>
    <xf numFmtId="0" fontId="7" fillId="19" borderId="0" xfId="0" applyFont="1" applyFill="1" applyAlignment="1">
      <alignment/>
    </xf>
    <xf numFmtId="166" fontId="7" fillId="19" borderId="0" xfId="42" applyNumberFormat="1" applyFont="1" applyFill="1" applyAlignment="1">
      <alignment/>
    </xf>
    <xf numFmtId="43" fontId="7" fillId="19" borderId="0" xfId="42" applyFont="1" applyFill="1" applyAlignment="1">
      <alignment/>
    </xf>
    <xf numFmtId="43" fontId="7" fillId="19" borderId="0" xfId="44" applyNumberFormat="1" applyFont="1" applyFill="1" applyAlignment="1">
      <alignment/>
    </xf>
    <xf numFmtId="43" fontId="7" fillId="19" borderId="0" xfId="0" applyNumberFormat="1" applyFont="1" applyFill="1" applyAlignment="1">
      <alignment/>
    </xf>
    <xf numFmtId="43" fontId="0" fillId="18" borderId="0" xfId="0" applyNumberFormat="1" applyFill="1" applyAlignment="1">
      <alignment/>
    </xf>
    <xf numFmtId="43" fontId="0" fillId="7" borderId="0" xfId="0" applyNumberFormat="1" applyFill="1" applyAlignment="1">
      <alignment/>
    </xf>
    <xf numFmtId="14" fontId="8" fillId="7" borderId="0" xfId="0" applyNumberFormat="1" applyFont="1" applyFill="1" applyAlignment="1">
      <alignment/>
    </xf>
    <xf numFmtId="0" fontId="8" fillId="7" borderId="0" xfId="0" applyFont="1" applyFill="1" applyAlignment="1">
      <alignment/>
    </xf>
    <xf numFmtId="166" fontId="8" fillId="7" borderId="0" xfId="42" applyNumberFormat="1" applyFont="1" applyFill="1" applyAlignment="1">
      <alignment/>
    </xf>
    <xf numFmtId="43" fontId="8" fillId="7" borderId="0" xfId="42" applyFont="1" applyFill="1" applyAlignment="1">
      <alignment/>
    </xf>
    <xf numFmtId="43" fontId="8" fillId="7" borderId="0" xfId="44" applyNumberFormat="1" applyFont="1" applyFill="1" applyAlignment="1">
      <alignment/>
    </xf>
    <xf numFmtId="43" fontId="8" fillId="7" borderId="0" xfId="0" applyNumberFormat="1" applyFont="1" applyFill="1" applyAlignment="1">
      <alignment/>
    </xf>
    <xf numFmtId="0" fontId="9" fillId="19" borderId="0" xfId="0" applyFont="1" applyFill="1" applyAlignment="1">
      <alignment/>
    </xf>
    <xf numFmtId="43" fontId="0" fillId="18" borderId="0" xfId="42" applyNumberFormat="1" applyFill="1" applyAlignment="1">
      <alignment/>
    </xf>
    <xf numFmtId="43" fontId="0" fillId="18" borderId="0" xfId="42" applyNumberFormat="1" applyFont="1" applyFill="1" applyAlignment="1">
      <alignment/>
    </xf>
    <xf numFmtId="9" fontId="0" fillId="7" borderId="0" xfId="59" applyFill="1" applyAlignment="1">
      <alignment/>
    </xf>
    <xf numFmtId="9" fontId="0" fillId="18" borderId="0" xfId="59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66" fontId="0" fillId="2" borderId="12" xfId="42" applyNumberFormat="1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2" borderId="13" xfId="42" applyFont="1" applyFill="1" applyBorder="1" applyAlignment="1">
      <alignment/>
    </xf>
    <xf numFmtId="43" fontId="0" fillId="2" borderId="14" xfId="42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0" xfId="0" applyFill="1" applyBorder="1" applyAlignment="1">
      <alignment/>
    </xf>
    <xf numFmtId="16" fontId="0" fillId="2" borderId="0" xfId="0" applyNumberFormat="1" applyFill="1" applyBorder="1" applyAlignment="1">
      <alignment/>
    </xf>
    <xf numFmtId="166" fontId="0" fillId="2" borderId="0" xfId="42" applyNumberFormat="1" applyFont="1" applyFill="1" applyBorder="1" applyAlignment="1">
      <alignment/>
    </xf>
    <xf numFmtId="43" fontId="0" fillId="2" borderId="0" xfId="42" applyFont="1" applyFill="1" applyBorder="1" applyAlignment="1">
      <alignment/>
    </xf>
    <xf numFmtId="43" fontId="0" fillId="2" borderId="15" xfId="42" applyFont="1" applyFill="1" applyBorder="1" applyAlignment="1">
      <alignment/>
    </xf>
    <xf numFmtId="14" fontId="0" fillId="2" borderId="16" xfId="0" applyNumberFormat="1" applyFill="1" applyBorder="1" applyAlignment="1">
      <alignment/>
    </xf>
    <xf numFmtId="43" fontId="0" fillId="15" borderId="0" xfId="42" applyFont="1" applyFill="1" applyAlignment="1">
      <alignment/>
    </xf>
    <xf numFmtId="43" fontId="0" fillId="15" borderId="0" xfId="42" applyFill="1" applyAlignment="1">
      <alignment/>
    </xf>
    <xf numFmtId="43" fontId="0" fillId="15" borderId="0" xfId="42" applyNumberFormat="1" applyFill="1" applyAlignment="1">
      <alignment/>
    </xf>
    <xf numFmtId="43" fontId="8" fillId="15" borderId="0" xfId="42" applyFont="1" applyFill="1" applyAlignment="1">
      <alignment/>
    </xf>
    <xf numFmtId="43" fontId="7" fillId="15" borderId="0" xfId="42" applyFont="1" applyFill="1" applyAlignment="1">
      <alignment/>
    </xf>
    <xf numFmtId="43" fontId="0" fillId="2" borderId="0" xfId="42" applyFont="1" applyFill="1" applyAlignment="1">
      <alignment/>
    </xf>
    <xf numFmtId="43" fontId="0" fillId="2" borderId="0" xfId="42" applyNumberFormat="1" applyFill="1" applyAlignment="1">
      <alignment/>
    </xf>
    <xf numFmtId="166" fontId="0" fillId="5" borderId="0" xfId="42" applyNumberFormat="1" applyFill="1" applyAlignment="1">
      <alignment horizontal="center"/>
    </xf>
    <xf numFmtId="0" fontId="1" fillId="2" borderId="0" xfId="0" applyNumberFormat="1" applyFont="1" applyFill="1" applyAlignment="1">
      <alignment/>
    </xf>
    <xf numFmtId="14" fontId="1" fillId="2" borderId="0" xfId="0" applyNumberFormat="1" applyFont="1" applyFill="1" applyAlignment="1">
      <alignment/>
    </xf>
    <xf numFmtId="43" fontId="0" fillId="5" borderId="0" xfId="42" applyFont="1" applyFill="1" applyAlignment="1">
      <alignment/>
    </xf>
    <xf numFmtId="43" fontId="0" fillId="5" borderId="0" xfId="42" applyNumberFormat="1" applyFont="1" applyFill="1" applyAlignment="1">
      <alignment/>
    </xf>
    <xf numFmtId="14" fontId="1" fillId="16" borderId="16" xfId="0" applyNumberFormat="1" applyFont="1" applyFill="1" applyBorder="1" applyAlignment="1">
      <alignment/>
    </xf>
    <xf numFmtId="0" fontId="0" fillId="16" borderId="0" xfId="0" applyFill="1" applyBorder="1" applyAlignment="1">
      <alignment/>
    </xf>
    <xf numFmtId="166" fontId="0" fillId="16" borderId="0" xfId="42" applyNumberFormat="1" applyFont="1" applyFill="1" applyBorder="1" applyAlignment="1">
      <alignment/>
    </xf>
    <xf numFmtId="14" fontId="0" fillId="16" borderId="16" xfId="0" applyNumberFormat="1" applyFill="1" applyBorder="1" applyAlignment="1">
      <alignment/>
    </xf>
    <xf numFmtId="14" fontId="1" fillId="16" borderId="0" xfId="0" applyNumberFormat="1" applyFont="1" applyFill="1" applyBorder="1" applyAlignment="1">
      <alignment/>
    </xf>
    <xf numFmtId="44" fontId="0" fillId="19" borderId="0" xfId="44" applyFont="1" applyFill="1" applyAlignment="1">
      <alignment/>
    </xf>
    <xf numFmtId="44" fontId="0" fillId="5" borderId="0" xfId="44" applyFont="1" applyFill="1" applyAlignment="1">
      <alignment/>
    </xf>
    <xf numFmtId="44" fontId="0" fillId="16" borderId="0" xfId="44" applyFont="1" applyFill="1" applyAlignment="1">
      <alignment/>
    </xf>
    <xf numFmtId="44" fontId="0" fillId="16" borderId="0" xfId="44" applyFont="1" applyFill="1" applyAlignment="1">
      <alignment/>
    </xf>
    <xf numFmtId="44" fontId="0" fillId="16" borderId="0" xfId="44" applyFill="1" applyAlignment="1">
      <alignment/>
    </xf>
    <xf numFmtId="0" fontId="0" fillId="2" borderId="0" xfId="0" applyFill="1" applyAlignment="1">
      <alignment/>
    </xf>
    <xf numFmtId="166" fontId="0" fillId="2" borderId="0" xfId="42" applyNumberFormat="1" applyFill="1" applyAlignment="1">
      <alignment/>
    </xf>
    <xf numFmtId="43" fontId="0" fillId="2" borderId="0" xfId="42" applyFill="1" applyAlignment="1">
      <alignment/>
    </xf>
    <xf numFmtId="166" fontId="0" fillId="2" borderId="0" xfId="42" applyNumberFormat="1" applyFill="1" applyAlignment="1">
      <alignment horizontal="center"/>
    </xf>
    <xf numFmtId="44" fontId="0" fillId="2" borderId="0" xfId="44" applyFill="1" applyAlignment="1">
      <alignment/>
    </xf>
    <xf numFmtId="44" fontId="0" fillId="2" borderId="0" xfId="44" applyFont="1" applyFill="1" applyAlignment="1">
      <alignment/>
    </xf>
    <xf numFmtId="44" fontId="0" fillId="2" borderId="0" xfId="44" applyFont="1" applyFill="1" applyAlignment="1">
      <alignment/>
    </xf>
    <xf numFmtId="0" fontId="1" fillId="2" borderId="0" xfId="0" applyFont="1" applyFill="1" applyAlignment="1">
      <alignment/>
    </xf>
    <xf numFmtId="166" fontId="1" fillId="2" borderId="0" xfId="42" applyNumberFormat="1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3" fontId="1" fillId="2" borderId="0" xfId="42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R1134"/>
  <sheetViews>
    <sheetView zoomScalePageLayoutView="0" workbookViewId="0" topLeftCell="C1">
      <selection activeCell="G84" sqref="G84"/>
    </sheetView>
  </sheetViews>
  <sheetFormatPr defaultColWidth="13.00390625" defaultRowHeight="12.75" outlineLevelRow="2"/>
  <cols>
    <col min="1" max="6" width="13.00390625" style="5" customWidth="1"/>
    <col min="7" max="7" width="13.00390625" style="11" customWidth="1"/>
    <col min="8" max="11" width="13.00390625" style="12" customWidth="1"/>
    <col min="12" max="12" width="13.00390625" style="13" customWidth="1"/>
    <col min="13" max="13" width="13.00390625" style="12" customWidth="1"/>
    <col min="14" max="14" width="13.00390625" style="10" customWidth="1"/>
    <col min="15" max="15" width="13.00390625" style="16" customWidth="1"/>
    <col min="16" max="16" width="13.00390625" style="10" customWidth="1"/>
  </cols>
  <sheetData>
    <row r="1" spans="1:17" ht="12.75">
      <c r="A1" s="5" t="s">
        <v>254</v>
      </c>
      <c r="B1" s="5" t="s">
        <v>247</v>
      </c>
      <c r="C1" s="5" t="s">
        <v>248</v>
      </c>
      <c r="E1" s="6" t="s">
        <v>252</v>
      </c>
      <c r="F1" s="5" t="s">
        <v>253</v>
      </c>
      <c r="G1" s="11" t="s">
        <v>249</v>
      </c>
      <c r="H1" s="12" t="s">
        <v>256</v>
      </c>
      <c r="I1" s="12" t="s">
        <v>250</v>
      </c>
      <c r="J1" s="12" t="s">
        <v>251</v>
      </c>
      <c r="K1" s="12" t="s">
        <v>257</v>
      </c>
      <c r="L1" s="13" t="s">
        <v>258</v>
      </c>
      <c r="M1" s="12" t="s">
        <v>256</v>
      </c>
      <c r="N1" s="10" t="s">
        <v>250</v>
      </c>
      <c r="O1" s="14" t="s">
        <v>259</v>
      </c>
      <c r="P1" s="10" t="s">
        <v>260</v>
      </c>
      <c r="Q1" t="s">
        <v>261</v>
      </c>
    </row>
    <row r="2" spans="1:16" ht="12.75" outlineLevel="2">
      <c r="A2" s="8">
        <v>39083</v>
      </c>
      <c r="B2" s="5" t="s">
        <v>2</v>
      </c>
      <c r="C2" s="5" t="s">
        <v>3</v>
      </c>
      <c r="E2" s="5">
        <v>0</v>
      </c>
      <c r="F2" s="5">
        <v>0</v>
      </c>
      <c r="G2" s="11">
        <f aca="true" t="shared" si="0" ref="G2:G33">F2-E2</f>
        <v>0</v>
      </c>
      <c r="H2" s="12">
        <v>0</v>
      </c>
      <c r="I2" s="12">
        <v>0</v>
      </c>
      <c r="J2" s="12">
        <v>0</v>
      </c>
      <c r="K2" s="12">
        <f>+I2+H2</f>
        <v>0</v>
      </c>
      <c r="L2" s="13">
        <v>1</v>
      </c>
      <c r="M2" s="12">
        <v>0</v>
      </c>
      <c r="N2" s="10">
        <v>40</v>
      </c>
      <c r="O2" s="15">
        <v>0</v>
      </c>
      <c r="P2" s="10">
        <f aca="true" t="shared" si="1" ref="P2:P33">SUM(M2:O2)</f>
        <v>40</v>
      </c>
    </row>
    <row r="3" spans="1:16" ht="12.75" outlineLevel="2">
      <c r="A3" s="8">
        <v>39083</v>
      </c>
      <c r="B3" s="5" t="s">
        <v>245</v>
      </c>
      <c r="C3" s="5" t="s">
        <v>246</v>
      </c>
      <c r="E3" s="5">
        <v>0</v>
      </c>
      <c r="F3" s="5">
        <v>0</v>
      </c>
      <c r="G3" s="11">
        <f t="shared" si="0"/>
        <v>0</v>
      </c>
      <c r="H3" s="12">
        <v>0</v>
      </c>
      <c r="I3" s="12">
        <v>0</v>
      </c>
      <c r="J3" s="12">
        <v>0</v>
      </c>
      <c r="K3" s="12">
        <f aca="true" t="shared" si="2" ref="K3:K13">+J3+I3+H3</f>
        <v>0</v>
      </c>
      <c r="L3" s="13">
        <v>1</v>
      </c>
      <c r="M3" s="12">
        <v>0</v>
      </c>
      <c r="N3" s="10">
        <v>40</v>
      </c>
      <c r="O3" s="15">
        <v>0</v>
      </c>
      <c r="P3" s="10">
        <f t="shared" si="1"/>
        <v>40</v>
      </c>
    </row>
    <row r="4" spans="1:16" ht="12.75" outlineLevel="2">
      <c r="A4" s="8">
        <v>39083</v>
      </c>
      <c r="B4" s="5" t="s">
        <v>4</v>
      </c>
      <c r="C4" s="5" t="s">
        <v>5</v>
      </c>
      <c r="E4" s="5">
        <v>0</v>
      </c>
      <c r="F4" s="5">
        <v>0</v>
      </c>
      <c r="G4" s="11">
        <f t="shared" si="0"/>
        <v>0</v>
      </c>
      <c r="H4" s="12">
        <v>0</v>
      </c>
      <c r="I4" s="12">
        <v>0</v>
      </c>
      <c r="J4" s="12">
        <v>0</v>
      </c>
      <c r="K4" s="12">
        <f t="shared" si="2"/>
        <v>0</v>
      </c>
      <c r="L4" s="17" t="s">
        <v>262</v>
      </c>
      <c r="M4" s="12">
        <v>0</v>
      </c>
      <c r="N4" s="10">
        <v>30</v>
      </c>
      <c r="O4" s="15">
        <v>0</v>
      </c>
      <c r="P4" s="10">
        <f t="shared" si="1"/>
        <v>30</v>
      </c>
    </row>
    <row r="5" spans="1:16" ht="12.75" outlineLevel="2">
      <c r="A5" s="8">
        <v>39083</v>
      </c>
      <c r="B5" s="5" t="s">
        <v>6</v>
      </c>
      <c r="C5" s="5" t="s">
        <v>7</v>
      </c>
      <c r="E5" s="5">
        <v>0</v>
      </c>
      <c r="F5" s="5">
        <v>0</v>
      </c>
      <c r="G5" s="11">
        <f t="shared" si="0"/>
        <v>0</v>
      </c>
      <c r="H5" s="12">
        <v>0</v>
      </c>
      <c r="I5" s="12">
        <v>0</v>
      </c>
      <c r="J5" s="12">
        <v>0</v>
      </c>
      <c r="K5" s="12">
        <f t="shared" si="2"/>
        <v>0</v>
      </c>
      <c r="L5" s="17" t="s">
        <v>262</v>
      </c>
      <c r="M5" s="12">
        <v>0</v>
      </c>
      <c r="N5" s="10">
        <v>30</v>
      </c>
      <c r="O5" s="15">
        <v>0</v>
      </c>
      <c r="P5" s="10">
        <f t="shared" si="1"/>
        <v>30</v>
      </c>
    </row>
    <row r="6" spans="1:16" ht="12.75" outlineLevel="2">
      <c r="A6" s="8">
        <v>39083</v>
      </c>
      <c r="B6" s="5" t="s">
        <v>8</v>
      </c>
      <c r="C6" s="5" t="s">
        <v>9</v>
      </c>
      <c r="E6" s="5">
        <v>0</v>
      </c>
      <c r="F6" s="5">
        <v>0</v>
      </c>
      <c r="G6" s="11">
        <f t="shared" si="0"/>
        <v>0</v>
      </c>
      <c r="H6" s="12">
        <v>0</v>
      </c>
      <c r="I6" s="12">
        <v>0</v>
      </c>
      <c r="J6" s="12">
        <v>0</v>
      </c>
      <c r="K6" s="12">
        <f t="shared" si="2"/>
        <v>0</v>
      </c>
      <c r="L6" s="17" t="s">
        <v>262</v>
      </c>
      <c r="M6" s="12">
        <v>0</v>
      </c>
      <c r="N6" s="10">
        <v>30</v>
      </c>
      <c r="O6" s="15">
        <v>0</v>
      </c>
      <c r="P6" s="10">
        <f t="shared" si="1"/>
        <v>30</v>
      </c>
    </row>
    <row r="7" spans="1:16" ht="12.75" outlineLevel="2">
      <c r="A7" s="8">
        <v>39083</v>
      </c>
      <c r="B7" s="5" t="s">
        <v>10</v>
      </c>
      <c r="C7" s="5" t="s">
        <v>11</v>
      </c>
      <c r="E7" s="5">
        <v>0</v>
      </c>
      <c r="F7" s="5">
        <v>0</v>
      </c>
      <c r="G7" s="11">
        <f t="shared" si="0"/>
        <v>0</v>
      </c>
      <c r="H7" s="12">
        <v>0</v>
      </c>
      <c r="I7" s="12">
        <v>0</v>
      </c>
      <c r="J7" s="12">
        <v>0</v>
      </c>
      <c r="K7" s="12">
        <f t="shared" si="2"/>
        <v>0</v>
      </c>
      <c r="L7" s="17" t="s">
        <v>262</v>
      </c>
      <c r="M7" s="12">
        <v>0</v>
      </c>
      <c r="N7" s="10">
        <v>30</v>
      </c>
      <c r="O7" s="15">
        <v>0</v>
      </c>
      <c r="P7" s="10">
        <f t="shared" si="1"/>
        <v>30</v>
      </c>
    </row>
    <row r="8" spans="1:16" ht="12.75" outlineLevel="2">
      <c r="A8" s="8">
        <v>39083</v>
      </c>
      <c r="B8" s="5" t="s">
        <v>12</v>
      </c>
      <c r="C8" s="5" t="s">
        <v>13</v>
      </c>
      <c r="E8" s="5">
        <v>0</v>
      </c>
      <c r="F8" s="5">
        <v>0</v>
      </c>
      <c r="G8" s="11">
        <f t="shared" si="0"/>
        <v>0</v>
      </c>
      <c r="H8" s="12">
        <v>0</v>
      </c>
      <c r="I8" s="12">
        <v>0</v>
      </c>
      <c r="J8" s="12">
        <v>0</v>
      </c>
      <c r="K8" s="12">
        <f t="shared" si="2"/>
        <v>0</v>
      </c>
      <c r="L8" s="17" t="s">
        <v>262</v>
      </c>
      <c r="M8" s="12">
        <v>0</v>
      </c>
      <c r="N8" s="10">
        <v>30</v>
      </c>
      <c r="O8" s="15">
        <v>0</v>
      </c>
      <c r="P8" s="10">
        <f t="shared" si="1"/>
        <v>30</v>
      </c>
    </row>
    <row r="9" spans="1:16" ht="12.75" outlineLevel="2">
      <c r="A9" s="8">
        <v>39083</v>
      </c>
      <c r="B9" s="5" t="s">
        <v>14</v>
      </c>
      <c r="C9" s="5" t="s">
        <v>15</v>
      </c>
      <c r="E9" s="5">
        <v>0</v>
      </c>
      <c r="F9" s="5">
        <v>0</v>
      </c>
      <c r="G9" s="11">
        <f t="shared" si="0"/>
        <v>0</v>
      </c>
      <c r="H9" s="12">
        <v>0</v>
      </c>
      <c r="I9" s="12">
        <v>0</v>
      </c>
      <c r="J9" s="12">
        <v>0</v>
      </c>
      <c r="K9" s="12">
        <f t="shared" si="2"/>
        <v>0</v>
      </c>
      <c r="L9" s="17" t="s">
        <v>262</v>
      </c>
      <c r="M9" s="12">
        <v>0</v>
      </c>
      <c r="N9" s="10">
        <v>30</v>
      </c>
      <c r="O9" s="15">
        <v>0</v>
      </c>
      <c r="P9" s="10">
        <f t="shared" si="1"/>
        <v>30</v>
      </c>
    </row>
    <row r="10" spans="1:16" ht="12.75" outlineLevel="2">
      <c r="A10" s="8">
        <v>39083</v>
      </c>
      <c r="B10" s="5" t="s">
        <v>16</v>
      </c>
      <c r="C10" s="5" t="s">
        <v>17</v>
      </c>
      <c r="E10" s="5">
        <v>0</v>
      </c>
      <c r="F10" s="5">
        <v>0</v>
      </c>
      <c r="G10" s="11">
        <f t="shared" si="0"/>
        <v>0</v>
      </c>
      <c r="H10" s="12">
        <v>0</v>
      </c>
      <c r="I10" s="12">
        <v>0</v>
      </c>
      <c r="J10" s="12">
        <v>0</v>
      </c>
      <c r="K10" s="12">
        <f t="shared" si="2"/>
        <v>0</v>
      </c>
      <c r="L10" s="17" t="s">
        <v>262</v>
      </c>
      <c r="M10" s="12">
        <v>0</v>
      </c>
      <c r="N10" s="10">
        <v>30</v>
      </c>
      <c r="O10" s="15">
        <v>0</v>
      </c>
      <c r="P10" s="10">
        <f t="shared" si="1"/>
        <v>30</v>
      </c>
    </row>
    <row r="11" spans="1:16" ht="12.75" outlineLevel="2">
      <c r="A11" s="8">
        <v>39083</v>
      </c>
      <c r="B11" s="5" t="s">
        <v>233</v>
      </c>
      <c r="C11" s="5" t="s">
        <v>234</v>
      </c>
      <c r="E11" s="5">
        <v>0</v>
      </c>
      <c r="F11" s="5">
        <v>0</v>
      </c>
      <c r="G11" s="11">
        <f t="shared" si="0"/>
        <v>0</v>
      </c>
      <c r="K11" s="12">
        <f t="shared" si="2"/>
        <v>0</v>
      </c>
      <c r="L11" s="17" t="s">
        <v>262</v>
      </c>
      <c r="N11" s="10">
        <v>30</v>
      </c>
      <c r="O11" s="15">
        <v>0</v>
      </c>
      <c r="P11" s="10">
        <f t="shared" si="1"/>
        <v>30</v>
      </c>
    </row>
    <row r="12" spans="1:16" ht="12.75" outlineLevel="2">
      <c r="A12" s="8">
        <v>39083</v>
      </c>
      <c r="B12" s="5" t="s">
        <v>18</v>
      </c>
      <c r="C12" s="5" t="s">
        <v>19</v>
      </c>
      <c r="E12" s="5">
        <v>0</v>
      </c>
      <c r="F12" s="5">
        <v>0</v>
      </c>
      <c r="G12" s="11">
        <f t="shared" si="0"/>
        <v>0</v>
      </c>
      <c r="K12" s="12">
        <f t="shared" si="2"/>
        <v>0</v>
      </c>
      <c r="L12" s="17" t="s">
        <v>262</v>
      </c>
      <c r="N12" s="10">
        <v>30</v>
      </c>
      <c r="O12" s="15">
        <v>0</v>
      </c>
      <c r="P12" s="10">
        <f t="shared" si="1"/>
        <v>30</v>
      </c>
    </row>
    <row r="13" spans="1:16" ht="12.75" outlineLevel="2">
      <c r="A13" s="8">
        <v>39083</v>
      </c>
      <c r="B13" s="5" t="s">
        <v>20</v>
      </c>
      <c r="C13" s="5" t="s">
        <v>21</v>
      </c>
      <c r="E13" s="5">
        <v>1841520</v>
      </c>
      <c r="F13" s="5">
        <v>1841520</v>
      </c>
      <c r="G13" s="11">
        <f t="shared" si="0"/>
        <v>0</v>
      </c>
      <c r="H13" s="12">
        <v>0</v>
      </c>
      <c r="I13" s="12">
        <v>0</v>
      </c>
      <c r="J13" s="12">
        <v>0</v>
      </c>
      <c r="K13" s="12">
        <f t="shared" si="2"/>
        <v>0</v>
      </c>
      <c r="L13" s="17" t="s">
        <v>262</v>
      </c>
      <c r="M13" s="12">
        <v>0</v>
      </c>
      <c r="N13" s="10">
        <v>30</v>
      </c>
      <c r="O13" s="15">
        <v>0</v>
      </c>
      <c r="P13" s="10">
        <f t="shared" si="1"/>
        <v>30</v>
      </c>
    </row>
    <row r="14" spans="1:16" ht="12.75" outlineLevel="2">
      <c r="A14" s="8">
        <v>39083</v>
      </c>
      <c r="B14" s="5" t="s">
        <v>0</v>
      </c>
      <c r="C14" s="5" t="s">
        <v>1</v>
      </c>
      <c r="E14" s="5">
        <v>1411740</v>
      </c>
      <c r="F14" s="5">
        <v>1411740</v>
      </c>
      <c r="G14" s="11">
        <f t="shared" si="0"/>
        <v>0</v>
      </c>
      <c r="H14" s="12">
        <v>0</v>
      </c>
      <c r="I14" s="12">
        <v>30</v>
      </c>
      <c r="J14" s="12">
        <v>0</v>
      </c>
      <c r="K14" s="12">
        <f>+I14+H14</f>
        <v>30</v>
      </c>
      <c r="L14" s="17" t="s">
        <v>262</v>
      </c>
      <c r="M14" s="12">
        <v>0</v>
      </c>
      <c r="N14" s="10">
        <v>30</v>
      </c>
      <c r="P14" s="10">
        <f t="shared" si="1"/>
        <v>30</v>
      </c>
    </row>
    <row r="15" spans="1:18" ht="12.75" outlineLevel="2">
      <c r="A15" s="8">
        <v>39083</v>
      </c>
      <c r="B15" s="5" t="s">
        <v>22</v>
      </c>
      <c r="C15" s="5" t="s">
        <v>23</v>
      </c>
      <c r="E15" s="5">
        <v>8003260</v>
      </c>
      <c r="F15" s="5">
        <v>8003260</v>
      </c>
      <c r="G15" s="11">
        <f t="shared" si="0"/>
        <v>0</v>
      </c>
      <c r="H15" s="12">
        <v>0</v>
      </c>
      <c r="I15" s="12">
        <v>30</v>
      </c>
      <c r="J15" s="12">
        <v>0</v>
      </c>
      <c r="K15" s="12">
        <f>+I15+H15</f>
        <v>30</v>
      </c>
      <c r="L15" s="17" t="s">
        <v>262</v>
      </c>
      <c r="M15" s="12">
        <v>0</v>
      </c>
      <c r="N15" s="10">
        <v>30</v>
      </c>
      <c r="P15" s="10">
        <f t="shared" si="1"/>
        <v>30</v>
      </c>
      <c r="R15">
        <v>10</v>
      </c>
    </row>
    <row r="16" spans="1:16" ht="12.75" outlineLevel="2">
      <c r="A16" s="8">
        <v>39083</v>
      </c>
      <c r="B16" s="5" t="s">
        <v>24</v>
      </c>
      <c r="C16" s="5" t="s">
        <v>25</v>
      </c>
      <c r="E16" s="5">
        <v>393470</v>
      </c>
      <c r="F16" s="5">
        <v>393470</v>
      </c>
      <c r="G16" s="11">
        <f t="shared" si="0"/>
        <v>0</v>
      </c>
      <c r="H16" s="12">
        <v>0</v>
      </c>
      <c r="I16" s="12">
        <v>30</v>
      </c>
      <c r="J16" s="12">
        <v>0</v>
      </c>
      <c r="K16" s="12">
        <f>+J16+I16+H16</f>
        <v>30</v>
      </c>
      <c r="L16" s="17" t="s">
        <v>262</v>
      </c>
      <c r="M16" s="12">
        <v>0</v>
      </c>
      <c r="N16" s="10">
        <v>30</v>
      </c>
      <c r="O16" s="15">
        <v>0</v>
      </c>
      <c r="P16" s="10">
        <f t="shared" si="1"/>
        <v>30</v>
      </c>
    </row>
    <row r="17" spans="1:16" ht="12.75" outlineLevel="2">
      <c r="A17" s="8">
        <v>39083</v>
      </c>
      <c r="B17" s="5" t="s">
        <v>26</v>
      </c>
      <c r="C17" s="5" t="s">
        <v>27</v>
      </c>
      <c r="E17" s="5">
        <v>700640</v>
      </c>
      <c r="F17" s="5">
        <v>700640</v>
      </c>
      <c r="G17" s="11">
        <f t="shared" si="0"/>
        <v>0</v>
      </c>
      <c r="H17" s="12">
        <v>0</v>
      </c>
      <c r="I17" s="12">
        <v>30</v>
      </c>
      <c r="J17" s="12">
        <v>0</v>
      </c>
      <c r="K17" s="12">
        <f aca="true" t="shared" si="3" ref="K17:K29">+I17+H17</f>
        <v>30</v>
      </c>
      <c r="L17" s="17" t="s">
        <v>262</v>
      </c>
      <c r="M17" s="12">
        <v>0</v>
      </c>
      <c r="N17" s="10">
        <v>30</v>
      </c>
      <c r="P17" s="10">
        <f t="shared" si="1"/>
        <v>30</v>
      </c>
    </row>
    <row r="18" spans="1:16" ht="12.75" outlineLevel="2">
      <c r="A18" s="8">
        <v>39083</v>
      </c>
      <c r="B18" s="5" t="s">
        <v>28</v>
      </c>
      <c r="C18" s="5" t="s">
        <v>29</v>
      </c>
      <c r="E18" s="5">
        <v>1052720</v>
      </c>
      <c r="F18" s="5">
        <v>1052720</v>
      </c>
      <c r="G18" s="11">
        <f t="shared" si="0"/>
        <v>0</v>
      </c>
      <c r="H18" s="12">
        <v>0</v>
      </c>
      <c r="I18" s="12">
        <v>30</v>
      </c>
      <c r="J18" s="12">
        <v>0</v>
      </c>
      <c r="K18" s="12">
        <f t="shared" si="3"/>
        <v>30</v>
      </c>
      <c r="L18" s="17" t="s">
        <v>262</v>
      </c>
      <c r="M18" s="12">
        <v>0</v>
      </c>
      <c r="N18" s="10">
        <v>30</v>
      </c>
      <c r="P18" s="10">
        <f t="shared" si="1"/>
        <v>30</v>
      </c>
    </row>
    <row r="19" spans="1:16" ht="12.75" outlineLevel="2">
      <c r="A19" s="8">
        <v>39083</v>
      </c>
      <c r="B19" s="5" t="s">
        <v>129</v>
      </c>
      <c r="C19" s="5" t="s">
        <v>130</v>
      </c>
      <c r="E19" s="5">
        <v>2860150</v>
      </c>
      <c r="F19" s="5">
        <v>2860150</v>
      </c>
      <c r="G19" s="11">
        <f t="shared" si="0"/>
        <v>0</v>
      </c>
      <c r="H19" s="12">
        <v>0</v>
      </c>
      <c r="I19" s="12">
        <v>30</v>
      </c>
      <c r="J19" s="12">
        <v>0</v>
      </c>
      <c r="K19" s="12">
        <f t="shared" si="3"/>
        <v>30</v>
      </c>
      <c r="L19" s="17" t="s">
        <v>262</v>
      </c>
      <c r="M19" s="12">
        <v>0</v>
      </c>
      <c r="N19" s="10">
        <v>30</v>
      </c>
      <c r="P19" s="10">
        <f t="shared" si="1"/>
        <v>30</v>
      </c>
    </row>
    <row r="20" spans="1:16" ht="12.75" outlineLevel="2">
      <c r="A20" s="8">
        <v>39083</v>
      </c>
      <c r="B20" s="5" t="s">
        <v>30</v>
      </c>
      <c r="C20" s="5" t="s">
        <v>31</v>
      </c>
      <c r="E20" s="5">
        <v>550180</v>
      </c>
      <c r="F20" s="5">
        <v>550180</v>
      </c>
      <c r="G20" s="11">
        <f t="shared" si="0"/>
        <v>0</v>
      </c>
      <c r="H20" s="12">
        <v>0</v>
      </c>
      <c r="I20" s="12">
        <v>30</v>
      </c>
      <c r="J20" s="12">
        <v>0</v>
      </c>
      <c r="K20" s="12">
        <f t="shared" si="3"/>
        <v>30</v>
      </c>
      <c r="L20" s="17" t="s">
        <v>262</v>
      </c>
      <c r="M20" s="12">
        <v>0</v>
      </c>
      <c r="N20" s="10">
        <v>30</v>
      </c>
      <c r="P20" s="10">
        <f t="shared" si="1"/>
        <v>30</v>
      </c>
    </row>
    <row r="21" spans="1:16" ht="12.75" outlineLevel="2">
      <c r="A21" s="8">
        <v>39083</v>
      </c>
      <c r="B21" s="5" t="s">
        <v>32</v>
      </c>
      <c r="C21" s="5" t="s">
        <v>33</v>
      </c>
      <c r="E21" s="5">
        <v>2791360</v>
      </c>
      <c r="F21" s="5">
        <v>2791360</v>
      </c>
      <c r="G21" s="11">
        <f t="shared" si="0"/>
        <v>0</v>
      </c>
      <c r="H21" s="12">
        <v>0</v>
      </c>
      <c r="I21" s="12">
        <v>30</v>
      </c>
      <c r="J21" s="12">
        <v>0</v>
      </c>
      <c r="K21" s="12">
        <f t="shared" si="3"/>
        <v>30</v>
      </c>
      <c r="L21" s="17" t="s">
        <v>262</v>
      </c>
      <c r="M21" s="12">
        <v>0</v>
      </c>
      <c r="N21" s="10">
        <v>30</v>
      </c>
      <c r="P21" s="10">
        <f t="shared" si="1"/>
        <v>30</v>
      </c>
    </row>
    <row r="22" spans="1:16" ht="12.75" outlineLevel="2">
      <c r="A22" s="8">
        <v>39083</v>
      </c>
      <c r="B22" s="5" t="s">
        <v>34</v>
      </c>
      <c r="C22" s="5" t="s">
        <v>35</v>
      </c>
      <c r="E22" s="5">
        <v>2544430</v>
      </c>
      <c r="F22" s="5">
        <v>2544430</v>
      </c>
      <c r="G22" s="11">
        <f t="shared" si="0"/>
        <v>0</v>
      </c>
      <c r="H22" s="12">
        <v>0</v>
      </c>
      <c r="I22" s="12">
        <v>30</v>
      </c>
      <c r="J22" s="12">
        <v>0</v>
      </c>
      <c r="K22" s="12">
        <f t="shared" si="3"/>
        <v>30</v>
      </c>
      <c r="L22" s="17" t="s">
        <v>262</v>
      </c>
      <c r="M22" s="12">
        <v>0</v>
      </c>
      <c r="N22" s="10">
        <v>30</v>
      </c>
      <c r="P22" s="10">
        <f t="shared" si="1"/>
        <v>30</v>
      </c>
    </row>
    <row r="23" spans="1:18" ht="12.75" outlineLevel="2">
      <c r="A23" s="8">
        <v>39083</v>
      </c>
      <c r="B23" s="5" t="s">
        <v>36</v>
      </c>
      <c r="C23" s="5" t="s">
        <v>37</v>
      </c>
      <c r="E23" s="5">
        <v>1962210</v>
      </c>
      <c r="F23" s="5">
        <v>1962210</v>
      </c>
      <c r="G23" s="11">
        <f t="shared" si="0"/>
        <v>0</v>
      </c>
      <c r="H23" s="12">
        <v>0</v>
      </c>
      <c r="I23" s="12">
        <v>30</v>
      </c>
      <c r="J23" s="12">
        <v>0</v>
      </c>
      <c r="K23" s="12">
        <f t="shared" si="3"/>
        <v>30</v>
      </c>
      <c r="L23" s="17" t="s">
        <v>262</v>
      </c>
      <c r="M23" s="12">
        <v>0</v>
      </c>
      <c r="N23" s="10">
        <v>30</v>
      </c>
      <c r="P23" s="10">
        <f t="shared" si="1"/>
        <v>30</v>
      </c>
      <c r="R23">
        <v>10</v>
      </c>
    </row>
    <row r="24" spans="1:16" ht="12.75" outlineLevel="2">
      <c r="A24" s="8">
        <v>39083</v>
      </c>
      <c r="B24" s="5" t="s">
        <v>38</v>
      </c>
      <c r="C24" s="5" t="s">
        <v>39</v>
      </c>
      <c r="E24" s="5">
        <v>1781330</v>
      </c>
      <c r="F24" s="5">
        <v>1781330</v>
      </c>
      <c r="G24" s="11">
        <f t="shared" si="0"/>
        <v>0</v>
      </c>
      <c r="H24" s="12">
        <v>0</v>
      </c>
      <c r="I24" s="12">
        <v>30</v>
      </c>
      <c r="J24" s="12">
        <v>0</v>
      </c>
      <c r="K24" s="12">
        <f t="shared" si="3"/>
        <v>30</v>
      </c>
      <c r="L24" s="17" t="s">
        <v>262</v>
      </c>
      <c r="M24" s="12">
        <v>0</v>
      </c>
      <c r="N24" s="10">
        <v>30</v>
      </c>
      <c r="P24" s="10">
        <f t="shared" si="1"/>
        <v>30</v>
      </c>
    </row>
    <row r="25" spans="1:16" ht="12.75" outlineLevel="2">
      <c r="A25" s="8">
        <v>39083</v>
      </c>
      <c r="B25" s="5" t="s">
        <v>42</v>
      </c>
      <c r="C25" s="5" t="s">
        <v>43</v>
      </c>
      <c r="E25" s="5">
        <v>2156510</v>
      </c>
      <c r="F25" s="5">
        <v>2156510</v>
      </c>
      <c r="G25" s="11">
        <f t="shared" si="0"/>
        <v>0</v>
      </c>
      <c r="H25" s="12">
        <v>0</v>
      </c>
      <c r="I25" s="12">
        <v>30</v>
      </c>
      <c r="J25" s="12">
        <v>0</v>
      </c>
      <c r="K25" s="12">
        <f t="shared" si="3"/>
        <v>30</v>
      </c>
      <c r="L25" s="17" t="s">
        <v>262</v>
      </c>
      <c r="M25" s="12">
        <v>0</v>
      </c>
      <c r="N25" s="10">
        <v>30</v>
      </c>
      <c r="P25" s="10">
        <f t="shared" si="1"/>
        <v>30</v>
      </c>
    </row>
    <row r="26" spans="1:16" ht="12.75" outlineLevel="2">
      <c r="A26" s="8">
        <v>39083</v>
      </c>
      <c r="B26" s="5" t="s">
        <v>40</v>
      </c>
      <c r="C26" s="5" t="s">
        <v>41</v>
      </c>
      <c r="E26" s="5">
        <v>1263260</v>
      </c>
      <c r="F26" s="5">
        <v>1263260</v>
      </c>
      <c r="G26" s="11">
        <f t="shared" si="0"/>
        <v>0</v>
      </c>
      <c r="H26" s="12">
        <v>0</v>
      </c>
      <c r="I26" s="12">
        <v>30</v>
      </c>
      <c r="J26" s="12">
        <v>0</v>
      </c>
      <c r="K26" s="12">
        <f t="shared" si="3"/>
        <v>30</v>
      </c>
      <c r="L26" s="17" t="s">
        <v>262</v>
      </c>
      <c r="M26" s="12">
        <v>0</v>
      </c>
      <c r="N26" s="10">
        <v>30</v>
      </c>
      <c r="P26" s="10">
        <f t="shared" si="1"/>
        <v>30</v>
      </c>
    </row>
    <row r="27" spans="1:16" ht="12.75" outlineLevel="2">
      <c r="A27" s="8">
        <v>39083</v>
      </c>
      <c r="B27" s="5" t="s">
        <v>46</v>
      </c>
      <c r="C27" s="5" t="s">
        <v>47</v>
      </c>
      <c r="E27" s="5">
        <v>0</v>
      </c>
      <c r="F27" s="5">
        <v>0</v>
      </c>
      <c r="G27" s="11">
        <f t="shared" si="0"/>
        <v>0</v>
      </c>
      <c r="H27" s="12">
        <v>0</v>
      </c>
      <c r="I27" s="12">
        <v>30</v>
      </c>
      <c r="J27" s="12">
        <v>0</v>
      </c>
      <c r="K27" s="12">
        <f t="shared" si="3"/>
        <v>30</v>
      </c>
      <c r="L27" s="17" t="s">
        <v>262</v>
      </c>
      <c r="M27" s="12">
        <v>0</v>
      </c>
      <c r="N27" s="10">
        <v>30</v>
      </c>
      <c r="P27" s="10">
        <f t="shared" si="1"/>
        <v>30</v>
      </c>
    </row>
    <row r="28" spans="1:16" ht="12.75" outlineLevel="2">
      <c r="A28" s="8">
        <v>39083</v>
      </c>
      <c r="B28" s="5" t="s">
        <v>48</v>
      </c>
      <c r="C28" s="5" t="s">
        <v>49</v>
      </c>
      <c r="E28" s="5">
        <v>0</v>
      </c>
      <c r="F28" s="5">
        <v>0</v>
      </c>
      <c r="G28" s="11">
        <f t="shared" si="0"/>
        <v>0</v>
      </c>
      <c r="H28" s="12">
        <v>0</v>
      </c>
      <c r="I28" s="12">
        <v>30</v>
      </c>
      <c r="J28" s="12">
        <v>0</v>
      </c>
      <c r="K28" s="12">
        <f t="shared" si="3"/>
        <v>30</v>
      </c>
      <c r="L28" s="17" t="s">
        <v>262</v>
      </c>
      <c r="M28" s="12">
        <v>0</v>
      </c>
      <c r="N28" s="10">
        <v>30</v>
      </c>
      <c r="P28" s="10">
        <f t="shared" si="1"/>
        <v>30</v>
      </c>
    </row>
    <row r="29" spans="1:16" ht="12.75" outlineLevel="2">
      <c r="A29" s="8">
        <v>39083</v>
      </c>
      <c r="B29" s="5" t="s">
        <v>50</v>
      </c>
      <c r="C29" s="5" t="s">
        <v>51</v>
      </c>
      <c r="E29" s="5">
        <v>0</v>
      </c>
      <c r="F29" s="5">
        <v>0</v>
      </c>
      <c r="G29" s="11">
        <f t="shared" si="0"/>
        <v>0</v>
      </c>
      <c r="H29" s="12">
        <v>0</v>
      </c>
      <c r="I29" s="12">
        <v>30</v>
      </c>
      <c r="J29" s="12">
        <v>0</v>
      </c>
      <c r="K29" s="12">
        <f t="shared" si="3"/>
        <v>30</v>
      </c>
      <c r="L29" s="17" t="s">
        <v>262</v>
      </c>
      <c r="M29" s="12">
        <v>0</v>
      </c>
      <c r="N29" s="10">
        <v>30</v>
      </c>
      <c r="P29" s="10">
        <f t="shared" si="1"/>
        <v>30</v>
      </c>
    </row>
    <row r="30" spans="1:16" ht="12.75" outlineLevel="2">
      <c r="A30" s="8">
        <v>39083</v>
      </c>
      <c r="B30" s="5" t="s">
        <v>52</v>
      </c>
      <c r="C30" s="5" t="s">
        <v>53</v>
      </c>
      <c r="E30" s="5">
        <v>0</v>
      </c>
      <c r="F30" s="5">
        <v>0</v>
      </c>
      <c r="G30" s="11">
        <f t="shared" si="0"/>
        <v>0</v>
      </c>
      <c r="H30" s="12">
        <v>0</v>
      </c>
      <c r="I30" s="12">
        <v>30</v>
      </c>
      <c r="J30" s="12">
        <v>0</v>
      </c>
      <c r="K30" s="12">
        <f>+J30+I30+H30</f>
        <v>30</v>
      </c>
      <c r="L30" s="17" t="s">
        <v>262</v>
      </c>
      <c r="M30" s="12">
        <v>0</v>
      </c>
      <c r="N30" s="10">
        <v>30</v>
      </c>
      <c r="O30" s="15">
        <v>0</v>
      </c>
      <c r="P30" s="10">
        <f t="shared" si="1"/>
        <v>30</v>
      </c>
    </row>
    <row r="31" spans="1:16" ht="12.75" outlineLevel="2">
      <c r="A31" s="8">
        <v>39083</v>
      </c>
      <c r="B31" s="5" t="s">
        <v>54</v>
      </c>
      <c r="C31" s="5" t="s">
        <v>55</v>
      </c>
      <c r="E31" s="5">
        <v>0</v>
      </c>
      <c r="F31" s="5">
        <v>0</v>
      </c>
      <c r="G31" s="11">
        <f t="shared" si="0"/>
        <v>0</v>
      </c>
      <c r="H31" s="12">
        <v>0</v>
      </c>
      <c r="I31" s="12">
        <v>30</v>
      </c>
      <c r="J31" s="12">
        <v>0</v>
      </c>
      <c r="K31" s="12">
        <f aca="true" t="shared" si="4" ref="K31:K38">+I31+H31</f>
        <v>30</v>
      </c>
      <c r="L31" s="17" t="s">
        <v>262</v>
      </c>
      <c r="M31" s="12">
        <v>0</v>
      </c>
      <c r="N31" s="10">
        <v>30</v>
      </c>
      <c r="P31" s="10">
        <f t="shared" si="1"/>
        <v>30</v>
      </c>
    </row>
    <row r="32" spans="1:16" ht="12.75" outlineLevel="2">
      <c r="A32" s="8">
        <v>39083</v>
      </c>
      <c r="B32" s="5" t="s">
        <v>56</v>
      </c>
      <c r="C32" s="5" t="s">
        <v>57</v>
      </c>
      <c r="E32" s="5">
        <v>0</v>
      </c>
      <c r="F32" s="5">
        <v>0</v>
      </c>
      <c r="G32" s="11">
        <f t="shared" si="0"/>
        <v>0</v>
      </c>
      <c r="H32" s="12">
        <v>0</v>
      </c>
      <c r="I32" s="12">
        <v>30</v>
      </c>
      <c r="J32" s="12">
        <v>0</v>
      </c>
      <c r="K32" s="12">
        <f t="shared" si="4"/>
        <v>30</v>
      </c>
      <c r="L32" s="17" t="s">
        <v>262</v>
      </c>
      <c r="M32" s="12">
        <v>0</v>
      </c>
      <c r="N32" s="10">
        <v>30</v>
      </c>
      <c r="P32" s="10">
        <f t="shared" si="1"/>
        <v>30</v>
      </c>
    </row>
    <row r="33" spans="1:16" ht="12.75" outlineLevel="2">
      <c r="A33" s="8">
        <v>39083</v>
      </c>
      <c r="B33" s="5" t="s">
        <v>58</v>
      </c>
      <c r="C33" s="5" t="s">
        <v>59</v>
      </c>
      <c r="E33" s="5">
        <v>917140</v>
      </c>
      <c r="F33" s="5">
        <v>917140</v>
      </c>
      <c r="G33" s="11">
        <f t="shared" si="0"/>
        <v>0</v>
      </c>
      <c r="H33" s="12">
        <v>0</v>
      </c>
      <c r="I33" s="12">
        <v>30</v>
      </c>
      <c r="J33" s="12">
        <v>0</v>
      </c>
      <c r="K33" s="12">
        <f t="shared" si="4"/>
        <v>30</v>
      </c>
      <c r="L33" s="17" t="s">
        <v>262</v>
      </c>
      <c r="M33" s="12">
        <v>0</v>
      </c>
      <c r="N33" s="10">
        <v>30</v>
      </c>
      <c r="P33" s="10">
        <f t="shared" si="1"/>
        <v>30</v>
      </c>
    </row>
    <row r="34" spans="1:16" ht="12.75" outlineLevel="2">
      <c r="A34" s="8">
        <v>39083</v>
      </c>
      <c r="B34" s="5" t="s">
        <v>60</v>
      </c>
      <c r="C34" s="5" t="s">
        <v>61</v>
      </c>
      <c r="E34" s="5">
        <v>1544810</v>
      </c>
      <c r="F34" s="5">
        <v>1544810</v>
      </c>
      <c r="G34" s="11">
        <f aca="true" t="shared" si="5" ref="G34:G65">F34-E34</f>
        <v>0</v>
      </c>
      <c r="H34" s="12">
        <v>0</v>
      </c>
      <c r="I34" s="12">
        <v>30</v>
      </c>
      <c r="J34" s="12">
        <v>0</v>
      </c>
      <c r="K34" s="12">
        <f t="shared" si="4"/>
        <v>30</v>
      </c>
      <c r="L34" s="17" t="s">
        <v>262</v>
      </c>
      <c r="M34" s="12">
        <v>0</v>
      </c>
      <c r="N34" s="10">
        <v>30</v>
      </c>
      <c r="P34" s="10">
        <f aca="true" t="shared" si="6" ref="P34:P65">SUM(M34:O34)</f>
        <v>30</v>
      </c>
    </row>
    <row r="35" spans="1:16" ht="12.75" outlineLevel="2">
      <c r="A35" s="8">
        <v>39083</v>
      </c>
      <c r="B35" s="5" t="s">
        <v>62</v>
      </c>
      <c r="C35" s="5" t="s">
        <v>63</v>
      </c>
      <c r="E35" s="5">
        <v>2577620</v>
      </c>
      <c r="F35" s="5">
        <v>2577620</v>
      </c>
      <c r="G35" s="11">
        <f t="shared" si="5"/>
        <v>0</v>
      </c>
      <c r="H35" s="12">
        <v>0</v>
      </c>
      <c r="I35" s="12">
        <v>30</v>
      </c>
      <c r="J35" s="12">
        <v>0</v>
      </c>
      <c r="K35" s="12">
        <f t="shared" si="4"/>
        <v>30</v>
      </c>
      <c r="L35" s="17" t="s">
        <v>262</v>
      </c>
      <c r="M35" s="12">
        <v>0</v>
      </c>
      <c r="N35" s="10">
        <v>30</v>
      </c>
      <c r="P35" s="10">
        <f t="shared" si="6"/>
        <v>30</v>
      </c>
    </row>
    <row r="36" spans="1:16" ht="12.75" outlineLevel="2">
      <c r="A36" s="8">
        <v>39083</v>
      </c>
      <c r="B36" s="5" t="s">
        <v>64</v>
      </c>
      <c r="C36" s="5" t="s">
        <v>65</v>
      </c>
      <c r="E36" s="5">
        <v>842360</v>
      </c>
      <c r="F36" s="5">
        <v>842360</v>
      </c>
      <c r="G36" s="11">
        <f t="shared" si="5"/>
        <v>0</v>
      </c>
      <c r="H36" s="12">
        <v>0</v>
      </c>
      <c r="I36" s="12">
        <v>30</v>
      </c>
      <c r="J36" s="12">
        <v>0</v>
      </c>
      <c r="K36" s="12">
        <f t="shared" si="4"/>
        <v>30</v>
      </c>
      <c r="L36" s="17" t="s">
        <v>262</v>
      </c>
      <c r="M36" s="12">
        <v>0</v>
      </c>
      <c r="N36" s="10">
        <v>30</v>
      </c>
      <c r="P36" s="10">
        <f t="shared" si="6"/>
        <v>30</v>
      </c>
    </row>
    <row r="37" spans="1:16" ht="12.75" outlineLevel="2">
      <c r="A37" s="8">
        <v>39083</v>
      </c>
      <c r="B37" s="5" t="s">
        <v>66</v>
      </c>
      <c r="C37" s="5" t="s">
        <v>67</v>
      </c>
      <c r="E37" s="5">
        <v>735340</v>
      </c>
      <c r="F37" s="5">
        <v>735340</v>
      </c>
      <c r="G37" s="11">
        <f t="shared" si="5"/>
        <v>0</v>
      </c>
      <c r="H37" s="12">
        <v>0</v>
      </c>
      <c r="I37" s="12">
        <v>30</v>
      </c>
      <c r="J37" s="12">
        <v>0</v>
      </c>
      <c r="K37" s="12">
        <f t="shared" si="4"/>
        <v>30</v>
      </c>
      <c r="L37" s="17" t="s">
        <v>262</v>
      </c>
      <c r="M37" s="12">
        <v>0</v>
      </c>
      <c r="N37" s="10">
        <v>30</v>
      </c>
      <c r="P37" s="10">
        <f t="shared" si="6"/>
        <v>30</v>
      </c>
    </row>
    <row r="38" spans="1:16" ht="12.75" outlineLevel="2">
      <c r="A38" s="8">
        <v>39083</v>
      </c>
      <c r="B38" s="5" t="s">
        <v>237</v>
      </c>
      <c r="C38" s="5" t="s">
        <v>238</v>
      </c>
      <c r="E38" s="5">
        <v>1285220</v>
      </c>
      <c r="F38" s="5">
        <v>1285220</v>
      </c>
      <c r="G38" s="11">
        <f t="shared" si="5"/>
        <v>0</v>
      </c>
      <c r="H38" s="12">
        <v>0</v>
      </c>
      <c r="I38" s="12">
        <v>30</v>
      </c>
      <c r="J38" s="12">
        <v>0</v>
      </c>
      <c r="K38" s="12">
        <f t="shared" si="4"/>
        <v>30</v>
      </c>
      <c r="L38" s="17" t="s">
        <v>262</v>
      </c>
      <c r="M38" s="12">
        <v>0</v>
      </c>
      <c r="N38" s="10">
        <v>30</v>
      </c>
      <c r="P38" s="10">
        <f t="shared" si="6"/>
        <v>30</v>
      </c>
    </row>
    <row r="39" spans="1:16" ht="12.75" outlineLevel="2">
      <c r="A39" s="8">
        <v>39083</v>
      </c>
      <c r="B39" s="5" t="s">
        <v>125</v>
      </c>
      <c r="C39" s="5" t="s">
        <v>126</v>
      </c>
      <c r="E39" s="5">
        <v>0</v>
      </c>
      <c r="F39" s="5">
        <v>0</v>
      </c>
      <c r="G39" s="11">
        <f t="shared" si="5"/>
        <v>0</v>
      </c>
      <c r="H39" s="12">
        <v>0</v>
      </c>
      <c r="I39" s="12">
        <v>30</v>
      </c>
      <c r="J39" s="12">
        <v>0</v>
      </c>
      <c r="K39" s="12">
        <f>+J39+I39+H39</f>
        <v>30</v>
      </c>
      <c r="L39" s="17" t="s">
        <v>262</v>
      </c>
      <c r="M39" s="12">
        <v>0</v>
      </c>
      <c r="N39" s="10">
        <v>30</v>
      </c>
      <c r="O39" s="15">
        <v>0</v>
      </c>
      <c r="P39" s="10">
        <f t="shared" si="6"/>
        <v>30</v>
      </c>
    </row>
    <row r="40" spans="1:16" ht="12.75" outlineLevel="2">
      <c r="A40" s="8">
        <v>39083</v>
      </c>
      <c r="B40" s="5" t="s">
        <v>209</v>
      </c>
      <c r="C40" s="5" t="s">
        <v>210</v>
      </c>
      <c r="E40" s="5">
        <v>1151070</v>
      </c>
      <c r="F40" s="5">
        <v>1151070</v>
      </c>
      <c r="G40" s="11">
        <f t="shared" si="5"/>
        <v>0</v>
      </c>
      <c r="H40" s="12">
        <v>0</v>
      </c>
      <c r="I40" s="12">
        <v>30</v>
      </c>
      <c r="J40" s="12">
        <v>0</v>
      </c>
      <c r="K40" s="12">
        <f>+I40+H40</f>
        <v>30</v>
      </c>
      <c r="L40" s="17" t="s">
        <v>262</v>
      </c>
      <c r="M40" s="12">
        <v>0</v>
      </c>
      <c r="N40" s="10">
        <v>30</v>
      </c>
      <c r="P40" s="10">
        <f t="shared" si="6"/>
        <v>30</v>
      </c>
    </row>
    <row r="41" spans="1:16" ht="12.75" outlineLevel="2">
      <c r="A41" s="8">
        <v>39083</v>
      </c>
      <c r="B41" s="5" t="s">
        <v>211</v>
      </c>
      <c r="C41" s="5" t="s">
        <v>212</v>
      </c>
      <c r="E41" s="5">
        <v>0</v>
      </c>
      <c r="F41" s="5">
        <v>0</v>
      </c>
      <c r="G41" s="11">
        <f t="shared" si="5"/>
        <v>0</v>
      </c>
      <c r="H41" s="12">
        <v>0</v>
      </c>
      <c r="I41" s="12">
        <v>30</v>
      </c>
      <c r="J41" s="12">
        <v>0</v>
      </c>
      <c r="K41" s="12">
        <f>+I41+H41</f>
        <v>30</v>
      </c>
      <c r="L41" s="17" t="s">
        <v>262</v>
      </c>
      <c r="M41" s="12">
        <v>0</v>
      </c>
      <c r="N41" s="10">
        <v>30</v>
      </c>
      <c r="P41" s="10">
        <f t="shared" si="6"/>
        <v>30</v>
      </c>
    </row>
    <row r="42" spans="1:16" ht="12.75" outlineLevel="2">
      <c r="A42" s="8">
        <v>39083</v>
      </c>
      <c r="B42" s="5" t="s">
        <v>243</v>
      </c>
      <c r="C42" s="5" t="s">
        <v>244</v>
      </c>
      <c r="E42" s="5">
        <v>0</v>
      </c>
      <c r="F42" s="5">
        <v>0</v>
      </c>
      <c r="G42" s="11">
        <f t="shared" si="5"/>
        <v>0</v>
      </c>
      <c r="H42" s="12">
        <v>0</v>
      </c>
      <c r="I42" s="12">
        <v>30</v>
      </c>
      <c r="J42" s="12">
        <v>0</v>
      </c>
      <c r="K42" s="12">
        <f>+I42+H42</f>
        <v>30</v>
      </c>
      <c r="L42" s="17" t="s">
        <v>262</v>
      </c>
      <c r="M42" s="12">
        <v>0</v>
      </c>
      <c r="N42" s="10">
        <v>30</v>
      </c>
      <c r="P42" s="10">
        <f t="shared" si="6"/>
        <v>30</v>
      </c>
    </row>
    <row r="43" spans="1:16" ht="12.75" outlineLevel="2">
      <c r="A43" s="8">
        <v>39083</v>
      </c>
      <c r="B43" s="5" t="s">
        <v>241</v>
      </c>
      <c r="C43" s="5" t="s">
        <v>242</v>
      </c>
      <c r="E43" s="5">
        <v>0</v>
      </c>
      <c r="F43" s="5">
        <v>0</v>
      </c>
      <c r="G43" s="11">
        <f t="shared" si="5"/>
        <v>0</v>
      </c>
      <c r="H43" s="12">
        <v>0</v>
      </c>
      <c r="I43" s="12">
        <v>30</v>
      </c>
      <c r="J43" s="12">
        <v>0</v>
      </c>
      <c r="K43" s="12">
        <f>+I43+H43</f>
        <v>30</v>
      </c>
      <c r="L43" s="17" t="s">
        <v>262</v>
      </c>
      <c r="M43" s="12">
        <v>0</v>
      </c>
      <c r="N43" s="10">
        <v>30</v>
      </c>
      <c r="P43" s="10">
        <f t="shared" si="6"/>
        <v>30</v>
      </c>
    </row>
    <row r="44" spans="1:16" ht="12.75" outlineLevel="2">
      <c r="A44" s="8">
        <v>39083</v>
      </c>
      <c r="B44" s="5" t="s">
        <v>68</v>
      </c>
      <c r="C44" s="5" t="s">
        <v>69</v>
      </c>
      <c r="E44" s="5">
        <v>0</v>
      </c>
      <c r="F44" s="5">
        <v>0</v>
      </c>
      <c r="G44" s="11">
        <f t="shared" si="5"/>
        <v>0</v>
      </c>
      <c r="H44" s="12">
        <v>0</v>
      </c>
      <c r="I44" s="12">
        <v>30</v>
      </c>
      <c r="J44" s="12">
        <v>0</v>
      </c>
      <c r="K44" s="12">
        <f>+J44+I44+H44</f>
        <v>30</v>
      </c>
      <c r="L44" s="17" t="s">
        <v>262</v>
      </c>
      <c r="M44" s="12">
        <v>0</v>
      </c>
      <c r="N44" s="10">
        <v>30</v>
      </c>
      <c r="O44" s="15">
        <v>0</v>
      </c>
      <c r="P44" s="10">
        <f t="shared" si="6"/>
        <v>30</v>
      </c>
    </row>
    <row r="45" spans="1:16" ht="12.75" outlineLevel="2">
      <c r="A45" s="8">
        <v>39083</v>
      </c>
      <c r="B45" s="5" t="s">
        <v>70</v>
      </c>
      <c r="C45" s="5" t="s">
        <v>71</v>
      </c>
      <c r="E45" s="5">
        <v>1336730</v>
      </c>
      <c r="F45" s="5">
        <v>1336730</v>
      </c>
      <c r="G45" s="11">
        <f t="shared" si="5"/>
        <v>0</v>
      </c>
      <c r="H45" s="12">
        <v>0</v>
      </c>
      <c r="I45" s="12">
        <v>30</v>
      </c>
      <c r="J45" s="12">
        <v>0</v>
      </c>
      <c r="K45" s="12">
        <f aca="true" t="shared" si="7" ref="K45:K57">+I45+H45</f>
        <v>30</v>
      </c>
      <c r="L45" s="17" t="s">
        <v>262</v>
      </c>
      <c r="M45" s="12">
        <v>0</v>
      </c>
      <c r="N45" s="10">
        <v>30</v>
      </c>
      <c r="P45" s="10">
        <f t="shared" si="6"/>
        <v>30</v>
      </c>
    </row>
    <row r="46" spans="1:16" ht="12.75" outlineLevel="2">
      <c r="A46" s="8">
        <v>39083</v>
      </c>
      <c r="B46" s="5" t="s">
        <v>72</v>
      </c>
      <c r="C46" s="5" t="s">
        <v>73</v>
      </c>
      <c r="E46" s="5">
        <v>3167020</v>
      </c>
      <c r="F46" s="5">
        <v>3167020</v>
      </c>
      <c r="G46" s="11">
        <f t="shared" si="5"/>
        <v>0</v>
      </c>
      <c r="H46" s="12">
        <v>0</v>
      </c>
      <c r="I46" s="12">
        <v>30</v>
      </c>
      <c r="J46" s="12">
        <v>0</v>
      </c>
      <c r="K46" s="12">
        <f t="shared" si="7"/>
        <v>30</v>
      </c>
      <c r="L46" s="17" t="s">
        <v>262</v>
      </c>
      <c r="M46" s="12">
        <v>0</v>
      </c>
      <c r="N46" s="10">
        <v>30</v>
      </c>
      <c r="P46" s="10">
        <f t="shared" si="6"/>
        <v>30</v>
      </c>
    </row>
    <row r="47" spans="1:16" ht="12.75" outlineLevel="2">
      <c r="A47" s="8">
        <v>39083</v>
      </c>
      <c r="B47" s="5" t="s">
        <v>74</v>
      </c>
      <c r="C47" s="5" t="s">
        <v>75</v>
      </c>
      <c r="E47" s="5">
        <v>260930</v>
      </c>
      <c r="F47" s="5">
        <v>260930</v>
      </c>
      <c r="G47" s="11">
        <f t="shared" si="5"/>
        <v>0</v>
      </c>
      <c r="H47" s="12">
        <v>0</v>
      </c>
      <c r="I47" s="12">
        <v>30</v>
      </c>
      <c r="J47" s="12">
        <v>0</v>
      </c>
      <c r="K47" s="12">
        <f t="shared" si="7"/>
        <v>30</v>
      </c>
      <c r="L47" s="17" t="s">
        <v>262</v>
      </c>
      <c r="M47" s="12">
        <v>0</v>
      </c>
      <c r="N47" s="10">
        <v>30</v>
      </c>
      <c r="P47" s="10">
        <f t="shared" si="6"/>
        <v>30</v>
      </c>
    </row>
    <row r="48" spans="1:16" ht="12.75" outlineLevel="2">
      <c r="A48" s="8">
        <v>39083</v>
      </c>
      <c r="B48" s="5" t="s">
        <v>76</v>
      </c>
      <c r="C48" s="5" t="s">
        <v>77</v>
      </c>
      <c r="E48" s="5">
        <v>1753340</v>
      </c>
      <c r="F48" s="5">
        <v>1753340</v>
      </c>
      <c r="G48" s="11">
        <f t="shared" si="5"/>
        <v>0</v>
      </c>
      <c r="H48" s="12">
        <v>0</v>
      </c>
      <c r="I48" s="12">
        <v>30</v>
      </c>
      <c r="J48" s="12">
        <v>0</v>
      </c>
      <c r="K48" s="12">
        <f t="shared" si="7"/>
        <v>30</v>
      </c>
      <c r="L48" s="17" t="s">
        <v>262</v>
      </c>
      <c r="M48" s="12">
        <v>0</v>
      </c>
      <c r="N48" s="10">
        <v>30</v>
      </c>
      <c r="P48" s="10">
        <f t="shared" si="6"/>
        <v>30</v>
      </c>
    </row>
    <row r="49" spans="1:16" ht="12.75" outlineLevel="2">
      <c r="A49" s="8">
        <v>39083</v>
      </c>
      <c r="B49" s="5" t="s">
        <v>78</v>
      </c>
      <c r="C49" s="5" t="s">
        <v>79</v>
      </c>
      <c r="E49" s="5">
        <v>1406060</v>
      </c>
      <c r="F49" s="5">
        <v>1406060</v>
      </c>
      <c r="G49" s="11">
        <f t="shared" si="5"/>
        <v>0</v>
      </c>
      <c r="H49" s="12">
        <v>0</v>
      </c>
      <c r="I49" s="12">
        <v>30</v>
      </c>
      <c r="J49" s="12">
        <v>0</v>
      </c>
      <c r="K49" s="12">
        <f t="shared" si="7"/>
        <v>30</v>
      </c>
      <c r="L49" s="17" t="s">
        <v>262</v>
      </c>
      <c r="M49" s="12">
        <v>0</v>
      </c>
      <c r="N49" s="10">
        <v>30</v>
      </c>
      <c r="P49" s="10">
        <f t="shared" si="6"/>
        <v>30</v>
      </c>
    </row>
    <row r="50" spans="1:16" ht="12.75" outlineLevel="2">
      <c r="A50" s="8">
        <v>39083</v>
      </c>
      <c r="B50" s="5" t="s">
        <v>213</v>
      </c>
      <c r="C50" s="5" t="s">
        <v>214</v>
      </c>
      <c r="E50" s="5">
        <v>2497030</v>
      </c>
      <c r="F50" s="5">
        <v>2497030</v>
      </c>
      <c r="G50" s="11">
        <f t="shared" si="5"/>
        <v>0</v>
      </c>
      <c r="H50" s="12">
        <v>0</v>
      </c>
      <c r="I50" s="12">
        <v>30</v>
      </c>
      <c r="J50" s="12">
        <v>0</v>
      </c>
      <c r="K50" s="12">
        <f t="shared" si="7"/>
        <v>30</v>
      </c>
      <c r="L50" s="17" t="s">
        <v>262</v>
      </c>
      <c r="M50" s="12">
        <v>0</v>
      </c>
      <c r="N50" s="10">
        <v>30</v>
      </c>
      <c r="P50" s="10">
        <f t="shared" si="6"/>
        <v>30</v>
      </c>
    </row>
    <row r="51" spans="1:16" ht="12.75" outlineLevel="2">
      <c r="A51" s="8">
        <v>39083</v>
      </c>
      <c r="B51" s="5" t="s">
        <v>80</v>
      </c>
      <c r="C51" s="5" t="s">
        <v>81</v>
      </c>
      <c r="E51" s="5">
        <v>2491080</v>
      </c>
      <c r="F51" s="5">
        <v>2491080</v>
      </c>
      <c r="G51" s="11">
        <f t="shared" si="5"/>
        <v>0</v>
      </c>
      <c r="H51" s="12">
        <v>0</v>
      </c>
      <c r="I51" s="12">
        <v>30</v>
      </c>
      <c r="J51" s="12">
        <v>0</v>
      </c>
      <c r="K51" s="12">
        <f t="shared" si="7"/>
        <v>30</v>
      </c>
      <c r="L51" s="17" t="s">
        <v>262</v>
      </c>
      <c r="M51" s="12">
        <v>0</v>
      </c>
      <c r="N51" s="10">
        <v>30</v>
      </c>
      <c r="P51" s="10">
        <f t="shared" si="6"/>
        <v>30</v>
      </c>
    </row>
    <row r="52" spans="1:16" ht="12.75" outlineLevel="2">
      <c r="A52" s="8">
        <v>39083</v>
      </c>
      <c r="B52" s="5" t="s">
        <v>235</v>
      </c>
      <c r="C52" s="5" t="s">
        <v>236</v>
      </c>
      <c r="E52" s="5">
        <v>1847500</v>
      </c>
      <c r="F52" s="5">
        <v>1847500</v>
      </c>
      <c r="G52" s="11">
        <f t="shared" si="5"/>
        <v>0</v>
      </c>
      <c r="H52" s="12">
        <v>0</v>
      </c>
      <c r="I52" s="12">
        <v>30</v>
      </c>
      <c r="J52" s="12">
        <v>0</v>
      </c>
      <c r="K52" s="12">
        <f t="shared" si="7"/>
        <v>30</v>
      </c>
      <c r="L52" s="17" t="s">
        <v>262</v>
      </c>
      <c r="M52" s="12">
        <v>0</v>
      </c>
      <c r="N52" s="10">
        <v>30</v>
      </c>
      <c r="P52" s="10">
        <f t="shared" si="6"/>
        <v>30</v>
      </c>
    </row>
    <row r="53" spans="1:16" ht="12.75" outlineLevel="2">
      <c r="A53" s="8">
        <v>39083</v>
      </c>
      <c r="B53" s="5" t="s">
        <v>215</v>
      </c>
      <c r="C53" s="5" t="s">
        <v>216</v>
      </c>
      <c r="E53" s="5">
        <v>1531910</v>
      </c>
      <c r="F53" s="5">
        <v>1531910</v>
      </c>
      <c r="G53" s="11">
        <f t="shared" si="5"/>
        <v>0</v>
      </c>
      <c r="H53" s="12">
        <v>0</v>
      </c>
      <c r="I53" s="12">
        <v>30</v>
      </c>
      <c r="J53" s="12">
        <v>0</v>
      </c>
      <c r="K53" s="12">
        <f t="shared" si="7"/>
        <v>30</v>
      </c>
      <c r="L53" s="17" t="s">
        <v>262</v>
      </c>
      <c r="M53" s="12">
        <v>0</v>
      </c>
      <c r="N53" s="10">
        <v>30</v>
      </c>
      <c r="P53" s="10">
        <f t="shared" si="6"/>
        <v>30</v>
      </c>
    </row>
    <row r="54" spans="1:16" ht="12.75" outlineLevel="2">
      <c r="A54" s="8">
        <v>39083</v>
      </c>
      <c r="B54" s="5" t="s">
        <v>217</v>
      </c>
      <c r="C54" s="5" t="s">
        <v>218</v>
      </c>
      <c r="E54" s="5">
        <v>2669080</v>
      </c>
      <c r="F54" s="5">
        <v>2669080</v>
      </c>
      <c r="G54" s="11">
        <f t="shared" si="5"/>
        <v>0</v>
      </c>
      <c r="H54" s="12">
        <v>0</v>
      </c>
      <c r="I54" s="12">
        <v>30</v>
      </c>
      <c r="J54" s="12">
        <v>0</v>
      </c>
      <c r="K54" s="12">
        <f t="shared" si="7"/>
        <v>30</v>
      </c>
      <c r="L54" s="17" t="s">
        <v>262</v>
      </c>
      <c r="M54" s="12">
        <v>0</v>
      </c>
      <c r="N54" s="10">
        <v>30</v>
      </c>
      <c r="P54" s="10">
        <f t="shared" si="6"/>
        <v>30</v>
      </c>
    </row>
    <row r="55" spans="1:16" ht="12.75" outlineLevel="2">
      <c r="A55" s="8">
        <v>39083</v>
      </c>
      <c r="B55" s="5" t="s">
        <v>82</v>
      </c>
      <c r="C55" s="5" t="s">
        <v>83</v>
      </c>
      <c r="E55" s="5">
        <v>8133610</v>
      </c>
      <c r="F55" s="5">
        <v>8133610</v>
      </c>
      <c r="G55" s="11">
        <f t="shared" si="5"/>
        <v>0</v>
      </c>
      <c r="H55" s="12">
        <v>0</v>
      </c>
      <c r="I55" s="12">
        <v>30</v>
      </c>
      <c r="J55" s="12">
        <v>0</v>
      </c>
      <c r="K55" s="12">
        <f t="shared" si="7"/>
        <v>30</v>
      </c>
      <c r="L55" s="17" t="s">
        <v>262</v>
      </c>
      <c r="M55" s="12">
        <v>0</v>
      </c>
      <c r="N55" s="10">
        <v>30</v>
      </c>
      <c r="P55" s="10">
        <f t="shared" si="6"/>
        <v>30</v>
      </c>
    </row>
    <row r="56" spans="1:16" ht="12.75" outlineLevel="2">
      <c r="A56" s="8">
        <v>39083</v>
      </c>
      <c r="B56" s="5" t="s">
        <v>84</v>
      </c>
      <c r="C56" s="5" t="s">
        <v>85</v>
      </c>
      <c r="E56" s="5">
        <v>2479310</v>
      </c>
      <c r="F56" s="5">
        <v>2479310</v>
      </c>
      <c r="G56" s="11">
        <f t="shared" si="5"/>
        <v>0</v>
      </c>
      <c r="H56" s="12">
        <v>0</v>
      </c>
      <c r="I56" s="12">
        <v>30</v>
      </c>
      <c r="J56" s="12">
        <v>0</v>
      </c>
      <c r="K56" s="12">
        <f t="shared" si="7"/>
        <v>30</v>
      </c>
      <c r="L56" s="17" t="s">
        <v>262</v>
      </c>
      <c r="M56" s="12">
        <v>0</v>
      </c>
      <c r="N56" s="10">
        <v>30</v>
      </c>
      <c r="P56" s="10">
        <f t="shared" si="6"/>
        <v>30</v>
      </c>
    </row>
    <row r="57" spans="1:16" ht="12.75" outlineLevel="2">
      <c r="A57" s="8">
        <v>39083</v>
      </c>
      <c r="B57" s="5" t="s">
        <v>219</v>
      </c>
      <c r="C57" s="5" t="s">
        <v>220</v>
      </c>
      <c r="E57" s="5">
        <v>2454310</v>
      </c>
      <c r="F57" s="5">
        <v>2454310</v>
      </c>
      <c r="G57" s="11">
        <f t="shared" si="5"/>
        <v>0</v>
      </c>
      <c r="H57" s="12">
        <v>0</v>
      </c>
      <c r="I57" s="12">
        <v>30</v>
      </c>
      <c r="J57" s="12">
        <v>0</v>
      </c>
      <c r="K57" s="12">
        <f t="shared" si="7"/>
        <v>30</v>
      </c>
      <c r="L57" s="17" t="s">
        <v>262</v>
      </c>
      <c r="M57" s="12">
        <v>0</v>
      </c>
      <c r="N57" s="10">
        <v>30</v>
      </c>
      <c r="P57" s="10">
        <f t="shared" si="6"/>
        <v>30</v>
      </c>
    </row>
    <row r="58" spans="1:16" ht="12.75" outlineLevel="2">
      <c r="A58" s="8">
        <v>39083</v>
      </c>
      <c r="B58" s="5" t="s">
        <v>221</v>
      </c>
      <c r="C58" s="5" t="s">
        <v>222</v>
      </c>
      <c r="E58" s="5">
        <v>2454310</v>
      </c>
      <c r="F58" s="5">
        <v>2454310</v>
      </c>
      <c r="G58" s="11">
        <f t="shared" si="5"/>
        <v>0</v>
      </c>
      <c r="H58" s="12">
        <v>0</v>
      </c>
      <c r="I58" s="12">
        <v>30</v>
      </c>
      <c r="J58" s="12">
        <v>0</v>
      </c>
      <c r="K58" s="12">
        <f>+J58+I58+H58</f>
        <v>30</v>
      </c>
      <c r="L58" s="17" t="s">
        <v>262</v>
      </c>
      <c r="M58" s="12">
        <v>0</v>
      </c>
      <c r="N58" s="10">
        <v>30</v>
      </c>
      <c r="O58" s="15">
        <v>0</v>
      </c>
      <c r="P58" s="10">
        <f t="shared" si="6"/>
        <v>30</v>
      </c>
    </row>
    <row r="59" spans="1:16" ht="12.75" outlineLevel="2">
      <c r="A59" s="8">
        <v>39083</v>
      </c>
      <c r="B59" s="5" t="s">
        <v>239</v>
      </c>
      <c r="C59" s="5" t="s">
        <v>240</v>
      </c>
      <c r="E59" s="5">
        <v>2096320</v>
      </c>
      <c r="F59" s="5">
        <v>2096320</v>
      </c>
      <c r="G59" s="11">
        <f t="shared" si="5"/>
        <v>0</v>
      </c>
      <c r="H59" s="12">
        <v>0</v>
      </c>
      <c r="I59" s="12">
        <v>30</v>
      </c>
      <c r="J59" s="12">
        <v>0</v>
      </c>
      <c r="K59" s="12">
        <f aca="true" t="shared" si="8" ref="K59:K68">+I59+H59</f>
        <v>30</v>
      </c>
      <c r="L59" s="17" t="s">
        <v>262</v>
      </c>
      <c r="M59" s="12">
        <v>0</v>
      </c>
      <c r="N59" s="10">
        <v>30</v>
      </c>
      <c r="P59" s="10">
        <f t="shared" si="6"/>
        <v>30</v>
      </c>
    </row>
    <row r="60" spans="1:16" ht="12.75" outlineLevel="2">
      <c r="A60" s="8">
        <v>39083</v>
      </c>
      <c r="B60" s="5" t="s">
        <v>86</v>
      </c>
      <c r="C60" s="5" t="s">
        <v>87</v>
      </c>
      <c r="E60" s="5">
        <v>1533530</v>
      </c>
      <c r="F60" s="5">
        <v>1533530</v>
      </c>
      <c r="G60" s="11">
        <f t="shared" si="5"/>
        <v>0</v>
      </c>
      <c r="H60" s="12">
        <v>0</v>
      </c>
      <c r="I60" s="12">
        <v>30</v>
      </c>
      <c r="J60" s="12">
        <v>0</v>
      </c>
      <c r="K60" s="12">
        <f t="shared" si="8"/>
        <v>30</v>
      </c>
      <c r="L60" s="17" t="s">
        <v>262</v>
      </c>
      <c r="M60" s="12">
        <v>0</v>
      </c>
      <c r="N60" s="10">
        <v>30</v>
      </c>
      <c r="P60" s="10">
        <f t="shared" si="6"/>
        <v>30</v>
      </c>
    </row>
    <row r="61" spans="1:16" ht="12.75" outlineLevel="2">
      <c r="A61" s="8">
        <v>39083</v>
      </c>
      <c r="B61" s="5" t="s">
        <v>88</v>
      </c>
      <c r="C61" s="5" t="s">
        <v>89</v>
      </c>
      <c r="E61" s="5">
        <v>2379170</v>
      </c>
      <c r="F61" s="5">
        <v>2379170</v>
      </c>
      <c r="G61" s="11">
        <f t="shared" si="5"/>
        <v>0</v>
      </c>
      <c r="H61" s="12">
        <v>0</v>
      </c>
      <c r="I61" s="12">
        <v>30</v>
      </c>
      <c r="J61" s="12">
        <v>0</v>
      </c>
      <c r="K61" s="12">
        <f t="shared" si="8"/>
        <v>30</v>
      </c>
      <c r="L61" s="17" t="s">
        <v>262</v>
      </c>
      <c r="M61" s="12">
        <v>0</v>
      </c>
      <c r="N61" s="10">
        <v>30</v>
      </c>
      <c r="P61" s="10">
        <f t="shared" si="6"/>
        <v>30</v>
      </c>
    </row>
    <row r="62" spans="1:16" ht="12.75" outlineLevel="2">
      <c r="A62" s="8">
        <v>39083</v>
      </c>
      <c r="B62" s="5" t="s">
        <v>127</v>
      </c>
      <c r="C62" s="5" t="s">
        <v>128</v>
      </c>
      <c r="E62" s="5">
        <v>1687030</v>
      </c>
      <c r="F62" s="5">
        <v>1687030</v>
      </c>
      <c r="G62" s="11">
        <f t="shared" si="5"/>
        <v>0</v>
      </c>
      <c r="H62" s="12">
        <v>0</v>
      </c>
      <c r="I62" s="12">
        <v>30</v>
      </c>
      <c r="J62" s="12">
        <v>0</v>
      </c>
      <c r="K62" s="12">
        <f t="shared" si="8"/>
        <v>30</v>
      </c>
      <c r="L62" s="17" t="s">
        <v>262</v>
      </c>
      <c r="M62" s="12">
        <v>0</v>
      </c>
      <c r="N62" s="10">
        <v>30</v>
      </c>
      <c r="P62" s="10">
        <f t="shared" si="6"/>
        <v>30</v>
      </c>
    </row>
    <row r="63" spans="1:16" ht="12.75" outlineLevel="2">
      <c r="A63" s="8">
        <v>39083</v>
      </c>
      <c r="B63" s="5" t="s">
        <v>90</v>
      </c>
      <c r="C63" s="5" t="s">
        <v>91</v>
      </c>
      <c r="E63" s="5">
        <v>2586240</v>
      </c>
      <c r="F63" s="5">
        <v>2586240</v>
      </c>
      <c r="G63" s="11">
        <f t="shared" si="5"/>
        <v>0</v>
      </c>
      <c r="H63" s="12">
        <v>0</v>
      </c>
      <c r="I63" s="12">
        <v>30</v>
      </c>
      <c r="J63" s="12">
        <v>0</v>
      </c>
      <c r="K63" s="12">
        <f t="shared" si="8"/>
        <v>30</v>
      </c>
      <c r="L63" s="17" t="s">
        <v>262</v>
      </c>
      <c r="M63" s="12">
        <v>0</v>
      </c>
      <c r="N63" s="10">
        <v>30</v>
      </c>
      <c r="P63" s="10">
        <f t="shared" si="6"/>
        <v>30</v>
      </c>
    </row>
    <row r="64" spans="1:16" ht="12.75" outlineLevel="2">
      <c r="A64" s="8">
        <v>39083</v>
      </c>
      <c r="B64" s="5" t="s">
        <v>231</v>
      </c>
      <c r="C64" s="5" t="s">
        <v>232</v>
      </c>
      <c r="E64" s="5">
        <v>2853780</v>
      </c>
      <c r="F64" s="5">
        <v>2853780</v>
      </c>
      <c r="G64" s="11">
        <f t="shared" si="5"/>
        <v>0</v>
      </c>
      <c r="H64" s="12">
        <v>0</v>
      </c>
      <c r="I64" s="12">
        <v>30</v>
      </c>
      <c r="J64" s="12">
        <v>0</v>
      </c>
      <c r="K64" s="12">
        <f t="shared" si="8"/>
        <v>30</v>
      </c>
      <c r="L64" s="17" t="s">
        <v>262</v>
      </c>
      <c r="M64" s="12">
        <v>0</v>
      </c>
      <c r="N64" s="10">
        <v>30</v>
      </c>
      <c r="P64" s="10">
        <f t="shared" si="6"/>
        <v>30</v>
      </c>
    </row>
    <row r="65" spans="1:16" ht="12.75" outlineLevel="2">
      <c r="A65" s="8">
        <v>39083</v>
      </c>
      <c r="B65" s="5" t="s">
        <v>92</v>
      </c>
      <c r="C65" s="5" t="s">
        <v>93</v>
      </c>
      <c r="E65" s="5">
        <v>1869760</v>
      </c>
      <c r="F65" s="5">
        <v>1869760</v>
      </c>
      <c r="G65" s="11">
        <f t="shared" si="5"/>
        <v>0</v>
      </c>
      <c r="H65" s="12">
        <v>0</v>
      </c>
      <c r="I65" s="12">
        <v>30</v>
      </c>
      <c r="J65" s="12">
        <v>0</v>
      </c>
      <c r="K65" s="12">
        <f t="shared" si="8"/>
        <v>30</v>
      </c>
      <c r="L65" s="17" t="s">
        <v>262</v>
      </c>
      <c r="M65" s="12">
        <v>0</v>
      </c>
      <c r="N65" s="10">
        <v>30</v>
      </c>
      <c r="P65" s="10">
        <f t="shared" si="6"/>
        <v>30</v>
      </c>
    </row>
    <row r="66" spans="1:16" ht="12.75" outlineLevel="2">
      <c r="A66" s="8">
        <v>39083</v>
      </c>
      <c r="B66" s="5" t="s">
        <v>94</v>
      </c>
      <c r="C66" s="5" t="s">
        <v>95</v>
      </c>
      <c r="E66" s="5">
        <v>1683050</v>
      </c>
      <c r="F66" s="5">
        <v>1683050</v>
      </c>
      <c r="G66" s="11">
        <f aca="true" t="shared" si="9" ref="G66:G83">F66-E66</f>
        <v>0</v>
      </c>
      <c r="H66" s="12">
        <v>0</v>
      </c>
      <c r="I66" s="12">
        <v>30</v>
      </c>
      <c r="J66" s="12">
        <v>0</v>
      </c>
      <c r="K66" s="12">
        <f t="shared" si="8"/>
        <v>30</v>
      </c>
      <c r="L66" s="17" t="s">
        <v>262</v>
      </c>
      <c r="M66" s="12">
        <v>0</v>
      </c>
      <c r="N66" s="10">
        <v>30</v>
      </c>
      <c r="P66" s="10">
        <f aca="true" t="shared" si="10" ref="P66:P83">SUM(M66:O66)</f>
        <v>30</v>
      </c>
    </row>
    <row r="67" spans="1:16" ht="12.75" outlineLevel="2">
      <c r="A67" s="8">
        <v>39083</v>
      </c>
      <c r="B67" s="5" t="s">
        <v>96</v>
      </c>
      <c r="C67" s="5" t="s">
        <v>97</v>
      </c>
      <c r="E67" s="5">
        <v>840930</v>
      </c>
      <c r="F67" s="5">
        <v>840930</v>
      </c>
      <c r="G67" s="11">
        <f t="shared" si="9"/>
        <v>0</v>
      </c>
      <c r="H67" s="12">
        <v>0</v>
      </c>
      <c r="I67" s="12">
        <v>30</v>
      </c>
      <c r="J67" s="12">
        <v>0</v>
      </c>
      <c r="K67" s="12">
        <f t="shared" si="8"/>
        <v>30</v>
      </c>
      <c r="L67" s="17" t="s">
        <v>262</v>
      </c>
      <c r="M67" s="12">
        <v>0</v>
      </c>
      <c r="N67" s="10">
        <v>30</v>
      </c>
      <c r="P67" s="10">
        <f t="shared" si="10"/>
        <v>30</v>
      </c>
    </row>
    <row r="68" spans="1:16" ht="12.75" outlineLevel="2">
      <c r="A68" s="8">
        <v>39083</v>
      </c>
      <c r="B68" s="5" t="s">
        <v>98</v>
      </c>
      <c r="C68" s="5" t="s">
        <v>99</v>
      </c>
      <c r="E68" s="5">
        <v>5066010</v>
      </c>
      <c r="F68" s="5">
        <v>5066010</v>
      </c>
      <c r="G68" s="11">
        <f t="shared" si="9"/>
        <v>0</v>
      </c>
      <c r="H68" s="12">
        <v>0</v>
      </c>
      <c r="I68" s="12">
        <v>30</v>
      </c>
      <c r="J68" s="12">
        <v>0</v>
      </c>
      <c r="K68" s="12">
        <f t="shared" si="8"/>
        <v>30</v>
      </c>
      <c r="L68" s="17" t="s">
        <v>262</v>
      </c>
      <c r="M68" s="12">
        <v>0</v>
      </c>
      <c r="N68" s="10">
        <v>30</v>
      </c>
      <c r="P68" s="10">
        <f t="shared" si="10"/>
        <v>30</v>
      </c>
    </row>
    <row r="69" spans="1:16" ht="12.75" outlineLevel="2">
      <c r="A69" s="8">
        <v>39083</v>
      </c>
      <c r="B69" s="5" t="s">
        <v>100</v>
      </c>
      <c r="C69" s="5" t="s">
        <v>101</v>
      </c>
      <c r="E69" s="5">
        <v>4619310</v>
      </c>
      <c r="F69" s="5">
        <v>4619310</v>
      </c>
      <c r="G69" s="11">
        <f t="shared" si="9"/>
        <v>0</v>
      </c>
      <c r="H69" s="12">
        <v>0</v>
      </c>
      <c r="I69" s="12">
        <v>30</v>
      </c>
      <c r="J69" s="12">
        <v>0</v>
      </c>
      <c r="K69" s="12">
        <f>+J69+I69+H69</f>
        <v>30</v>
      </c>
      <c r="L69" s="17" t="s">
        <v>262</v>
      </c>
      <c r="M69" s="12">
        <v>0</v>
      </c>
      <c r="N69" s="10">
        <v>30</v>
      </c>
      <c r="O69" s="15">
        <v>0</v>
      </c>
      <c r="P69" s="10">
        <f t="shared" si="10"/>
        <v>30</v>
      </c>
    </row>
    <row r="70" spans="1:16" ht="12.75" outlineLevel="2">
      <c r="A70" s="8">
        <v>39083</v>
      </c>
      <c r="B70" s="5" t="s">
        <v>102</v>
      </c>
      <c r="C70" s="5" t="s">
        <v>103</v>
      </c>
      <c r="E70" s="5">
        <v>615220</v>
      </c>
      <c r="F70" s="5">
        <v>615220</v>
      </c>
      <c r="G70" s="11">
        <f t="shared" si="9"/>
        <v>0</v>
      </c>
      <c r="H70" s="12">
        <v>0</v>
      </c>
      <c r="I70" s="12">
        <v>30</v>
      </c>
      <c r="J70" s="12">
        <v>0</v>
      </c>
      <c r="K70" s="12">
        <f>+I70+H70</f>
        <v>30</v>
      </c>
      <c r="L70" s="17" t="s">
        <v>262</v>
      </c>
      <c r="M70" s="12">
        <v>0</v>
      </c>
      <c r="N70" s="10">
        <v>30</v>
      </c>
      <c r="P70" s="10">
        <f t="shared" si="10"/>
        <v>30</v>
      </c>
    </row>
    <row r="71" spans="1:16" ht="12.75" outlineLevel="2">
      <c r="A71" s="8">
        <v>39083</v>
      </c>
      <c r="B71" s="5" t="s">
        <v>104</v>
      </c>
      <c r="C71" s="5" t="s">
        <v>105</v>
      </c>
      <c r="E71" s="5">
        <v>4481210</v>
      </c>
      <c r="F71" s="5">
        <v>4481210</v>
      </c>
      <c r="G71" s="11">
        <f t="shared" si="9"/>
        <v>0</v>
      </c>
      <c r="H71" s="12">
        <v>0</v>
      </c>
      <c r="I71" s="12">
        <v>30</v>
      </c>
      <c r="J71" s="12">
        <v>0</v>
      </c>
      <c r="K71" s="12">
        <f>+I71+H71</f>
        <v>30</v>
      </c>
      <c r="L71" s="17" t="s">
        <v>262</v>
      </c>
      <c r="M71" s="12">
        <v>0</v>
      </c>
      <c r="N71" s="10">
        <v>30</v>
      </c>
      <c r="P71" s="10">
        <f t="shared" si="10"/>
        <v>30</v>
      </c>
    </row>
    <row r="72" spans="1:16" ht="12.75" outlineLevel="2">
      <c r="A72" s="8">
        <v>39083</v>
      </c>
      <c r="B72" s="5" t="s">
        <v>106</v>
      </c>
      <c r="C72" s="5" t="s">
        <v>107</v>
      </c>
      <c r="E72" s="5">
        <v>4481210</v>
      </c>
      <c r="F72" s="5">
        <v>4481210</v>
      </c>
      <c r="G72" s="11">
        <f t="shared" si="9"/>
        <v>0</v>
      </c>
      <c r="H72" s="12">
        <v>0</v>
      </c>
      <c r="I72" s="12">
        <v>30</v>
      </c>
      <c r="J72" s="12">
        <v>0</v>
      </c>
      <c r="K72" s="12">
        <f>+J72+I72+H72</f>
        <v>30</v>
      </c>
      <c r="L72" s="17" t="s">
        <v>262</v>
      </c>
      <c r="M72" s="12">
        <v>0</v>
      </c>
      <c r="N72" s="10">
        <v>30</v>
      </c>
      <c r="O72" s="15">
        <v>0</v>
      </c>
      <c r="P72" s="10">
        <f t="shared" si="10"/>
        <v>30</v>
      </c>
    </row>
    <row r="73" spans="1:16" ht="12.75" outlineLevel="2">
      <c r="A73" s="8">
        <v>39083</v>
      </c>
      <c r="B73" s="5" t="s">
        <v>108</v>
      </c>
      <c r="C73" s="5" t="s">
        <v>109</v>
      </c>
      <c r="E73" s="5">
        <v>1177800</v>
      </c>
      <c r="F73" s="5">
        <v>1177800</v>
      </c>
      <c r="G73" s="11">
        <f t="shared" si="9"/>
        <v>0</v>
      </c>
      <c r="H73" s="12">
        <v>0</v>
      </c>
      <c r="I73" s="12">
        <v>30</v>
      </c>
      <c r="J73" s="12">
        <v>0</v>
      </c>
      <c r="K73" s="12">
        <f aca="true" t="shared" si="11" ref="K73:K82">+I73+H73</f>
        <v>30</v>
      </c>
      <c r="L73" s="17" t="s">
        <v>262</v>
      </c>
      <c r="M73" s="12">
        <v>0</v>
      </c>
      <c r="N73" s="10">
        <v>30</v>
      </c>
      <c r="P73" s="10">
        <f t="shared" si="10"/>
        <v>30</v>
      </c>
    </row>
    <row r="74" spans="1:16" ht="12.75" outlineLevel="2">
      <c r="A74" s="8">
        <v>39083</v>
      </c>
      <c r="B74" s="5" t="s">
        <v>110</v>
      </c>
      <c r="C74" s="5" t="s">
        <v>111</v>
      </c>
      <c r="E74" s="5">
        <v>6800900</v>
      </c>
      <c r="F74" s="5">
        <v>6800900</v>
      </c>
      <c r="G74" s="11">
        <f t="shared" si="9"/>
        <v>0</v>
      </c>
      <c r="H74" s="12">
        <v>0</v>
      </c>
      <c r="I74" s="12">
        <v>30</v>
      </c>
      <c r="J74" s="12">
        <v>0</v>
      </c>
      <c r="K74" s="12">
        <f t="shared" si="11"/>
        <v>30</v>
      </c>
      <c r="L74" s="17" t="s">
        <v>262</v>
      </c>
      <c r="M74" s="12">
        <v>0</v>
      </c>
      <c r="N74" s="10">
        <v>30</v>
      </c>
      <c r="P74" s="10">
        <f t="shared" si="10"/>
        <v>30</v>
      </c>
    </row>
    <row r="75" spans="1:16" ht="12.75" outlineLevel="2">
      <c r="A75" s="8">
        <v>39083</v>
      </c>
      <c r="B75" s="5" t="s">
        <v>112</v>
      </c>
      <c r="C75" s="5" t="s">
        <v>113</v>
      </c>
      <c r="E75" s="5">
        <v>2740610</v>
      </c>
      <c r="F75" s="5">
        <v>2740610</v>
      </c>
      <c r="G75" s="11">
        <f t="shared" si="9"/>
        <v>0</v>
      </c>
      <c r="H75" s="12">
        <v>0</v>
      </c>
      <c r="I75" s="12">
        <v>30</v>
      </c>
      <c r="J75" s="12">
        <v>0</v>
      </c>
      <c r="K75" s="12">
        <f t="shared" si="11"/>
        <v>30</v>
      </c>
      <c r="L75" s="17" t="s">
        <v>262</v>
      </c>
      <c r="M75" s="12">
        <v>0</v>
      </c>
      <c r="N75" s="10">
        <v>30</v>
      </c>
      <c r="P75" s="10">
        <f t="shared" si="10"/>
        <v>30</v>
      </c>
    </row>
    <row r="76" spans="1:16" ht="12.75" outlineLevel="2">
      <c r="A76" s="8">
        <v>39083</v>
      </c>
      <c r="B76" s="5" t="s">
        <v>114</v>
      </c>
      <c r="C76" s="5" t="s">
        <v>115</v>
      </c>
      <c r="E76" s="5">
        <v>2383080</v>
      </c>
      <c r="F76" s="5">
        <v>2383080</v>
      </c>
      <c r="G76" s="11">
        <f t="shared" si="9"/>
        <v>0</v>
      </c>
      <c r="H76" s="12">
        <v>0</v>
      </c>
      <c r="I76" s="12">
        <v>30</v>
      </c>
      <c r="J76" s="12">
        <v>0</v>
      </c>
      <c r="K76" s="12">
        <f t="shared" si="11"/>
        <v>30</v>
      </c>
      <c r="L76" s="17" t="s">
        <v>262</v>
      </c>
      <c r="M76" s="12">
        <v>0</v>
      </c>
      <c r="N76" s="10">
        <v>30</v>
      </c>
      <c r="P76" s="10">
        <f t="shared" si="10"/>
        <v>30</v>
      </c>
    </row>
    <row r="77" spans="1:16" ht="12.75" outlineLevel="2">
      <c r="A77" s="8">
        <v>39083</v>
      </c>
      <c r="B77" s="5" t="s">
        <v>116</v>
      </c>
      <c r="C77" s="5" t="s">
        <v>117</v>
      </c>
      <c r="E77" s="5">
        <v>2429430</v>
      </c>
      <c r="F77" s="5">
        <v>2429430</v>
      </c>
      <c r="G77" s="11">
        <f t="shared" si="9"/>
        <v>0</v>
      </c>
      <c r="H77" s="12">
        <v>0</v>
      </c>
      <c r="I77" s="12">
        <v>30</v>
      </c>
      <c r="J77" s="12">
        <v>0</v>
      </c>
      <c r="K77" s="12">
        <f t="shared" si="11"/>
        <v>30</v>
      </c>
      <c r="L77" s="17" t="s">
        <v>262</v>
      </c>
      <c r="M77" s="12">
        <v>0</v>
      </c>
      <c r="N77" s="10">
        <v>30</v>
      </c>
      <c r="P77" s="10">
        <f t="shared" si="10"/>
        <v>30</v>
      </c>
    </row>
    <row r="78" spans="1:16" ht="12.75" outlineLevel="2">
      <c r="A78" s="8">
        <v>39083</v>
      </c>
      <c r="B78" s="5" t="s">
        <v>118</v>
      </c>
      <c r="C78" s="5" t="s">
        <v>119</v>
      </c>
      <c r="E78" s="5">
        <v>3858020</v>
      </c>
      <c r="F78" s="5">
        <v>3858020</v>
      </c>
      <c r="G78" s="11">
        <f t="shared" si="9"/>
        <v>0</v>
      </c>
      <c r="H78" s="12">
        <v>0</v>
      </c>
      <c r="I78" s="12">
        <v>30</v>
      </c>
      <c r="J78" s="12">
        <v>0</v>
      </c>
      <c r="K78" s="12">
        <f t="shared" si="11"/>
        <v>30</v>
      </c>
      <c r="L78" s="17" t="s">
        <v>262</v>
      </c>
      <c r="M78" s="12">
        <v>0</v>
      </c>
      <c r="N78" s="10">
        <v>30</v>
      </c>
      <c r="P78" s="10">
        <f t="shared" si="10"/>
        <v>30</v>
      </c>
    </row>
    <row r="79" spans="1:16" ht="12.75" outlineLevel="2">
      <c r="A79" s="8">
        <v>39083</v>
      </c>
      <c r="B79" s="5" t="s">
        <v>255</v>
      </c>
      <c r="C79" s="5" t="s">
        <v>120</v>
      </c>
      <c r="E79" s="5">
        <v>2237080</v>
      </c>
      <c r="F79" s="5">
        <v>2237080</v>
      </c>
      <c r="G79" s="11">
        <f t="shared" si="9"/>
        <v>0</v>
      </c>
      <c r="H79" s="12">
        <v>0</v>
      </c>
      <c r="I79" s="12">
        <v>30</v>
      </c>
      <c r="J79" s="12">
        <v>0</v>
      </c>
      <c r="K79" s="12">
        <f t="shared" si="11"/>
        <v>30</v>
      </c>
      <c r="L79" s="17" t="s">
        <v>262</v>
      </c>
      <c r="M79" s="12">
        <v>0</v>
      </c>
      <c r="N79" s="10">
        <v>30</v>
      </c>
      <c r="P79" s="10">
        <f t="shared" si="10"/>
        <v>30</v>
      </c>
    </row>
    <row r="80" spans="1:16" ht="12.75" outlineLevel="2">
      <c r="A80" s="8">
        <v>39083</v>
      </c>
      <c r="B80" s="5" t="s">
        <v>121</v>
      </c>
      <c r="C80" s="5" t="s">
        <v>122</v>
      </c>
      <c r="E80" s="5">
        <v>1075620</v>
      </c>
      <c r="F80" s="5">
        <v>1075620</v>
      </c>
      <c r="G80" s="11">
        <f t="shared" si="9"/>
        <v>0</v>
      </c>
      <c r="H80" s="12">
        <v>0</v>
      </c>
      <c r="I80" s="12">
        <v>30</v>
      </c>
      <c r="J80" s="12">
        <v>0</v>
      </c>
      <c r="K80" s="12">
        <f t="shared" si="11"/>
        <v>30</v>
      </c>
      <c r="L80" s="17" t="s">
        <v>262</v>
      </c>
      <c r="M80" s="12">
        <v>0</v>
      </c>
      <c r="N80" s="10">
        <v>30</v>
      </c>
      <c r="P80" s="10">
        <f t="shared" si="10"/>
        <v>30</v>
      </c>
    </row>
    <row r="81" spans="1:16" ht="12.75" outlineLevel="2">
      <c r="A81" s="8">
        <v>39083</v>
      </c>
      <c r="B81" s="5" t="s">
        <v>123</v>
      </c>
      <c r="C81" s="5" t="s">
        <v>124</v>
      </c>
      <c r="E81" s="5">
        <v>511320</v>
      </c>
      <c r="F81" s="5">
        <v>511320</v>
      </c>
      <c r="G81" s="11">
        <f t="shared" si="9"/>
        <v>0</v>
      </c>
      <c r="H81" s="12">
        <v>0</v>
      </c>
      <c r="I81" s="12">
        <v>30</v>
      </c>
      <c r="J81" s="12">
        <v>0</v>
      </c>
      <c r="K81" s="12">
        <f t="shared" si="11"/>
        <v>30</v>
      </c>
      <c r="L81" s="17" t="s">
        <v>262</v>
      </c>
      <c r="M81" s="12">
        <v>0</v>
      </c>
      <c r="N81" s="10">
        <v>30</v>
      </c>
      <c r="P81" s="10">
        <f t="shared" si="10"/>
        <v>30</v>
      </c>
    </row>
    <row r="82" spans="1:16" ht="12.75" outlineLevel="2">
      <c r="A82" s="8">
        <v>39083</v>
      </c>
      <c r="B82" s="5" t="s">
        <v>131</v>
      </c>
      <c r="C82" s="5" t="s">
        <v>132</v>
      </c>
      <c r="E82" s="5">
        <v>585230</v>
      </c>
      <c r="F82" s="5">
        <v>585230</v>
      </c>
      <c r="G82" s="11">
        <f t="shared" si="9"/>
        <v>0</v>
      </c>
      <c r="H82" s="12">
        <v>0</v>
      </c>
      <c r="I82" s="12">
        <v>30</v>
      </c>
      <c r="J82" s="12">
        <v>0</v>
      </c>
      <c r="K82" s="12">
        <f t="shared" si="11"/>
        <v>30</v>
      </c>
      <c r="L82" s="17" t="s">
        <v>262</v>
      </c>
      <c r="M82" s="12">
        <v>0</v>
      </c>
      <c r="N82" s="10">
        <v>30</v>
      </c>
      <c r="P82" s="10">
        <f t="shared" si="10"/>
        <v>30</v>
      </c>
    </row>
    <row r="83" spans="1:16" ht="12.75" outlineLevel="2">
      <c r="A83" s="8">
        <v>39083</v>
      </c>
      <c r="B83" s="5" t="s">
        <v>133</v>
      </c>
      <c r="C83" s="5" t="s">
        <v>134</v>
      </c>
      <c r="E83" s="5">
        <v>585230</v>
      </c>
      <c r="F83" s="5">
        <v>585230</v>
      </c>
      <c r="G83" s="11">
        <f t="shared" si="9"/>
        <v>0</v>
      </c>
      <c r="H83" s="12">
        <v>0</v>
      </c>
      <c r="I83" s="12">
        <v>30</v>
      </c>
      <c r="J83" s="12">
        <v>0</v>
      </c>
      <c r="K83" s="12">
        <f>+J83+I83+H83</f>
        <v>30</v>
      </c>
      <c r="L83" s="17" t="s">
        <v>262</v>
      </c>
      <c r="M83" s="12">
        <v>0</v>
      </c>
      <c r="N83" s="10">
        <v>30</v>
      </c>
      <c r="O83" s="15">
        <v>0</v>
      </c>
      <c r="P83" s="10">
        <f t="shared" si="10"/>
        <v>30</v>
      </c>
    </row>
    <row r="84" spans="1:18" ht="12.75" outlineLevel="1">
      <c r="A84" s="105" t="s">
        <v>395</v>
      </c>
      <c r="G84" s="11">
        <f>SUBTOTAL(9,G2:G83)</f>
        <v>0</v>
      </c>
      <c r="H84" s="12">
        <f>SUBTOTAL(9,H2:H83)</f>
        <v>0</v>
      </c>
      <c r="I84" s="12">
        <f>SUBTOTAL(9,I2:I83)</f>
        <v>2100</v>
      </c>
      <c r="J84" s="12">
        <f>SUBTOTAL(9,J2:J83)</f>
        <v>0</v>
      </c>
      <c r="K84" s="12">
        <f>SUBTOTAL(9,K2:K83)</f>
        <v>2100</v>
      </c>
      <c r="L84" s="17"/>
      <c r="M84" s="12">
        <f aca="true" t="shared" si="12" ref="M84:R84">SUBTOTAL(9,M2:M83)</f>
        <v>0</v>
      </c>
      <c r="N84" s="10">
        <f t="shared" si="12"/>
        <v>2480</v>
      </c>
      <c r="O84" s="15">
        <f t="shared" si="12"/>
        <v>0</v>
      </c>
      <c r="P84" s="10">
        <f t="shared" si="12"/>
        <v>2480</v>
      </c>
      <c r="Q84">
        <f t="shared" si="12"/>
        <v>0</v>
      </c>
      <c r="R84">
        <f t="shared" si="12"/>
        <v>20</v>
      </c>
    </row>
    <row r="85" spans="1:16" ht="12.75" outlineLevel="2">
      <c r="A85" s="8">
        <v>39142</v>
      </c>
      <c r="B85" s="5" t="s">
        <v>2</v>
      </c>
      <c r="C85" s="5" t="s">
        <v>3</v>
      </c>
      <c r="E85" s="5">
        <v>0</v>
      </c>
      <c r="F85" s="5">
        <v>0</v>
      </c>
      <c r="G85" s="11">
        <f aca="true" t="shared" si="13" ref="G85:G116">F85-E85</f>
        <v>0</v>
      </c>
      <c r="H85" s="12">
        <v>0</v>
      </c>
      <c r="I85" s="12">
        <v>0</v>
      </c>
      <c r="J85" s="12">
        <v>0</v>
      </c>
      <c r="K85" s="12">
        <f>+J85+I85+H85</f>
        <v>0</v>
      </c>
      <c r="L85" s="13">
        <v>1</v>
      </c>
      <c r="M85" s="12">
        <v>0</v>
      </c>
      <c r="N85" s="10">
        <v>40</v>
      </c>
      <c r="O85" s="15">
        <v>0</v>
      </c>
      <c r="P85" s="10">
        <f aca="true" t="shared" si="14" ref="P85:P116">SUM(M85:O85)</f>
        <v>40</v>
      </c>
    </row>
    <row r="86" spans="1:16" ht="12.75" outlineLevel="2">
      <c r="A86" s="8">
        <v>39142</v>
      </c>
      <c r="B86" s="5" t="s">
        <v>245</v>
      </c>
      <c r="C86" s="5" t="s">
        <v>246</v>
      </c>
      <c r="E86" s="5">
        <v>0</v>
      </c>
      <c r="F86" s="5">
        <v>0</v>
      </c>
      <c r="G86" s="11">
        <f t="shared" si="13"/>
        <v>0</v>
      </c>
      <c r="H86" s="12">
        <v>0</v>
      </c>
      <c r="I86" s="12">
        <v>0</v>
      </c>
      <c r="J86" s="12">
        <v>0</v>
      </c>
      <c r="K86" s="12">
        <f>+I86+H86</f>
        <v>0</v>
      </c>
      <c r="L86" s="13">
        <v>1</v>
      </c>
      <c r="M86" s="12">
        <v>0</v>
      </c>
      <c r="N86" s="10">
        <v>40</v>
      </c>
      <c r="P86" s="10">
        <f t="shared" si="14"/>
        <v>40</v>
      </c>
    </row>
    <row r="87" spans="1:16" ht="12.75" outlineLevel="2">
      <c r="A87" s="8">
        <v>39142</v>
      </c>
      <c r="B87" s="5" t="s">
        <v>4</v>
      </c>
      <c r="C87" s="5" t="s">
        <v>5</v>
      </c>
      <c r="E87" s="5">
        <v>0</v>
      </c>
      <c r="F87" s="5">
        <v>0</v>
      </c>
      <c r="G87" s="11">
        <f t="shared" si="13"/>
        <v>0</v>
      </c>
      <c r="H87" s="12">
        <v>0</v>
      </c>
      <c r="I87" s="12">
        <v>0</v>
      </c>
      <c r="J87" s="12">
        <v>0</v>
      </c>
      <c r="K87" s="12">
        <f aca="true" t="shared" si="15" ref="K87:K95">+J87+I87+H87</f>
        <v>0</v>
      </c>
      <c r="L87" s="17" t="s">
        <v>262</v>
      </c>
      <c r="M87" s="12">
        <v>0</v>
      </c>
      <c r="N87" s="10">
        <v>30</v>
      </c>
      <c r="O87" s="15">
        <v>0</v>
      </c>
      <c r="P87" s="10">
        <f t="shared" si="14"/>
        <v>30</v>
      </c>
    </row>
    <row r="88" spans="1:16" ht="12.75" outlineLevel="2">
      <c r="A88" s="8">
        <v>39142</v>
      </c>
      <c r="B88" s="5" t="s">
        <v>6</v>
      </c>
      <c r="C88" s="5" t="s">
        <v>7</v>
      </c>
      <c r="E88" s="5">
        <v>0</v>
      </c>
      <c r="F88" s="5">
        <v>0</v>
      </c>
      <c r="G88" s="11">
        <f t="shared" si="13"/>
        <v>0</v>
      </c>
      <c r="H88" s="12">
        <v>0</v>
      </c>
      <c r="I88" s="12">
        <v>0</v>
      </c>
      <c r="J88" s="12">
        <v>0</v>
      </c>
      <c r="K88" s="12">
        <f t="shared" si="15"/>
        <v>0</v>
      </c>
      <c r="L88" s="17" t="s">
        <v>262</v>
      </c>
      <c r="M88" s="12">
        <v>0</v>
      </c>
      <c r="N88" s="10">
        <v>30</v>
      </c>
      <c r="O88" s="15">
        <v>0</v>
      </c>
      <c r="P88" s="10">
        <f t="shared" si="14"/>
        <v>30</v>
      </c>
    </row>
    <row r="89" spans="1:16" ht="12.75" outlineLevel="2">
      <c r="A89" s="8">
        <v>39142</v>
      </c>
      <c r="B89" s="5" t="s">
        <v>8</v>
      </c>
      <c r="C89" s="5" t="s">
        <v>9</v>
      </c>
      <c r="E89" s="5">
        <v>0</v>
      </c>
      <c r="F89" s="5">
        <v>0</v>
      </c>
      <c r="G89" s="11">
        <f t="shared" si="13"/>
        <v>0</v>
      </c>
      <c r="H89" s="12">
        <v>0</v>
      </c>
      <c r="I89" s="12">
        <v>0</v>
      </c>
      <c r="J89" s="12">
        <v>0</v>
      </c>
      <c r="K89" s="12">
        <f t="shared" si="15"/>
        <v>0</v>
      </c>
      <c r="L89" s="17" t="s">
        <v>262</v>
      </c>
      <c r="M89" s="12">
        <v>0</v>
      </c>
      <c r="N89" s="10">
        <v>30</v>
      </c>
      <c r="O89" s="15">
        <v>0</v>
      </c>
      <c r="P89" s="10">
        <f t="shared" si="14"/>
        <v>30</v>
      </c>
    </row>
    <row r="90" spans="1:16" ht="12.75" outlineLevel="2">
      <c r="A90" s="8">
        <v>39142</v>
      </c>
      <c r="B90" s="5" t="s">
        <v>10</v>
      </c>
      <c r="C90" s="5" t="s">
        <v>11</v>
      </c>
      <c r="E90" s="5">
        <v>0</v>
      </c>
      <c r="F90" s="5">
        <v>0</v>
      </c>
      <c r="G90" s="11">
        <f t="shared" si="13"/>
        <v>0</v>
      </c>
      <c r="H90" s="12">
        <v>0</v>
      </c>
      <c r="I90" s="12">
        <v>0</v>
      </c>
      <c r="J90" s="12">
        <v>0</v>
      </c>
      <c r="K90" s="12">
        <f t="shared" si="15"/>
        <v>0</v>
      </c>
      <c r="L90" s="17" t="s">
        <v>262</v>
      </c>
      <c r="M90" s="12">
        <v>0</v>
      </c>
      <c r="N90" s="10">
        <v>30</v>
      </c>
      <c r="O90" s="15">
        <v>0</v>
      </c>
      <c r="P90" s="10">
        <f t="shared" si="14"/>
        <v>30</v>
      </c>
    </row>
    <row r="91" spans="1:16" ht="12.75" outlineLevel="2">
      <c r="A91" s="8">
        <v>39142</v>
      </c>
      <c r="B91" s="5" t="s">
        <v>12</v>
      </c>
      <c r="C91" s="5" t="s">
        <v>13</v>
      </c>
      <c r="E91" s="5">
        <v>0</v>
      </c>
      <c r="F91" s="5">
        <v>0</v>
      </c>
      <c r="G91" s="11">
        <f t="shared" si="13"/>
        <v>0</v>
      </c>
      <c r="H91" s="12">
        <v>0</v>
      </c>
      <c r="I91" s="12">
        <v>0</v>
      </c>
      <c r="J91" s="12">
        <v>0</v>
      </c>
      <c r="K91" s="12">
        <f t="shared" si="15"/>
        <v>0</v>
      </c>
      <c r="L91" s="17" t="s">
        <v>262</v>
      </c>
      <c r="M91" s="12">
        <v>0</v>
      </c>
      <c r="N91" s="10">
        <v>30</v>
      </c>
      <c r="O91" s="15">
        <v>0</v>
      </c>
      <c r="P91" s="10">
        <f t="shared" si="14"/>
        <v>30</v>
      </c>
    </row>
    <row r="92" spans="1:16" ht="12.75" outlineLevel="2">
      <c r="A92" s="8">
        <v>39142</v>
      </c>
      <c r="B92" s="5" t="s">
        <v>14</v>
      </c>
      <c r="C92" s="5" t="s">
        <v>15</v>
      </c>
      <c r="E92" s="5">
        <v>0</v>
      </c>
      <c r="F92" s="5">
        <v>0</v>
      </c>
      <c r="G92" s="11">
        <f t="shared" si="13"/>
        <v>0</v>
      </c>
      <c r="H92" s="12">
        <v>0</v>
      </c>
      <c r="I92" s="12">
        <v>0</v>
      </c>
      <c r="J92" s="12">
        <v>0</v>
      </c>
      <c r="K92" s="12">
        <f t="shared" si="15"/>
        <v>0</v>
      </c>
      <c r="L92" s="17" t="s">
        <v>262</v>
      </c>
      <c r="M92" s="12">
        <v>0</v>
      </c>
      <c r="N92" s="10">
        <v>30</v>
      </c>
      <c r="O92" s="15">
        <v>0</v>
      </c>
      <c r="P92" s="10">
        <f t="shared" si="14"/>
        <v>30</v>
      </c>
    </row>
    <row r="93" spans="1:16" ht="12.75" outlineLevel="2">
      <c r="A93" s="8">
        <v>39142</v>
      </c>
      <c r="B93" s="5" t="s">
        <v>16</v>
      </c>
      <c r="C93" s="5" t="s">
        <v>17</v>
      </c>
      <c r="E93" s="5">
        <v>0</v>
      </c>
      <c r="F93" s="5">
        <v>0</v>
      </c>
      <c r="G93" s="11">
        <f t="shared" si="13"/>
        <v>0</v>
      </c>
      <c r="H93" s="12">
        <v>0</v>
      </c>
      <c r="I93" s="12">
        <v>0</v>
      </c>
      <c r="J93" s="12">
        <v>0</v>
      </c>
      <c r="K93" s="12">
        <f t="shared" si="15"/>
        <v>0</v>
      </c>
      <c r="L93" s="17" t="s">
        <v>262</v>
      </c>
      <c r="M93" s="12">
        <v>0</v>
      </c>
      <c r="N93" s="10">
        <v>30</v>
      </c>
      <c r="O93" s="15">
        <v>0</v>
      </c>
      <c r="P93" s="10">
        <f t="shared" si="14"/>
        <v>30</v>
      </c>
    </row>
    <row r="94" spans="1:16" ht="12.75" outlineLevel="2">
      <c r="A94" s="8">
        <v>39142</v>
      </c>
      <c r="B94" s="5" t="s">
        <v>233</v>
      </c>
      <c r="C94" s="5" t="s">
        <v>234</v>
      </c>
      <c r="E94" s="5">
        <v>0</v>
      </c>
      <c r="F94" s="5">
        <v>0</v>
      </c>
      <c r="G94" s="11">
        <f t="shared" si="13"/>
        <v>0</v>
      </c>
      <c r="H94" s="12">
        <v>0</v>
      </c>
      <c r="I94" s="12">
        <v>0</v>
      </c>
      <c r="J94" s="12">
        <v>0</v>
      </c>
      <c r="K94" s="12">
        <f t="shared" si="15"/>
        <v>0</v>
      </c>
      <c r="L94" s="17" t="s">
        <v>262</v>
      </c>
      <c r="M94" s="12">
        <v>0</v>
      </c>
      <c r="N94" s="10">
        <v>30</v>
      </c>
      <c r="O94" s="15">
        <v>0</v>
      </c>
      <c r="P94" s="10">
        <f t="shared" si="14"/>
        <v>30</v>
      </c>
    </row>
    <row r="95" spans="1:16" ht="12.75" outlineLevel="2">
      <c r="A95" s="8">
        <v>39142</v>
      </c>
      <c r="B95" s="5" t="s">
        <v>18</v>
      </c>
      <c r="C95" s="5" t="s">
        <v>19</v>
      </c>
      <c r="E95" s="5">
        <v>0</v>
      </c>
      <c r="F95" s="5">
        <v>0</v>
      </c>
      <c r="G95" s="11">
        <f t="shared" si="13"/>
        <v>0</v>
      </c>
      <c r="H95" s="12">
        <v>0</v>
      </c>
      <c r="I95" s="12">
        <v>0</v>
      </c>
      <c r="J95" s="12">
        <v>0</v>
      </c>
      <c r="K95" s="12">
        <f t="shared" si="15"/>
        <v>0</v>
      </c>
      <c r="L95" s="17" t="s">
        <v>262</v>
      </c>
      <c r="M95" s="12">
        <v>0</v>
      </c>
      <c r="N95" s="10">
        <v>30</v>
      </c>
      <c r="O95" s="15">
        <v>0</v>
      </c>
      <c r="P95" s="10">
        <f t="shared" si="14"/>
        <v>30</v>
      </c>
    </row>
    <row r="96" spans="1:18" ht="12.75" outlineLevel="2">
      <c r="A96" s="8">
        <v>39142</v>
      </c>
      <c r="B96" s="5" t="s">
        <v>20</v>
      </c>
      <c r="C96" s="5" t="s">
        <v>21</v>
      </c>
      <c r="E96" s="5">
        <v>2244900</v>
      </c>
      <c r="F96" s="5">
        <v>2244900</v>
      </c>
      <c r="G96" s="11">
        <f t="shared" si="13"/>
        <v>0</v>
      </c>
      <c r="H96" s="12">
        <v>0</v>
      </c>
      <c r="I96" s="12">
        <v>30</v>
      </c>
      <c r="J96" s="12">
        <v>0</v>
      </c>
      <c r="K96" s="12">
        <f aca="true" t="shared" si="16" ref="K96:K111">+I96+H96</f>
        <v>30</v>
      </c>
      <c r="L96" s="17" t="s">
        <v>262</v>
      </c>
      <c r="M96" s="12">
        <v>0</v>
      </c>
      <c r="N96" s="10">
        <v>30</v>
      </c>
      <c r="P96" s="10">
        <f t="shared" si="14"/>
        <v>30</v>
      </c>
      <c r="R96">
        <v>10</v>
      </c>
    </row>
    <row r="97" spans="1:16" ht="12.75" outlineLevel="2">
      <c r="A97" s="8">
        <v>39142</v>
      </c>
      <c r="B97" s="5" t="s">
        <v>0</v>
      </c>
      <c r="C97" s="5" t="s">
        <v>1</v>
      </c>
      <c r="E97" s="5">
        <v>1411740</v>
      </c>
      <c r="F97" s="5">
        <v>1411740</v>
      </c>
      <c r="G97" s="11">
        <f t="shared" si="13"/>
        <v>0</v>
      </c>
      <c r="H97" s="12">
        <v>0</v>
      </c>
      <c r="I97" s="12">
        <v>30</v>
      </c>
      <c r="J97" s="12">
        <v>0</v>
      </c>
      <c r="K97" s="12">
        <f t="shared" si="16"/>
        <v>30</v>
      </c>
      <c r="L97" s="17" t="s">
        <v>262</v>
      </c>
      <c r="M97" s="12">
        <v>0</v>
      </c>
      <c r="N97" s="10">
        <v>30</v>
      </c>
      <c r="P97" s="10">
        <f t="shared" si="14"/>
        <v>30</v>
      </c>
    </row>
    <row r="98" spans="1:18" ht="12.75" outlineLevel="2">
      <c r="A98" s="8">
        <v>39142</v>
      </c>
      <c r="B98" s="5" t="s">
        <v>22</v>
      </c>
      <c r="C98" s="5" t="s">
        <v>23</v>
      </c>
      <c r="E98" s="5">
        <v>8003260</v>
      </c>
      <c r="F98" s="5">
        <v>8003260</v>
      </c>
      <c r="G98" s="11">
        <f t="shared" si="13"/>
        <v>0</v>
      </c>
      <c r="H98" s="12">
        <v>0</v>
      </c>
      <c r="I98" s="12">
        <v>30</v>
      </c>
      <c r="J98" s="12">
        <v>0</v>
      </c>
      <c r="K98" s="12">
        <f t="shared" si="16"/>
        <v>30</v>
      </c>
      <c r="L98" s="17" t="s">
        <v>262</v>
      </c>
      <c r="M98" s="12">
        <v>0</v>
      </c>
      <c r="N98" s="10">
        <v>30</v>
      </c>
      <c r="P98" s="10">
        <f t="shared" si="14"/>
        <v>30</v>
      </c>
      <c r="R98">
        <v>10</v>
      </c>
    </row>
    <row r="99" spans="1:16" ht="12.75" outlineLevel="2">
      <c r="A99" s="8">
        <v>39142</v>
      </c>
      <c r="B99" s="5" t="s">
        <v>24</v>
      </c>
      <c r="C99" s="5" t="s">
        <v>25</v>
      </c>
      <c r="E99" s="5">
        <v>700640</v>
      </c>
      <c r="F99" s="5">
        <v>700640</v>
      </c>
      <c r="G99" s="11">
        <f t="shared" si="13"/>
        <v>0</v>
      </c>
      <c r="H99" s="12">
        <v>0</v>
      </c>
      <c r="I99" s="12">
        <v>30</v>
      </c>
      <c r="J99" s="12">
        <v>0</v>
      </c>
      <c r="K99" s="12">
        <f t="shared" si="16"/>
        <v>30</v>
      </c>
      <c r="L99" s="17" t="s">
        <v>262</v>
      </c>
      <c r="M99" s="12">
        <v>0</v>
      </c>
      <c r="N99" s="10">
        <v>30</v>
      </c>
      <c r="P99" s="10">
        <f t="shared" si="14"/>
        <v>30</v>
      </c>
    </row>
    <row r="100" spans="1:16" ht="12.75" outlineLevel="2">
      <c r="A100" s="8">
        <v>39142</v>
      </c>
      <c r="B100" s="5" t="s">
        <v>26</v>
      </c>
      <c r="C100" s="5" t="s">
        <v>27</v>
      </c>
      <c r="E100" s="5">
        <v>2522130</v>
      </c>
      <c r="F100" s="5">
        <v>2522130</v>
      </c>
      <c r="G100" s="11">
        <f t="shared" si="13"/>
        <v>0</v>
      </c>
      <c r="H100" s="12">
        <v>0</v>
      </c>
      <c r="I100" s="12">
        <v>30</v>
      </c>
      <c r="J100" s="12">
        <v>0</v>
      </c>
      <c r="K100" s="12">
        <f t="shared" si="16"/>
        <v>30</v>
      </c>
      <c r="L100" s="17" t="s">
        <v>262</v>
      </c>
      <c r="M100" s="12">
        <v>0</v>
      </c>
      <c r="N100" s="10">
        <v>30</v>
      </c>
      <c r="P100" s="10">
        <f t="shared" si="14"/>
        <v>30</v>
      </c>
    </row>
    <row r="101" spans="1:16" ht="12.75" outlineLevel="2">
      <c r="A101" s="8">
        <v>39142</v>
      </c>
      <c r="B101" s="5" t="s">
        <v>28</v>
      </c>
      <c r="C101" s="5" t="s">
        <v>29</v>
      </c>
      <c r="E101" s="5">
        <v>2860150</v>
      </c>
      <c r="F101" s="5">
        <v>2860150</v>
      </c>
      <c r="G101" s="11">
        <f t="shared" si="13"/>
        <v>0</v>
      </c>
      <c r="H101" s="12">
        <v>0</v>
      </c>
      <c r="I101" s="12">
        <v>30</v>
      </c>
      <c r="J101" s="12">
        <v>0</v>
      </c>
      <c r="K101" s="12">
        <f t="shared" si="16"/>
        <v>30</v>
      </c>
      <c r="L101" s="17" t="s">
        <v>262</v>
      </c>
      <c r="M101" s="12">
        <v>0</v>
      </c>
      <c r="N101" s="10">
        <v>30</v>
      </c>
      <c r="P101" s="10">
        <f t="shared" si="14"/>
        <v>30</v>
      </c>
    </row>
    <row r="102" spans="1:16" ht="12.75" outlineLevel="2">
      <c r="A102" s="8">
        <v>39142</v>
      </c>
      <c r="B102" s="5" t="s">
        <v>129</v>
      </c>
      <c r="C102" s="5" t="s">
        <v>130</v>
      </c>
      <c r="E102" s="5">
        <v>4102360</v>
      </c>
      <c r="F102" s="5">
        <v>4102360</v>
      </c>
      <c r="G102" s="11">
        <f t="shared" si="13"/>
        <v>0</v>
      </c>
      <c r="H102" s="12">
        <v>0</v>
      </c>
      <c r="I102" s="12">
        <v>30</v>
      </c>
      <c r="J102" s="12">
        <v>0</v>
      </c>
      <c r="K102" s="12">
        <f t="shared" si="16"/>
        <v>30</v>
      </c>
      <c r="L102" s="17" t="s">
        <v>262</v>
      </c>
      <c r="M102" s="12">
        <v>0</v>
      </c>
      <c r="N102" s="10">
        <v>30</v>
      </c>
      <c r="P102" s="10">
        <f t="shared" si="14"/>
        <v>30</v>
      </c>
    </row>
    <row r="103" spans="1:16" ht="12.75" outlineLevel="2">
      <c r="A103" s="8">
        <v>39142</v>
      </c>
      <c r="B103" s="5" t="s">
        <v>30</v>
      </c>
      <c r="C103" s="5" t="s">
        <v>31</v>
      </c>
      <c r="E103" s="5">
        <v>1789530</v>
      </c>
      <c r="F103" s="5">
        <v>1789530</v>
      </c>
      <c r="G103" s="11">
        <f t="shared" si="13"/>
        <v>0</v>
      </c>
      <c r="H103" s="12">
        <v>0</v>
      </c>
      <c r="I103" s="12">
        <v>30</v>
      </c>
      <c r="J103" s="12">
        <v>0</v>
      </c>
      <c r="K103" s="12">
        <f t="shared" si="16"/>
        <v>30</v>
      </c>
      <c r="L103" s="17" t="s">
        <v>262</v>
      </c>
      <c r="M103" s="12">
        <v>0</v>
      </c>
      <c r="N103" s="10">
        <v>30</v>
      </c>
      <c r="P103" s="10">
        <f t="shared" si="14"/>
        <v>30</v>
      </c>
    </row>
    <row r="104" spans="1:16" ht="12.75" outlineLevel="2">
      <c r="A104" s="8">
        <v>39142</v>
      </c>
      <c r="B104" s="5" t="s">
        <v>32</v>
      </c>
      <c r="C104" s="5" t="s">
        <v>33</v>
      </c>
      <c r="E104" s="5">
        <v>2791360</v>
      </c>
      <c r="F104" s="5">
        <v>2791360</v>
      </c>
      <c r="G104" s="11">
        <f t="shared" si="13"/>
        <v>0</v>
      </c>
      <c r="H104" s="12">
        <v>0</v>
      </c>
      <c r="I104" s="12">
        <v>30</v>
      </c>
      <c r="J104" s="12">
        <v>0</v>
      </c>
      <c r="K104" s="12">
        <f t="shared" si="16"/>
        <v>30</v>
      </c>
      <c r="L104" s="17" t="s">
        <v>262</v>
      </c>
      <c r="M104" s="12">
        <v>0</v>
      </c>
      <c r="N104" s="10">
        <v>30</v>
      </c>
      <c r="P104" s="10">
        <f t="shared" si="14"/>
        <v>30</v>
      </c>
    </row>
    <row r="105" spans="1:16" ht="12.75" outlineLevel="2">
      <c r="A105" s="8">
        <v>39142</v>
      </c>
      <c r="B105" s="5" t="s">
        <v>34</v>
      </c>
      <c r="C105" s="5" t="s">
        <v>35</v>
      </c>
      <c r="E105" s="5">
        <v>2544430</v>
      </c>
      <c r="F105" s="5">
        <v>2544430</v>
      </c>
      <c r="G105" s="11">
        <f t="shared" si="13"/>
        <v>0</v>
      </c>
      <c r="H105" s="12">
        <v>0</v>
      </c>
      <c r="I105" s="12">
        <v>30</v>
      </c>
      <c r="J105" s="12">
        <v>0</v>
      </c>
      <c r="K105" s="12">
        <f t="shared" si="16"/>
        <v>30</v>
      </c>
      <c r="L105" s="17" t="s">
        <v>262</v>
      </c>
      <c r="M105" s="12">
        <v>0</v>
      </c>
      <c r="N105" s="10">
        <v>30</v>
      </c>
      <c r="P105" s="10">
        <f t="shared" si="14"/>
        <v>30</v>
      </c>
    </row>
    <row r="106" spans="1:18" ht="12.75" outlineLevel="2">
      <c r="A106" s="8">
        <v>39142</v>
      </c>
      <c r="B106" s="5" t="s">
        <v>36</v>
      </c>
      <c r="C106" s="5" t="s">
        <v>37</v>
      </c>
      <c r="E106" s="5">
        <v>2012020</v>
      </c>
      <c r="F106" s="5">
        <v>2012020</v>
      </c>
      <c r="G106" s="11">
        <f t="shared" si="13"/>
        <v>0</v>
      </c>
      <c r="H106" s="12">
        <v>0</v>
      </c>
      <c r="I106" s="12">
        <v>30</v>
      </c>
      <c r="J106" s="12">
        <v>0</v>
      </c>
      <c r="K106" s="12">
        <f t="shared" si="16"/>
        <v>30</v>
      </c>
      <c r="L106" s="17" t="s">
        <v>262</v>
      </c>
      <c r="M106" s="12">
        <v>0</v>
      </c>
      <c r="N106" s="10">
        <v>30</v>
      </c>
      <c r="P106" s="10">
        <f t="shared" si="14"/>
        <v>30</v>
      </c>
      <c r="R106">
        <v>10</v>
      </c>
    </row>
    <row r="107" spans="1:16" ht="12.75" outlineLevel="2">
      <c r="A107" s="8">
        <v>39142</v>
      </c>
      <c r="B107" s="5" t="s">
        <v>38</v>
      </c>
      <c r="C107" s="5" t="s">
        <v>39</v>
      </c>
      <c r="E107" s="5">
        <v>1781330</v>
      </c>
      <c r="F107" s="5">
        <v>1781330</v>
      </c>
      <c r="G107" s="11">
        <f t="shared" si="13"/>
        <v>0</v>
      </c>
      <c r="H107" s="12">
        <v>0</v>
      </c>
      <c r="I107" s="12">
        <v>30</v>
      </c>
      <c r="J107" s="12">
        <v>0</v>
      </c>
      <c r="K107" s="12">
        <f t="shared" si="16"/>
        <v>30</v>
      </c>
      <c r="L107" s="17" t="s">
        <v>262</v>
      </c>
      <c r="M107" s="12">
        <v>0</v>
      </c>
      <c r="N107" s="10">
        <v>30</v>
      </c>
      <c r="P107" s="10">
        <f t="shared" si="14"/>
        <v>30</v>
      </c>
    </row>
    <row r="108" spans="1:16" ht="12.75" outlineLevel="2">
      <c r="A108" s="8">
        <v>39142</v>
      </c>
      <c r="B108" s="5" t="s">
        <v>42</v>
      </c>
      <c r="C108" s="5" t="s">
        <v>43</v>
      </c>
      <c r="E108" s="5">
        <v>1263260</v>
      </c>
      <c r="F108" s="5">
        <v>1263260</v>
      </c>
      <c r="G108" s="11">
        <f t="shared" si="13"/>
        <v>0</v>
      </c>
      <c r="H108" s="12">
        <v>0</v>
      </c>
      <c r="I108" s="12">
        <v>30</v>
      </c>
      <c r="J108" s="12">
        <v>0</v>
      </c>
      <c r="K108" s="12">
        <f t="shared" si="16"/>
        <v>30</v>
      </c>
      <c r="L108" s="17" t="s">
        <v>262</v>
      </c>
      <c r="M108" s="12">
        <v>0</v>
      </c>
      <c r="N108" s="10">
        <v>30</v>
      </c>
      <c r="P108" s="10">
        <f t="shared" si="14"/>
        <v>30</v>
      </c>
    </row>
    <row r="109" spans="1:16" ht="12.75" outlineLevel="2">
      <c r="A109" s="8">
        <v>39142</v>
      </c>
      <c r="B109" s="5" t="s">
        <v>40</v>
      </c>
      <c r="C109" s="5" t="s">
        <v>41</v>
      </c>
      <c r="E109" s="5">
        <v>0</v>
      </c>
      <c r="F109" s="5">
        <v>0</v>
      </c>
      <c r="G109" s="11">
        <f t="shared" si="13"/>
        <v>0</v>
      </c>
      <c r="H109" s="12">
        <v>0</v>
      </c>
      <c r="I109" s="12">
        <v>30</v>
      </c>
      <c r="J109" s="12">
        <v>0</v>
      </c>
      <c r="K109" s="12">
        <f t="shared" si="16"/>
        <v>30</v>
      </c>
      <c r="L109" s="17" t="s">
        <v>262</v>
      </c>
      <c r="M109" s="12">
        <v>0</v>
      </c>
      <c r="N109" s="10">
        <v>30</v>
      </c>
      <c r="P109" s="10">
        <f t="shared" si="14"/>
        <v>30</v>
      </c>
    </row>
    <row r="110" spans="1:16" ht="12.75" outlineLevel="2">
      <c r="A110" s="8">
        <v>39142</v>
      </c>
      <c r="B110" s="5" t="s">
        <v>46</v>
      </c>
      <c r="C110" s="5" t="s">
        <v>47</v>
      </c>
      <c r="E110" s="5">
        <v>0</v>
      </c>
      <c r="F110" s="5">
        <v>0</v>
      </c>
      <c r="G110" s="11">
        <f t="shared" si="13"/>
        <v>0</v>
      </c>
      <c r="H110" s="12">
        <v>0</v>
      </c>
      <c r="I110" s="12">
        <v>30</v>
      </c>
      <c r="J110" s="12">
        <v>0</v>
      </c>
      <c r="K110" s="12">
        <f t="shared" si="16"/>
        <v>30</v>
      </c>
      <c r="L110" s="17" t="s">
        <v>262</v>
      </c>
      <c r="M110" s="12">
        <v>0</v>
      </c>
      <c r="N110" s="10">
        <v>30</v>
      </c>
      <c r="P110" s="10">
        <f t="shared" si="14"/>
        <v>30</v>
      </c>
    </row>
    <row r="111" spans="1:16" ht="12.75" outlineLevel="2">
      <c r="A111" s="8">
        <v>39142</v>
      </c>
      <c r="B111" s="5" t="s">
        <v>48</v>
      </c>
      <c r="C111" s="5" t="s">
        <v>49</v>
      </c>
      <c r="E111" s="5">
        <v>0</v>
      </c>
      <c r="F111" s="5">
        <v>0</v>
      </c>
      <c r="G111" s="11">
        <f t="shared" si="13"/>
        <v>0</v>
      </c>
      <c r="H111" s="12">
        <v>0</v>
      </c>
      <c r="I111" s="12">
        <v>30</v>
      </c>
      <c r="J111" s="12">
        <v>0</v>
      </c>
      <c r="K111" s="12">
        <f t="shared" si="16"/>
        <v>30</v>
      </c>
      <c r="L111" s="17" t="s">
        <v>262</v>
      </c>
      <c r="M111" s="12">
        <v>0</v>
      </c>
      <c r="N111" s="10">
        <v>30</v>
      </c>
      <c r="P111" s="10">
        <f t="shared" si="14"/>
        <v>30</v>
      </c>
    </row>
    <row r="112" spans="1:16" ht="12.75" outlineLevel="2">
      <c r="A112" s="8">
        <v>39142</v>
      </c>
      <c r="B112" s="5" t="s">
        <v>50</v>
      </c>
      <c r="C112" s="5" t="s">
        <v>51</v>
      </c>
      <c r="E112" s="5">
        <v>0</v>
      </c>
      <c r="F112" s="5">
        <v>0</v>
      </c>
      <c r="G112" s="11">
        <f t="shared" si="13"/>
        <v>0</v>
      </c>
      <c r="H112" s="12">
        <v>0</v>
      </c>
      <c r="I112" s="12">
        <v>30</v>
      </c>
      <c r="J112" s="12">
        <v>0</v>
      </c>
      <c r="K112" s="12">
        <f>+J112+I112+H112</f>
        <v>30</v>
      </c>
      <c r="L112" s="17" t="s">
        <v>262</v>
      </c>
      <c r="M112" s="12">
        <v>0</v>
      </c>
      <c r="N112" s="10">
        <v>30</v>
      </c>
      <c r="O112" s="15">
        <v>0</v>
      </c>
      <c r="P112" s="10">
        <f t="shared" si="14"/>
        <v>30</v>
      </c>
    </row>
    <row r="113" spans="1:16" ht="12.75" outlineLevel="2">
      <c r="A113" s="8">
        <v>39142</v>
      </c>
      <c r="B113" s="5" t="s">
        <v>52</v>
      </c>
      <c r="C113" s="5" t="s">
        <v>53</v>
      </c>
      <c r="E113" s="5">
        <v>0</v>
      </c>
      <c r="F113" s="5">
        <v>0</v>
      </c>
      <c r="G113" s="11">
        <f t="shared" si="13"/>
        <v>0</v>
      </c>
      <c r="H113" s="12">
        <v>0</v>
      </c>
      <c r="I113" s="12">
        <v>30</v>
      </c>
      <c r="J113" s="12">
        <v>0</v>
      </c>
      <c r="K113" s="12">
        <f aca="true" t="shared" si="17" ref="K113:K118">+I113+H113</f>
        <v>30</v>
      </c>
      <c r="L113" s="17" t="s">
        <v>262</v>
      </c>
      <c r="M113" s="12">
        <v>0</v>
      </c>
      <c r="N113" s="10">
        <v>30</v>
      </c>
      <c r="P113" s="10">
        <f t="shared" si="14"/>
        <v>30</v>
      </c>
    </row>
    <row r="114" spans="1:16" ht="12.75" outlineLevel="2">
      <c r="A114" s="8">
        <v>39142</v>
      </c>
      <c r="B114" s="5" t="s">
        <v>54</v>
      </c>
      <c r="C114" s="5" t="s">
        <v>55</v>
      </c>
      <c r="E114" s="5">
        <v>0</v>
      </c>
      <c r="F114" s="5">
        <v>0</v>
      </c>
      <c r="G114" s="11">
        <f t="shared" si="13"/>
        <v>0</v>
      </c>
      <c r="H114" s="12">
        <v>0</v>
      </c>
      <c r="I114" s="12">
        <v>30</v>
      </c>
      <c r="J114" s="12">
        <v>0</v>
      </c>
      <c r="K114" s="12">
        <f t="shared" si="17"/>
        <v>30</v>
      </c>
      <c r="L114" s="17" t="s">
        <v>262</v>
      </c>
      <c r="M114" s="12">
        <v>0</v>
      </c>
      <c r="N114" s="10">
        <v>30</v>
      </c>
      <c r="P114" s="10">
        <f t="shared" si="14"/>
        <v>30</v>
      </c>
    </row>
    <row r="115" spans="1:16" ht="12.75" outlineLevel="2">
      <c r="A115" s="8">
        <v>39142</v>
      </c>
      <c r="B115" s="5" t="s">
        <v>56</v>
      </c>
      <c r="C115" s="5" t="s">
        <v>57</v>
      </c>
      <c r="E115" s="5">
        <v>917140</v>
      </c>
      <c r="F115" s="5">
        <v>917140</v>
      </c>
      <c r="G115" s="11">
        <f t="shared" si="13"/>
        <v>0</v>
      </c>
      <c r="H115" s="12">
        <v>0</v>
      </c>
      <c r="I115" s="12">
        <v>30</v>
      </c>
      <c r="J115" s="12">
        <v>0</v>
      </c>
      <c r="K115" s="12">
        <f t="shared" si="17"/>
        <v>30</v>
      </c>
      <c r="L115" s="17" t="s">
        <v>262</v>
      </c>
      <c r="M115" s="12">
        <v>0</v>
      </c>
      <c r="N115" s="10">
        <v>30</v>
      </c>
      <c r="P115" s="10">
        <f t="shared" si="14"/>
        <v>30</v>
      </c>
    </row>
    <row r="116" spans="1:16" ht="12.75" outlineLevel="2">
      <c r="A116" s="8">
        <v>39142</v>
      </c>
      <c r="B116" s="5" t="s">
        <v>58</v>
      </c>
      <c r="C116" s="5" t="s">
        <v>59</v>
      </c>
      <c r="E116" s="5">
        <v>1544810</v>
      </c>
      <c r="F116" s="5">
        <v>1544810</v>
      </c>
      <c r="G116" s="11">
        <f t="shared" si="13"/>
        <v>0</v>
      </c>
      <c r="H116" s="12">
        <v>0</v>
      </c>
      <c r="I116" s="12">
        <v>30</v>
      </c>
      <c r="J116" s="12">
        <v>0</v>
      </c>
      <c r="K116" s="12">
        <f t="shared" si="17"/>
        <v>30</v>
      </c>
      <c r="L116" s="17" t="s">
        <v>262</v>
      </c>
      <c r="M116" s="12">
        <v>0</v>
      </c>
      <c r="N116" s="10">
        <v>30</v>
      </c>
      <c r="P116" s="10">
        <f t="shared" si="14"/>
        <v>30</v>
      </c>
    </row>
    <row r="117" spans="1:16" ht="12.75" outlineLevel="2">
      <c r="A117" s="8">
        <v>39142</v>
      </c>
      <c r="B117" s="5" t="s">
        <v>60</v>
      </c>
      <c r="C117" s="5" t="s">
        <v>61</v>
      </c>
      <c r="E117" s="5">
        <v>2577620</v>
      </c>
      <c r="F117" s="5">
        <v>2577620</v>
      </c>
      <c r="G117" s="11">
        <f aca="true" t="shared" si="18" ref="G117:G148">F117-E117</f>
        <v>0</v>
      </c>
      <c r="H117" s="12">
        <v>0</v>
      </c>
      <c r="I117" s="12">
        <v>30</v>
      </c>
      <c r="J117" s="12">
        <v>0</v>
      </c>
      <c r="K117" s="12">
        <f t="shared" si="17"/>
        <v>30</v>
      </c>
      <c r="L117" s="17" t="s">
        <v>262</v>
      </c>
      <c r="M117" s="12">
        <v>0</v>
      </c>
      <c r="N117" s="10">
        <v>30</v>
      </c>
      <c r="P117" s="10">
        <f aca="true" t="shared" si="19" ref="P117:P148">SUM(M117:O117)</f>
        <v>30</v>
      </c>
    </row>
    <row r="118" spans="1:16" ht="12.75" outlineLevel="2">
      <c r="A118" s="8">
        <v>39142</v>
      </c>
      <c r="B118" s="5" t="s">
        <v>62</v>
      </c>
      <c r="C118" s="5" t="s">
        <v>63</v>
      </c>
      <c r="E118" s="5">
        <v>842360</v>
      </c>
      <c r="F118" s="5">
        <v>842360</v>
      </c>
      <c r="G118" s="11">
        <f t="shared" si="18"/>
        <v>0</v>
      </c>
      <c r="H118" s="12">
        <v>0</v>
      </c>
      <c r="I118" s="12">
        <v>30</v>
      </c>
      <c r="J118" s="12">
        <v>0</v>
      </c>
      <c r="K118" s="12">
        <f t="shared" si="17"/>
        <v>30</v>
      </c>
      <c r="L118" s="17" t="s">
        <v>262</v>
      </c>
      <c r="M118" s="12">
        <v>0</v>
      </c>
      <c r="N118" s="10">
        <v>30</v>
      </c>
      <c r="P118" s="10">
        <f t="shared" si="19"/>
        <v>30</v>
      </c>
    </row>
    <row r="119" spans="1:18" ht="12.75" outlineLevel="2">
      <c r="A119" s="8">
        <v>39142</v>
      </c>
      <c r="B119" s="5" t="s">
        <v>64</v>
      </c>
      <c r="C119" s="5" t="s">
        <v>65</v>
      </c>
      <c r="E119" s="5">
        <v>0</v>
      </c>
      <c r="F119" s="5">
        <v>0</v>
      </c>
      <c r="G119" s="11">
        <f t="shared" si="18"/>
        <v>0</v>
      </c>
      <c r="H119" s="12">
        <v>0</v>
      </c>
      <c r="I119" s="12">
        <v>30</v>
      </c>
      <c r="J119" s="12">
        <v>0</v>
      </c>
      <c r="K119" s="12">
        <f>+J119+I119+H119</f>
        <v>30</v>
      </c>
      <c r="L119" s="17" t="s">
        <v>262</v>
      </c>
      <c r="M119" s="12">
        <v>0</v>
      </c>
      <c r="N119" s="10">
        <v>30</v>
      </c>
      <c r="O119" s="15">
        <v>0</v>
      </c>
      <c r="P119" s="10">
        <f t="shared" si="19"/>
        <v>30</v>
      </c>
      <c r="R119">
        <v>10</v>
      </c>
    </row>
    <row r="120" spans="1:16" ht="12.75" outlineLevel="2">
      <c r="A120" s="8">
        <v>39142</v>
      </c>
      <c r="B120" s="5" t="s">
        <v>66</v>
      </c>
      <c r="C120" s="5" t="s">
        <v>67</v>
      </c>
      <c r="E120" s="5">
        <v>735340</v>
      </c>
      <c r="F120" s="5">
        <v>735340</v>
      </c>
      <c r="G120" s="11">
        <f t="shared" si="18"/>
        <v>0</v>
      </c>
      <c r="H120" s="12">
        <v>0</v>
      </c>
      <c r="I120" s="12">
        <v>30</v>
      </c>
      <c r="J120" s="12">
        <v>0</v>
      </c>
      <c r="K120" s="12">
        <f>+I120+H120</f>
        <v>30</v>
      </c>
      <c r="L120" s="17" t="s">
        <v>262</v>
      </c>
      <c r="M120" s="12">
        <v>0</v>
      </c>
      <c r="N120" s="10">
        <v>30</v>
      </c>
      <c r="P120" s="10">
        <f t="shared" si="19"/>
        <v>30</v>
      </c>
    </row>
    <row r="121" spans="1:16" ht="12.75" outlineLevel="2">
      <c r="A121" s="8">
        <v>39142</v>
      </c>
      <c r="B121" s="5" t="s">
        <v>237</v>
      </c>
      <c r="C121" s="5" t="s">
        <v>238</v>
      </c>
      <c r="E121" s="5">
        <v>1285220</v>
      </c>
      <c r="F121" s="5">
        <v>1285220</v>
      </c>
      <c r="G121" s="11">
        <f t="shared" si="18"/>
        <v>0</v>
      </c>
      <c r="H121" s="12">
        <v>0</v>
      </c>
      <c r="I121" s="12">
        <v>30</v>
      </c>
      <c r="J121" s="12">
        <v>0</v>
      </c>
      <c r="K121" s="12">
        <f>+I121+H121</f>
        <v>30</v>
      </c>
      <c r="L121" s="17" t="s">
        <v>262</v>
      </c>
      <c r="M121" s="12">
        <v>0</v>
      </c>
      <c r="N121" s="10">
        <v>30</v>
      </c>
      <c r="P121" s="10">
        <f t="shared" si="19"/>
        <v>30</v>
      </c>
    </row>
    <row r="122" spans="1:16" ht="12.75" outlineLevel="2">
      <c r="A122" s="8">
        <v>39142</v>
      </c>
      <c r="B122" s="5" t="s">
        <v>125</v>
      </c>
      <c r="C122" s="5" t="s">
        <v>126</v>
      </c>
      <c r="E122" s="5">
        <v>0</v>
      </c>
      <c r="F122" s="5">
        <v>0</v>
      </c>
      <c r="G122" s="11">
        <f t="shared" si="18"/>
        <v>0</v>
      </c>
      <c r="H122" s="12">
        <v>0</v>
      </c>
      <c r="I122" s="12">
        <v>30</v>
      </c>
      <c r="J122" s="12">
        <v>0</v>
      </c>
      <c r="K122" s="12">
        <f>+I122+H122</f>
        <v>30</v>
      </c>
      <c r="L122" s="17" t="s">
        <v>262</v>
      </c>
      <c r="M122" s="12">
        <v>0</v>
      </c>
      <c r="N122" s="10">
        <v>30</v>
      </c>
      <c r="P122" s="10">
        <f t="shared" si="19"/>
        <v>30</v>
      </c>
    </row>
    <row r="123" spans="1:16" ht="12.75" outlineLevel="2">
      <c r="A123" s="8">
        <v>39142</v>
      </c>
      <c r="B123" s="5" t="s">
        <v>209</v>
      </c>
      <c r="C123" s="5" t="s">
        <v>210</v>
      </c>
      <c r="E123" s="5">
        <v>2698910</v>
      </c>
      <c r="F123" s="5">
        <v>2698910</v>
      </c>
      <c r="G123" s="11">
        <f t="shared" si="18"/>
        <v>0</v>
      </c>
      <c r="H123" s="12">
        <v>0</v>
      </c>
      <c r="I123" s="12">
        <v>30</v>
      </c>
      <c r="J123" s="12">
        <v>0</v>
      </c>
      <c r="K123" s="12">
        <f>+I123+H123</f>
        <v>30</v>
      </c>
      <c r="L123" s="17" t="s">
        <v>262</v>
      </c>
      <c r="M123" s="12">
        <v>0</v>
      </c>
      <c r="N123" s="10">
        <v>30</v>
      </c>
      <c r="P123" s="10">
        <f t="shared" si="19"/>
        <v>30</v>
      </c>
    </row>
    <row r="124" spans="1:16" ht="12.75" outlineLevel="2">
      <c r="A124" s="8">
        <v>39142</v>
      </c>
      <c r="B124" s="5" t="s">
        <v>211</v>
      </c>
      <c r="C124" s="5" t="s">
        <v>212</v>
      </c>
      <c r="E124" s="5">
        <v>0</v>
      </c>
      <c r="F124" s="5">
        <v>0</v>
      </c>
      <c r="G124" s="11">
        <f t="shared" si="18"/>
        <v>0</v>
      </c>
      <c r="H124" s="12">
        <v>0</v>
      </c>
      <c r="I124" s="12">
        <v>30</v>
      </c>
      <c r="J124" s="12">
        <v>0</v>
      </c>
      <c r="K124" s="12">
        <f>+J124+I124+H124</f>
        <v>30</v>
      </c>
      <c r="L124" s="17" t="s">
        <v>262</v>
      </c>
      <c r="M124" s="12">
        <v>0</v>
      </c>
      <c r="N124" s="10">
        <v>30</v>
      </c>
      <c r="O124" s="15">
        <v>0</v>
      </c>
      <c r="P124" s="10">
        <f t="shared" si="19"/>
        <v>30</v>
      </c>
    </row>
    <row r="125" spans="1:16" ht="12.75" outlineLevel="2">
      <c r="A125" s="8">
        <v>39142</v>
      </c>
      <c r="B125" s="5" t="s">
        <v>243</v>
      </c>
      <c r="C125" s="5" t="s">
        <v>244</v>
      </c>
      <c r="E125" s="5">
        <v>0</v>
      </c>
      <c r="F125" s="5">
        <v>0</v>
      </c>
      <c r="G125" s="11">
        <f t="shared" si="18"/>
        <v>0</v>
      </c>
      <c r="H125" s="12">
        <v>0</v>
      </c>
      <c r="I125" s="12">
        <v>30</v>
      </c>
      <c r="J125" s="12">
        <v>0</v>
      </c>
      <c r="K125" s="12">
        <f>+I125+H125</f>
        <v>30</v>
      </c>
      <c r="L125" s="17" t="s">
        <v>262</v>
      </c>
      <c r="M125" s="12">
        <v>0</v>
      </c>
      <c r="N125" s="10">
        <v>30</v>
      </c>
      <c r="P125" s="10">
        <f t="shared" si="19"/>
        <v>30</v>
      </c>
    </row>
    <row r="126" spans="1:16" ht="12.75" outlineLevel="2">
      <c r="A126" s="8">
        <v>39142</v>
      </c>
      <c r="B126" s="5" t="s">
        <v>241</v>
      </c>
      <c r="C126" s="5" t="s">
        <v>242</v>
      </c>
      <c r="E126" s="5">
        <v>0</v>
      </c>
      <c r="F126" s="5">
        <v>0</v>
      </c>
      <c r="G126" s="11">
        <f t="shared" si="18"/>
        <v>0</v>
      </c>
      <c r="H126" s="12">
        <v>0</v>
      </c>
      <c r="I126" s="12">
        <v>30</v>
      </c>
      <c r="J126" s="12">
        <v>0</v>
      </c>
      <c r="K126" s="12">
        <f>+I126+H126</f>
        <v>30</v>
      </c>
      <c r="L126" s="17" t="s">
        <v>262</v>
      </c>
      <c r="M126" s="12">
        <v>0</v>
      </c>
      <c r="N126" s="10">
        <v>30</v>
      </c>
      <c r="P126" s="10">
        <f t="shared" si="19"/>
        <v>30</v>
      </c>
    </row>
    <row r="127" spans="1:16" ht="12.75" outlineLevel="2">
      <c r="A127" s="8">
        <v>39142</v>
      </c>
      <c r="B127" s="5" t="s">
        <v>68</v>
      </c>
      <c r="C127" s="5" t="s">
        <v>69</v>
      </c>
      <c r="E127" s="5">
        <v>1336730</v>
      </c>
      <c r="F127" s="5">
        <v>1336730</v>
      </c>
      <c r="G127" s="11">
        <f t="shared" si="18"/>
        <v>0</v>
      </c>
      <c r="H127" s="12">
        <v>0</v>
      </c>
      <c r="I127" s="12">
        <v>30</v>
      </c>
      <c r="J127" s="12">
        <v>0</v>
      </c>
      <c r="K127" s="12">
        <f>+I127+H127</f>
        <v>30</v>
      </c>
      <c r="L127" s="17" t="s">
        <v>262</v>
      </c>
      <c r="M127" s="12">
        <v>0</v>
      </c>
      <c r="N127" s="10">
        <v>30</v>
      </c>
      <c r="P127" s="10">
        <f t="shared" si="19"/>
        <v>30</v>
      </c>
    </row>
    <row r="128" spans="1:16" ht="12.75" outlineLevel="2">
      <c r="A128" s="8">
        <v>39142</v>
      </c>
      <c r="B128" s="5" t="s">
        <v>70</v>
      </c>
      <c r="C128" s="5" t="s">
        <v>71</v>
      </c>
      <c r="E128" s="5">
        <v>1469320</v>
      </c>
      <c r="F128" s="5">
        <v>1469320</v>
      </c>
      <c r="G128" s="11">
        <f t="shared" si="18"/>
        <v>0</v>
      </c>
      <c r="H128" s="12">
        <v>0</v>
      </c>
      <c r="I128" s="12">
        <v>30</v>
      </c>
      <c r="J128" s="12">
        <v>0</v>
      </c>
      <c r="K128" s="12">
        <f>+J128+I128+H128</f>
        <v>30</v>
      </c>
      <c r="L128" s="17" t="s">
        <v>262</v>
      </c>
      <c r="M128" s="12">
        <v>0</v>
      </c>
      <c r="N128" s="10">
        <v>30</v>
      </c>
      <c r="O128" s="15">
        <v>0</v>
      </c>
      <c r="P128" s="10">
        <f t="shared" si="19"/>
        <v>30</v>
      </c>
    </row>
    <row r="129" spans="1:16" ht="12.75" outlineLevel="2">
      <c r="A129" s="8">
        <v>39142</v>
      </c>
      <c r="B129" s="5" t="s">
        <v>72</v>
      </c>
      <c r="C129" s="5" t="s">
        <v>73</v>
      </c>
      <c r="E129" s="5">
        <v>3167020</v>
      </c>
      <c r="F129" s="5">
        <v>3167020</v>
      </c>
      <c r="G129" s="11">
        <f t="shared" si="18"/>
        <v>0</v>
      </c>
      <c r="H129" s="12">
        <v>0</v>
      </c>
      <c r="I129" s="12">
        <v>30</v>
      </c>
      <c r="J129" s="12">
        <v>0</v>
      </c>
      <c r="K129" s="12">
        <f aca="true" t="shared" si="20" ref="K129:K149">+I129+H129</f>
        <v>30</v>
      </c>
      <c r="L129" s="17" t="s">
        <v>262</v>
      </c>
      <c r="M129" s="12">
        <v>0</v>
      </c>
      <c r="N129" s="10">
        <v>30</v>
      </c>
      <c r="P129" s="10">
        <f t="shared" si="19"/>
        <v>30</v>
      </c>
    </row>
    <row r="130" spans="1:16" ht="12.75" outlineLevel="2">
      <c r="A130" s="8">
        <v>39142</v>
      </c>
      <c r="B130" s="5" t="s">
        <v>74</v>
      </c>
      <c r="C130" s="5" t="s">
        <v>75</v>
      </c>
      <c r="E130" s="5">
        <v>260930</v>
      </c>
      <c r="F130" s="5">
        <v>260930</v>
      </c>
      <c r="G130" s="11">
        <f t="shared" si="18"/>
        <v>0</v>
      </c>
      <c r="H130" s="12">
        <v>0</v>
      </c>
      <c r="I130" s="12">
        <v>30</v>
      </c>
      <c r="J130" s="12">
        <v>0</v>
      </c>
      <c r="K130" s="12">
        <f t="shared" si="20"/>
        <v>30</v>
      </c>
      <c r="L130" s="17" t="s">
        <v>262</v>
      </c>
      <c r="M130" s="12">
        <v>0</v>
      </c>
      <c r="N130" s="10">
        <v>30</v>
      </c>
      <c r="P130" s="10">
        <f t="shared" si="19"/>
        <v>30</v>
      </c>
    </row>
    <row r="131" spans="1:16" ht="12.75" outlineLevel="2">
      <c r="A131" s="8">
        <v>39142</v>
      </c>
      <c r="B131" s="5" t="s">
        <v>76</v>
      </c>
      <c r="C131" s="5" t="s">
        <v>77</v>
      </c>
      <c r="E131" s="5">
        <v>1753340</v>
      </c>
      <c r="F131" s="5">
        <v>1753340</v>
      </c>
      <c r="G131" s="11">
        <f t="shared" si="18"/>
        <v>0</v>
      </c>
      <c r="H131" s="12">
        <v>0</v>
      </c>
      <c r="I131" s="12">
        <v>30</v>
      </c>
      <c r="J131" s="12">
        <v>0</v>
      </c>
      <c r="K131" s="12">
        <f t="shared" si="20"/>
        <v>30</v>
      </c>
      <c r="L131" s="17" t="s">
        <v>262</v>
      </c>
      <c r="M131" s="12">
        <v>0</v>
      </c>
      <c r="N131" s="10">
        <v>30</v>
      </c>
      <c r="P131" s="10">
        <f t="shared" si="19"/>
        <v>30</v>
      </c>
    </row>
    <row r="132" spans="1:16" ht="12.75" outlineLevel="2">
      <c r="A132" s="8">
        <v>39142</v>
      </c>
      <c r="B132" s="5" t="s">
        <v>78</v>
      </c>
      <c r="C132" s="5" t="s">
        <v>79</v>
      </c>
      <c r="E132" s="5">
        <v>2676410</v>
      </c>
      <c r="F132" s="5">
        <v>2676410</v>
      </c>
      <c r="G132" s="11">
        <f t="shared" si="18"/>
        <v>0</v>
      </c>
      <c r="H132" s="12">
        <v>0</v>
      </c>
      <c r="I132" s="12">
        <v>30</v>
      </c>
      <c r="J132" s="12">
        <v>0</v>
      </c>
      <c r="K132" s="12">
        <f t="shared" si="20"/>
        <v>30</v>
      </c>
      <c r="L132" s="17" t="s">
        <v>262</v>
      </c>
      <c r="M132" s="12">
        <v>0</v>
      </c>
      <c r="N132" s="10">
        <v>30</v>
      </c>
      <c r="P132" s="10">
        <f t="shared" si="19"/>
        <v>30</v>
      </c>
    </row>
    <row r="133" spans="1:16" ht="12.75" outlineLevel="2">
      <c r="A133" s="8">
        <v>39142</v>
      </c>
      <c r="B133" s="5" t="s">
        <v>213</v>
      </c>
      <c r="C133" s="5" t="s">
        <v>214</v>
      </c>
      <c r="E133" s="5">
        <v>2497030</v>
      </c>
      <c r="F133" s="5">
        <v>2497030</v>
      </c>
      <c r="G133" s="11">
        <f t="shared" si="18"/>
        <v>0</v>
      </c>
      <c r="H133" s="12">
        <v>0</v>
      </c>
      <c r="I133" s="12">
        <v>30</v>
      </c>
      <c r="J133" s="12">
        <v>0</v>
      </c>
      <c r="K133" s="12">
        <f t="shared" si="20"/>
        <v>30</v>
      </c>
      <c r="L133" s="17" t="s">
        <v>262</v>
      </c>
      <c r="M133" s="12">
        <v>0</v>
      </c>
      <c r="N133" s="10">
        <v>30</v>
      </c>
      <c r="P133" s="10">
        <f t="shared" si="19"/>
        <v>30</v>
      </c>
    </row>
    <row r="134" spans="1:16" ht="12.75" outlineLevel="2">
      <c r="A134" s="8">
        <v>39142</v>
      </c>
      <c r="B134" s="5" t="s">
        <v>80</v>
      </c>
      <c r="C134" s="5" t="s">
        <v>81</v>
      </c>
      <c r="E134" s="5">
        <v>2491080</v>
      </c>
      <c r="F134" s="5">
        <v>2491080</v>
      </c>
      <c r="G134" s="11">
        <f t="shared" si="18"/>
        <v>0</v>
      </c>
      <c r="H134" s="12">
        <v>0</v>
      </c>
      <c r="I134" s="12">
        <v>30</v>
      </c>
      <c r="J134" s="12">
        <v>0</v>
      </c>
      <c r="K134" s="12">
        <f t="shared" si="20"/>
        <v>30</v>
      </c>
      <c r="L134" s="17" t="s">
        <v>262</v>
      </c>
      <c r="M134" s="12">
        <v>0</v>
      </c>
      <c r="N134" s="10">
        <v>30</v>
      </c>
      <c r="P134" s="10">
        <f t="shared" si="19"/>
        <v>30</v>
      </c>
    </row>
    <row r="135" spans="1:16" ht="12.75" outlineLevel="2">
      <c r="A135" s="8">
        <v>39142</v>
      </c>
      <c r="B135" s="5" t="s">
        <v>235</v>
      </c>
      <c r="C135" s="5" t="s">
        <v>236</v>
      </c>
      <c r="E135" s="5">
        <v>1847500</v>
      </c>
      <c r="F135" s="5">
        <v>1847500</v>
      </c>
      <c r="G135" s="11">
        <f t="shared" si="18"/>
        <v>0</v>
      </c>
      <c r="H135" s="12">
        <v>0</v>
      </c>
      <c r="I135" s="12">
        <v>30</v>
      </c>
      <c r="J135" s="12">
        <v>0</v>
      </c>
      <c r="K135" s="12">
        <f t="shared" si="20"/>
        <v>30</v>
      </c>
      <c r="L135" s="17" t="s">
        <v>262</v>
      </c>
      <c r="M135" s="12">
        <v>0</v>
      </c>
      <c r="N135" s="10">
        <v>30</v>
      </c>
      <c r="P135" s="10">
        <f t="shared" si="19"/>
        <v>30</v>
      </c>
    </row>
    <row r="136" spans="1:16" ht="12.75" outlineLevel="2">
      <c r="A136" s="8">
        <v>39142</v>
      </c>
      <c r="B136" s="5" t="s">
        <v>215</v>
      </c>
      <c r="C136" s="5" t="s">
        <v>216</v>
      </c>
      <c r="E136" s="5">
        <v>1602920</v>
      </c>
      <c r="F136" s="5">
        <v>1602920</v>
      </c>
      <c r="G136" s="11">
        <f t="shared" si="18"/>
        <v>0</v>
      </c>
      <c r="H136" s="12">
        <v>0</v>
      </c>
      <c r="I136" s="12">
        <v>30</v>
      </c>
      <c r="J136" s="12">
        <v>0</v>
      </c>
      <c r="K136" s="12">
        <f t="shared" si="20"/>
        <v>30</v>
      </c>
      <c r="L136" s="17" t="s">
        <v>262</v>
      </c>
      <c r="M136" s="12">
        <v>0</v>
      </c>
      <c r="N136" s="10">
        <v>30</v>
      </c>
      <c r="P136" s="10">
        <f t="shared" si="19"/>
        <v>30</v>
      </c>
    </row>
    <row r="137" spans="1:16" ht="12.75" outlineLevel="2">
      <c r="A137" s="8">
        <v>39142</v>
      </c>
      <c r="B137" s="5" t="s">
        <v>217</v>
      </c>
      <c r="C137" s="5" t="s">
        <v>218</v>
      </c>
      <c r="E137" s="5">
        <v>2669080</v>
      </c>
      <c r="F137" s="5">
        <v>2669080</v>
      </c>
      <c r="G137" s="11">
        <f t="shared" si="18"/>
        <v>0</v>
      </c>
      <c r="H137" s="12">
        <v>0</v>
      </c>
      <c r="I137" s="12">
        <v>30</v>
      </c>
      <c r="J137" s="12">
        <v>0</v>
      </c>
      <c r="K137" s="12">
        <f t="shared" si="20"/>
        <v>30</v>
      </c>
      <c r="L137" s="17" t="s">
        <v>262</v>
      </c>
      <c r="M137" s="12">
        <v>0</v>
      </c>
      <c r="N137" s="10">
        <v>30</v>
      </c>
      <c r="P137" s="10">
        <f t="shared" si="19"/>
        <v>30</v>
      </c>
    </row>
    <row r="138" spans="1:16" ht="12.75" outlineLevel="2">
      <c r="A138" s="8">
        <v>39142</v>
      </c>
      <c r="B138" s="5" t="s">
        <v>82</v>
      </c>
      <c r="C138" s="5" t="s">
        <v>83</v>
      </c>
      <c r="E138" s="5">
        <v>8133610</v>
      </c>
      <c r="F138" s="5">
        <v>8133610</v>
      </c>
      <c r="G138" s="11">
        <f t="shared" si="18"/>
        <v>0</v>
      </c>
      <c r="H138" s="12">
        <v>0</v>
      </c>
      <c r="I138" s="12">
        <v>30</v>
      </c>
      <c r="J138" s="12">
        <v>0</v>
      </c>
      <c r="K138" s="12">
        <f t="shared" si="20"/>
        <v>30</v>
      </c>
      <c r="L138" s="17" t="s">
        <v>262</v>
      </c>
      <c r="M138" s="12">
        <v>0</v>
      </c>
      <c r="N138" s="10">
        <v>30</v>
      </c>
      <c r="P138" s="10">
        <f t="shared" si="19"/>
        <v>30</v>
      </c>
    </row>
    <row r="139" spans="1:16" ht="12.75" outlineLevel="2">
      <c r="A139" s="8">
        <v>39142</v>
      </c>
      <c r="B139" s="5" t="s">
        <v>84</v>
      </c>
      <c r="C139" s="5" t="s">
        <v>85</v>
      </c>
      <c r="E139" s="5">
        <v>2479310</v>
      </c>
      <c r="F139" s="5">
        <v>2479310</v>
      </c>
      <c r="G139" s="11">
        <f t="shared" si="18"/>
        <v>0</v>
      </c>
      <c r="H139" s="12">
        <v>0</v>
      </c>
      <c r="I139" s="12">
        <v>30</v>
      </c>
      <c r="J139" s="12">
        <v>0</v>
      </c>
      <c r="K139" s="12">
        <f t="shared" si="20"/>
        <v>30</v>
      </c>
      <c r="L139" s="17" t="s">
        <v>262</v>
      </c>
      <c r="M139" s="12">
        <v>0</v>
      </c>
      <c r="N139" s="10">
        <v>30</v>
      </c>
      <c r="P139" s="10">
        <f t="shared" si="19"/>
        <v>30</v>
      </c>
    </row>
    <row r="140" spans="1:16" ht="12.75" outlineLevel="2">
      <c r="A140" s="8">
        <v>39142</v>
      </c>
      <c r="B140" s="5" t="s">
        <v>219</v>
      </c>
      <c r="C140" s="5" t="s">
        <v>220</v>
      </c>
      <c r="E140" s="5">
        <v>2454310</v>
      </c>
      <c r="F140" s="5">
        <v>2454310</v>
      </c>
      <c r="G140" s="11">
        <f t="shared" si="18"/>
        <v>0</v>
      </c>
      <c r="H140" s="12">
        <v>0</v>
      </c>
      <c r="I140" s="12">
        <v>30</v>
      </c>
      <c r="J140" s="12">
        <v>0</v>
      </c>
      <c r="K140" s="12">
        <f t="shared" si="20"/>
        <v>30</v>
      </c>
      <c r="L140" s="17" t="s">
        <v>262</v>
      </c>
      <c r="M140" s="12">
        <v>0</v>
      </c>
      <c r="N140" s="10">
        <v>30</v>
      </c>
      <c r="P140" s="10">
        <f t="shared" si="19"/>
        <v>30</v>
      </c>
    </row>
    <row r="141" spans="1:16" ht="12.75" outlineLevel="2">
      <c r="A141" s="8">
        <v>39142</v>
      </c>
      <c r="B141" s="5" t="s">
        <v>221</v>
      </c>
      <c r="C141" s="5" t="s">
        <v>222</v>
      </c>
      <c r="E141" s="5">
        <v>1848770</v>
      </c>
      <c r="F141" s="5">
        <v>1848770</v>
      </c>
      <c r="G141" s="11">
        <f t="shared" si="18"/>
        <v>0</v>
      </c>
      <c r="H141" s="12">
        <v>0</v>
      </c>
      <c r="I141" s="12">
        <v>30</v>
      </c>
      <c r="J141" s="12">
        <v>0</v>
      </c>
      <c r="K141" s="12">
        <f t="shared" si="20"/>
        <v>30</v>
      </c>
      <c r="L141" s="17" t="s">
        <v>262</v>
      </c>
      <c r="M141" s="12">
        <v>0</v>
      </c>
      <c r="N141" s="10">
        <v>30</v>
      </c>
      <c r="P141" s="10">
        <f t="shared" si="19"/>
        <v>30</v>
      </c>
    </row>
    <row r="142" spans="1:16" ht="12.75" outlineLevel="2">
      <c r="A142" s="8">
        <v>39142</v>
      </c>
      <c r="B142" s="5" t="s">
        <v>239</v>
      </c>
      <c r="C142" s="5" t="s">
        <v>240</v>
      </c>
      <c r="E142" s="5">
        <v>1972810</v>
      </c>
      <c r="F142" s="5">
        <v>1972810</v>
      </c>
      <c r="G142" s="11">
        <f t="shared" si="18"/>
        <v>0</v>
      </c>
      <c r="H142" s="12">
        <v>0</v>
      </c>
      <c r="I142" s="12">
        <v>30</v>
      </c>
      <c r="J142" s="12">
        <v>0</v>
      </c>
      <c r="K142" s="12">
        <f t="shared" si="20"/>
        <v>30</v>
      </c>
      <c r="L142" s="17" t="s">
        <v>262</v>
      </c>
      <c r="M142" s="12">
        <v>0</v>
      </c>
      <c r="N142" s="10">
        <v>30</v>
      </c>
      <c r="P142" s="10">
        <f t="shared" si="19"/>
        <v>30</v>
      </c>
    </row>
    <row r="143" spans="1:16" ht="12.75" outlineLevel="2">
      <c r="A143" s="8">
        <v>39142</v>
      </c>
      <c r="B143" s="5" t="s">
        <v>86</v>
      </c>
      <c r="C143" s="5" t="s">
        <v>87</v>
      </c>
      <c r="E143" s="5">
        <v>1533530</v>
      </c>
      <c r="F143" s="5">
        <v>1533530</v>
      </c>
      <c r="G143" s="11">
        <f t="shared" si="18"/>
        <v>0</v>
      </c>
      <c r="H143" s="12">
        <v>0</v>
      </c>
      <c r="I143" s="12">
        <v>30</v>
      </c>
      <c r="J143" s="12">
        <v>0</v>
      </c>
      <c r="K143" s="12">
        <f t="shared" si="20"/>
        <v>30</v>
      </c>
      <c r="L143" s="17" t="s">
        <v>262</v>
      </c>
      <c r="M143" s="12">
        <v>0</v>
      </c>
      <c r="N143" s="10">
        <v>30</v>
      </c>
      <c r="P143" s="10">
        <f t="shared" si="19"/>
        <v>30</v>
      </c>
    </row>
    <row r="144" spans="1:16" ht="12.75" outlineLevel="2">
      <c r="A144" s="8">
        <v>39142</v>
      </c>
      <c r="B144" s="5" t="s">
        <v>88</v>
      </c>
      <c r="C144" s="5" t="s">
        <v>89</v>
      </c>
      <c r="E144" s="5">
        <v>1687030</v>
      </c>
      <c r="F144" s="5">
        <v>1687030</v>
      </c>
      <c r="G144" s="11">
        <f t="shared" si="18"/>
        <v>0</v>
      </c>
      <c r="H144" s="12">
        <v>0</v>
      </c>
      <c r="I144" s="12">
        <v>30</v>
      </c>
      <c r="J144" s="12">
        <v>0</v>
      </c>
      <c r="K144" s="12">
        <f t="shared" si="20"/>
        <v>30</v>
      </c>
      <c r="L144" s="17" t="s">
        <v>262</v>
      </c>
      <c r="M144" s="12">
        <v>0</v>
      </c>
      <c r="N144" s="10">
        <v>30</v>
      </c>
      <c r="P144" s="10">
        <f t="shared" si="19"/>
        <v>30</v>
      </c>
    </row>
    <row r="145" spans="1:16" ht="12.75" outlineLevel="2">
      <c r="A145" s="8">
        <v>39142</v>
      </c>
      <c r="B145" s="5" t="s">
        <v>127</v>
      </c>
      <c r="C145" s="5" t="s">
        <v>128</v>
      </c>
      <c r="E145" s="5">
        <v>683260</v>
      </c>
      <c r="F145" s="5">
        <v>683260</v>
      </c>
      <c r="G145" s="11">
        <f t="shared" si="18"/>
        <v>0</v>
      </c>
      <c r="H145" s="12">
        <v>0</v>
      </c>
      <c r="I145" s="12">
        <v>30</v>
      </c>
      <c r="J145" s="12">
        <v>0</v>
      </c>
      <c r="K145" s="12">
        <f t="shared" si="20"/>
        <v>30</v>
      </c>
      <c r="L145" s="17" t="s">
        <v>262</v>
      </c>
      <c r="M145" s="12">
        <v>0</v>
      </c>
      <c r="N145" s="10">
        <v>30</v>
      </c>
      <c r="P145" s="10">
        <f t="shared" si="19"/>
        <v>30</v>
      </c>
    </row>
    <row r="146" spans="1:16" ht="12.75" outlineLevel="2">
      <c r="A146" s="8">
        <v>39142</v>
      </c>
      <c r="B146" s="5" t="s">
        <v>90</v>
      </c>
      <c r="C146" s="5" t="s">
        <v>91</v>
      </c>
      <c r="E146" s="5">
        <v>2853780</v>
      </c>
      <c r="F146" s="5">
        <v>2853780</v>
      </c>
      <c r="G146" s="11">
        <f t="shared" si="18"/>
        <v>0</v>
      </c>
      <c r="H146" s="12">
        <v>0</v>
      </c>
      <c r="I146" s="12">
        <v>30</v>
      </c>
      <c r="J146" s="12">
        <v>0</v>
      </c>
      <c r="K146" s="12">
        <f t="shared" si="20"/>
        <v>30</v>
      </c>
      <c r="L146" s="17" t="s">
        <v>262</v>
      </c>
      <c r="M146" s="12">
        <v>0</v>
      </c>
      <c r="N146" s="10">
        <v>30</v>
      </c>
      <c r="P146" s="10">
        <f t="shared" si="19"/>
        <v>30</v>
      </c>
    </row>
    <row r="147" spans="1:16" ht="12.75" outlineLevel="2">
      <c r="A147" s="8">
        <v>39142</v>
      </c>
      <c r="B147" s="5" t="s">
        <v>231</v>
      </c>
      <c r="C147" s="5" t="s">
        <v>232</v>
      </c>
      <c r="E147" s="5">
        <v>2821330</v>
      </c>
      <c r="F147" s="5">
        <v>2821330</v>
      </c>
      <c r="G147" s="11">
        <f t="shared" si="18"/>
        <v>0</v>
      </c>
      <c r="H147" s="12">
        <v>0</v>
      </c>
      <c r="I147" s="12">
        <v>30</v>
      </c>
      <c r="J147" s="12">
        <v>0</v>
      </c>
      <c r="K147" s="12">
        <f t="shared" si="20"/>
        <v>30</v>
      </c>
      <c r="L147" s="17" t="s">
        <v>262</v>
      </c>
      <c r="M147" s="12">
        <v>0</v>
      </c>
      <c r="N147" s="10">
        <v>30</v>
      </c>
      <c r="P147" s="10">
        <f t="shared" si="19"/>
        <v>30</v>
      </c>
    </row>
    <row r="148" spans="1:16" ht="12.75" outlineLevel="2">
      <c r="A148" s="8">
        <v>39142</v>
      </c>
      <c r="B148" s="5" t="s">
        <v>92</v>
      </c>
      <c r="C148" s="5" t="s">
        <v>93</v>
      </c>
      <c r="E148" s="5">
        <v>1869760</v>
      </c>
      <c r="F148" s="5">
        <v>1869760</v>
      </c>
      <c r="G148" s="11">
        <f t="shared" si="18"/>
        <v>0</v>
      </c>
      <c r="H148" s="12">
        <v>0</v>
      </c>
      <c r="I148" s="12">
        <v>30</v>
      </c>
      <c r="J148" s="12">
        <v>0</v>
      </c>
      <c r="K148" s="12">
        <f t="shared" si="20"/>
        <v>30</v>
      </c>
      <c r="L148" s="17" t="s">
        <v>262</v>
      </c>
      <c r="M148" s="12">
        <v>0</v>
      </c>
      <c r="N148" s="10">
        <v>30</v>
      </c>
      <c r="P148" s="10">
        <f t="shared" si="19"/>
        <v>30</v>
      </c>
    </row>
    <row r="149" spans="1:16" ht="12.75" outlineLevel="2">
      <c r="A149" s="8">
        <v>39142</v>
      </c>
      <c r="B149" s="5" t="s">
        <v>94</v>
      </c>
      <c r="C149" s="5" t="s">
        <v>95</v>
      </c>
      <c r="E149" s="5">
        <v>1683050</v>
      </c>
      <c r="F149" s="5">
        <v>1683050</v>
      </c>
      <c r="G149" s="11">
        <f aca="true" t="shared" si="21" ref="G149:G166">F149-E149</f>
        <v>0</v>
      </c>
      <c r="H149" s="12">
        <v>0</v>
      </c>
      <c r="I149" s="12">
        <v>30</v>
      </c>
      <c r="J149" s="12">
        <v>0</v>
      </c>
      <c r="K149" s="12">
        <f t="shared" si="20"/>
        <v>30</v>
      </c>
      <c r="L149" s="17" t="s">
        <v>262</v>
      </c>
      <c r="M149" s="12">
        <v>0</v>
      </c>
      <c r="N149" s="10">
        <v>30</v>
      </c>
      <c r="P149" s="10">
        <f aca="true" t="shared" si="22" ref="P149:P166">SUM(M149:O149)</f>
        <v>30</v>
      </c>
    </row>
    <row r="150" spans="1:16" ht="12.75" outlineLevel="2">
      <c r="A150" s="8">
        <v>39142</v>
      </c>
      <c r="B150" s="5" t="s">
        <v>96</v>
      </c>
      <c r="C150" s="5" t="s">
        <v>97</v>
      </c>
      <c r="E150" s="5">
        <v>840930</v>
      </c>
      <c r="F150" s="5">
        <v>840930</v>
      </c>
      <c r="G150" s="11">
        <f t="shared" si="21"/>
        <v>0</v>
      </c>
      <c r="H150" s="12">
        <v>0</v>
      </c>
      <c r="I150" s="12">
        <v>30</v>
      </c>
      <c r="J150" s="12">
        <v>0</v>
      </c>
      <c r="K150" s="12">
        <f>+J150+I150+H150</f>
        <v>30</v>
      </c>
      <c r="L150" s="17" t="s">
        <v>262</v>
      </c>
      <c r="M150" s="12">
        <v>0</v>
      </c>
      <c r="N150" s="10">
        <v>30</v>
      </c>
      <c r="O150" s="15">
        <v>0</v>
      </c>
      <c r="P150" s="10">
        <f t="shared" si="22"/>
        <v>30</v>
      </c>
    </row>
    <row r="151" spans="1:16" ht="12.75" outlineLevel="2">
      <c r="A151" s="8">
        <v>39142</v>
      </c>
      <c r="B151" s="5" t="s">
        <v>98</v>
      </c>
      <c r="C151" s="5" t="s">
        <v>99</v>
      </c>
      <c r="E151" s="5">
        <v>5066010</v>
      </c>
      <c r="F151" s="5">
        <v>5066010</v>
      </c>
      <c r="G151" s="11">
        <f t="shared" si="21"/>
        <v>0</v>
      </c>
      <c r="H151" s="12">
        <v>0</v>
      </c>
      <c r="I151" s="12">
        <v>30</v>
      </c>
      <c r="J151" s="12">
        <v>0</v>
      </c>
      <c r="K151" s="12">
        <f>+I151+H151</f>
        <v>30</v>
      </c>
      <c r="L151" s="17" t="s">
        <v>262</v>
      </c>
      <c r="M151" s="12">
        <v>0</v>
      </c>
      <c r="N151" s="10">
        <v>30</v>
      </c>
      <c r="P151" s="10">
        <f t="shared" si="22"/>
        <v>30</v>
      </c>
    </row>
    <row r="152" spans="1:16" ht="12.75" outlineLevel="2">
      <c r="A152" s="8">
        <v>39142</v>
      </c>
      <c r="B152" s="5" t="s">
        <v>100</v>
      </c>
      <c r="C152" s="5" t="s">
        <v>101</v>
      </c>
      <c r="E152" s="5">
        <v>615220</v>
      </c>
      <c r="F152" s="5">
        <v>615220</v>
      </c>
      <c r="G152" s="11">
        <f t="shared" si="21"/>
        <v>0</v>
      </c>
      <c r="H152" s="12">
        <v>0</v>
      </c>
      <c r="I152" s="12">
        <v>30</v>
      </c>
      <c r="J152" s="12">
        <v>0</v>
      </c>
      <c r="K152" s="12">
        <f>+I152+H152</f>
        <v>30</v>
      </c>
      <c r="L152" s="17" t="s">
        <v>262</v>
      </c>
      <c r="M152" s="12">
        <v>0</v>
      </c>
      <c r="N152" s="10">
        <v>30</v>
      </c>
      <c r="P152" s="10">
        <f t="shared" si="22"/>
        <v>30</v>
      </c>
    </row>
    <row r="153" spans="1:16" ht="12.75" outlineLevel="2">
      <c r="A153" s="8">
        <v>39142</v>
      </c>
      <c r="B153" s="5" t="s">
        <v>102</v>
      </c>
      <c r="C153" s="5" t="s">
        <v>103</v>
      </c>
      <c r="E153" s="5">
        <v>2253270</v>
      </c>
      <c r="F153" s="5">
        <v>2253270</v>
      </c>
      <c r="G153" s="11">
        <f t="shared" si="21"/>
        <v>0</v>
      </c>
      <c r="H153" s="12">
        <v>0</v>
      </c>
      <c r="I153" s="12">
        <v>30</v>
      </c>
      <c r="J153" s="12">
        <v>0</v>
      </c>
      <c r="K153" s="12">
        <f>+I153+H153</f>
        <v>30</v>
      </c>
      <c r="L153" s="17" t="s">
        <v>262</v>
      </c>
      <c r="M153" s="12">
        <v>0</v>
      </c>
      <c r="N153" s="10">
        <v>30</v>
      </c>
      <c r="P153" s="10">
        <f t="shared" si="22"/>
        <v>30</v>
      </c>
    </row>
    <row r="154" spans="1:16" ht="12.75" outlineLevel="2">
      <c r="A154" s="8">
        <v>39142</v>
      </c>
      <c r="B154" s="5" t="s">
        <v>104</v>
      </c>
      <c r="C154" s="5" t="s">
        <v>105</v>
      </c>
      <c r="E154" s="5">
        <v>4481210</v>
      </c>
      <c r="F154" s="5">
        <v>4481210</v>
      </c>
      <c r="G154" s="11">
        <f t="shared" si="21"/>
        <v>0</v>
      </c>
      <c r="H154" s="12">
        <v>0</v>
      </c>
      <c r="I154" s="12">
        <v>30</v>
      </c>
      <c r="J154" s="12">
        <v>0</v>
      </c>
      <c r="K154" s="12">
        <f>+I154+H154</f>
        <v>30</v>
      </c>
      <c r="L154" s="17" t="s">
        <v>262</v>
      </c>
      <c r="M154" s="12">
        <v>0</v>
      </c>
      <c r="N154" s="10">
        <v>30</v>
      </c>
      <c r="P154" s="10">
        <f t="shared" si="22"/>
        <v>30</v>
      </c>
    </row>
    <row r="155" spans="1:16" ht="12.75" outlineLevel="2">
      <c r="A155" s="8">
        <v>39142</v>
      </c>
      <c r="B155" s="5" t="s">
        <v>106</v>
      </c>
      <c r="C155" s="5" t="s">
        <v>107</v>
      </c>
      <c r="E155" s="5">
        <v>4531030</v>
      </c>
      <c r="F155" s="5">
        <v>4531030</v>
      </c>
      <c r="G155" s="11">
        <f t="shared" si="21"/>
        <v>0</v>
      </c>
      <c r="H155" s="12">
        <v>0</v>
      </c>
      <c r="I155" s="12">
        <v>30</v>
      </c>
      <c r="J155" s="12">
        <v>0</v>
      </c>
      <c r="K155" s="12">
        <f>+J155+I155+H155</f>
        <v>30</v>
      </c>
      <c r="L155" s="17" t="s">
        <v>262</v>
      </c>
      <c r="M155" s="12">
        <v>0</v>
      </c>
      <c r="N155" s="10">
        <v>30</v>
      </c>
      <c r="O155" s="15">
        <v>0</v>
      </c>
      <c r="P155" s="10">
        <f t="shared" si="22"/>
        <v>30</v>
      </c>
    </row>
    <row r="156" spans="1:16" ht="12.75" outlineLevel="2">
      <c r="A156" s="8">
        <v>39142</v>
      </c>
      <c r="B156" s="5" t="s">
        <v>108</v>
      </c>
      <c r="C156" s="5" t="s">
        <v>109</v>
      </c>
      <c r="E156" s="5">
        <v>1177800</v>
      </c>
      <c r="F156" s="5">
        <v>1177800</v>
      </c>
      <c r="G156" s="11">
        <f t="shared" si="21"/>
        <v>0</v>
      </c>
      <c r="H156" s="12">
        <v>0</v>
      </c>
      <c r="I156" s="12">
        <v>30</v>
      </c>
      <c r="J156" s="12">
        <v>0</v>
      </c>
      <c r="K156" s="12">
        <f>+I156+H156</f>
        <v>30</v>
      </c>
      <c r="L156" s="17" t="s">
        <v>262</v>
      </c>
      <c r="M156" s="12">
        <v>0</v>
      </c>
      <c r="N156" s="10">
        <v>30</v>
      </c>
      <c r="P156" s="10">
        <f t="shared" si="22"/>
        <v>30</v>
      </c>
    </row>
    <row r="157" spans="1:16" ht="12.75" outlineLevel="2">
      <c r="A157" s="8">
        <v>39142</v>
      </c>
      <c r="B157" s="5" t="s">
        <v>110</v>
      </c>
      <c r="C157" s="5" t="s">
        <v>111</v>
      </c>
      <c r="E157" s="5">
        <v>2740610</v>
      </c>
      <c r="F157" s="5">
        <v>2740610</v>
      </c>
      <c r="G157" s="11">
        <f t="shared" si="21"/>
        <v>0</v>
      </c>
      <c r="H157" s="12">
        <v>0</v>
      </c>
      <c r="I157" s="12">
        <v>30</v>
      </c>
      <c r="J157" s="12">
        <v>0</v>
      </c>
      <c r="K157" s="12">
        <f>+I157+H157</f>
        <v>30</v>
      </c>
      <c r="L157" s="17" t="s">
        <v>262</v>
      </c>
      <c r="M157" s="12">
        <v>0</v>
      </c>
      <c r="N157" s="10">
        <v>30</v>
      </c>
      <c r="P157" s="10">
        <f t="shared" si="22"/>
        <v>30</v>
      </c>
    </row>
    <row r="158" spans="1:16" ht="12.75" outlineLevel="2">
      <c r="A158" s="8">
        <v>39142</v>
      </c>
      <c r="B158" s="5" t="s">
        <v>112</v>
      </c>
      <c r="C158" s="5" t="s">
        <v>113</v>
      </c>
      <c r="E158" s="5">
        <v>2383080</v>
      </c>
      <c r="F158" s="5">
        <v>2383080</v>
      </c>
      <c r="G158" s="11">
        <f t="shared" si="21"/>
        <v>0</v>
      </c>
      <c r="H158" s="12">
        <v>0</v>
      </c>
      <c r="I158" s="12">
        <v>30</v>
      </c>
      <c r="J158" s="12">
        <v>0</v>
      </c>
      <c r="K158" s="12">
        <f>+I158+H158</f>
        <v>30</v>
      </c>
      <c r="L158" s="17" t="s">
        <v>262</v>
      </c>
      <c r="M158" s="12">
        <v>0</v>
      </c>
      <c r="N158" s="10">
        <v>30</v>
      </c>
      <c r="P158" s="10">
        <f t="shared" si="22"/>
        <v>30</v>
      </c>
    </row>
    <row r="159" spans="1:16" ht="12.75" outlineLevel="2">
      <c r="A159" s="8">
        <v>39142</v>
      </c>
      <c r="B159" s="5" t="s">
        <v>114</v>
      </c>
      <c r="C159" s="5" t="s">
        <v>115</v>
      </c>
      <c r="E159" s="5">
        <v>2518910</v>
      </c>
      <c r="F159" s="5">
        <v>2518910</v>
      </c>
      <c r="G159" s="11">
        <f t="shared" si="21"/>
        <v>0</v>
      </c>
      <c r="H159" s="12">
        <v>0</v>
      </c>
      <c r="I159" s="12">
        <v>30</v>
      </c>
      <c r="J159" s="12">
        <v>0</v>
      </c>
      <c r="K159" s="12">
        <f>+J159+I159+H159</f>
        <v>30</v>
      </c>
      <c r="L159" s="17" t="s">
        <v>262</v>
      </c>
      <c r="M159" s="12">
        <v>0</v>
      </c>
      <c r="N159" s="10">
        <v>30</v>
      </c>
      <c r="O159" s="15">
        <v>0</v>
      </c>
      <c r="P159" s="10">
        <f t="shared" si="22"/>
        <v>30</v>
      </c>
    </row>
    <row r="160" spans="1:16" ht="12.75" outlineLevel="2">
      <c r="A160" s="8">
        <v>39142</v>
      </c>
      <c r="B160" s="5" t="s">
        <v>116</v>
      </c>
      <c r="C160" s="5" t="s">
        <v>117</v>
      </c>
      <c r="E160" s="5">
        <v>2429430</v>
      </c>
      <c r="F160" s="5">
        <v>2429430</v>
      </c>
      <c r="G160" s="11">
        <f t="shared" si="21"/>
        <v>0</v>
      </c>
      <c r="H160" s="12">
        <v>0</v>
      </c>
      <c r="I160" s="12">
        <v>30</v>
      </c>
      <c r="J160" s="12">
        <v>0</v>
      </c>
      <c r="K160" s="12">
        <f aca="true" t="shared" si="23" ref="K160:K166">+I160+H160</f>
        <v>30</v>
      </c>
      <c r="L160" s="17" t="s">
        <v>262</v>
      </c>
      <c r="M160" s="12">
        <v>0</v>
      </c>
      <c r="N160" s="10">
        <v>30</v>
      </c>
      <c r="P160" s="10">
        <f t="shared" si="22"/>
        <v>30</v>
      </c>
    </row>
    <row r="161" spans="1:16" ht="12.75" outlineLevel="2">
      <c r="A161" s="8">
        <v>39142</v>
      </c>
      <c r="B161" s="5" t="s">
        <v>118</v>
      </c>
      <c r="C161" s="5" t="s">
        <v>119</v>
      </c>
      <c r="E161" s="5">
        <v>2237080</v>
      </c>
      <c r="F161" s="5">
        <v>2237080</v>
      </c>
      <c r="G161" s="11">
        <f t="shared" si="21"/>
        <v>0</v>
      </c>
      <c r="H161" s="12">
        <v>0</v>
      </c>
      <c r="I161" s="12">
        <v>30</v>
      </c>
      <c r="J161" s="12">
        <v>0</v>
      </c>
      <c r="K161" s="12">
        <f t="shared" si="23"/>
        <v>30</v>
      </c>
      <c r="L161" s="17" t="s">
        <v>262</v>
      </c>
      <c r="M161" s="12">
        <v>0</v>
      </c>
      <c r="N161" s="10">
        <v>30</v>
      </c>
      <c r="P161" s="10">
        <f t="shared" si="22"/>
        <v>30</v>
      </c>
    </row>
    <row r="162" spans="1:16" ht="12.75" outlineLevel="2">
      <c r="A162" s="8">
        <v>39142</v>
      </c>
      <c r="B162" s="5" t="s">
        <v>255</v>
      </c>
      <c r="C162" s="5" t="s">
        <v>120</v>
      </c>
      <c r="E162" s="5">
        <v>2432120</v>
      </c>
      <c r="F162" s="5">
        <v>2432120</v>
      </c>
      <c r="G162" s="11">
        <f t="shared" si="21"/>
        <v>0</v>
      </c>
      <c r="H162" s="12">
        <v>0</v>
      </c>
      <c r="I162" s="12">
        <v>30</v>
      </c>
      <c r="J162" s="12">
        <v>0</v>
      </c>
      <c r="K162" s="12">
        <f t="shared" si="23"/>
        <v>30</v>
      </c>
      <c r="L162" s="17" t="s">
        <v>262</v>
      </c>
      <c r="M162" s="12">
        <v>0</v>
      </c>
      <c r="N162" s="10">
        <v>30</v>
      </c>
      <c r="P162" s="10">
        <f t="shared" si="22"/>
        <v>30</v>
      </c>
    </row>
    <row r="163" spans="1:16" ht="12.75" outlineLevel="2">
      <c r="A163" s="8">
        <v>39142</v>
      </c>
      <c r="B163" s="5" t="s">
        <v>121</v>
      </c>
      <c r="C163" s="5" t="s">
        <v>122</v>
      </c>
      <c r="E163" s="5">
        <v>1219040</v>
      </c>
      <c r="F163" s="5">
        <v>1219040</v>
      </c>
      <c r="G163" s="11">
        <f t="shared" si="21"/>
        <v>0</v>
      </c>
      <c r="H163" s="12">
        <v>0</v>
      </c>
      <c r="I163" s="12">
        <v>30</v>
      </c>
      <c r="J163" s="12">
        <v>0</v>
      </c>
      <c r="K163" s="12">
        <f t="shared" si="23"/>
        <v>30</v>
      </c>
      <c r="L163" s="17" t="s">
        <v>262</v>
      </c>
      <c r="M163" s="12">
        <v>0</v>
      </c>
      <c r="N163" s="10">
        <v>30</v>
      </c>
      <c r="P163" s="10">
        <f t="shared" si="22"/>
        <v>30</v>
      </c>
    </row>
    <row r="164" spans="1:16" ht="12.75" outlineLevel="2">
      <c r="A164" s="8">
        <v>39142</v>
      </c>
      <c r="B164" s="5" t="s">
        <v>123</v>
      </c>
      <c r="C164" s="5" t="s">
        <v>124</v>
      </c>
      <c r="E164" s="5">
        <v>511320</v>
      </c>
      <c r="F164" s="5">
        <v>511320</v>
      </c>
      <c r="G164" s="11">
        <f t="shared" si="21"/>
        <v>0</v>
      </c>
      <c r="H164" s="12">
        <v>0</v>
      </c>
      <c r="I164" s="12">
        <v>30</v>
      </c>
      <c r="J164" s="12">
        <v>0</v>
      </c>
      <c r="K164" s="12">
        <f t="shared" si="23"/>
        <v>30</v>
      </c>
      <c r="L164" s="17" t="s">
        <v>262</v>
      </c>
      <c r="M164" s="12">
        <v>0</v>
      </c>
      <c r="N164" s="10">
        <v>30</v>
      </c>
      <c r="P164" s="10">
        <f t="shared" si="22"/>
        <v>30</v>
      </c>
    </row>
    <row r="165" spans="1:16" ht="12.75" outlineLevel="2">
      <c r="A165" s="8">
        <v>39142</v>
      </c>
      <c r="B165" s="5" t="s">
        <v>131</v>
      </c>
      <c r="C165" s="5" t="s">
        <v>132</v>
      </c>
      <c r="E165" s="5">
        <v>585230</v>
      </c>
      <c r="F165" s="5">
        <v>585230</v>
      </c>
      <c r="G165" s="11">
        <f t="shared" si="21"/>
        <v>0</v>
      </c>
      <c r="H165" s="12">
        <v>0</v>
      </c>
      <c r="I165" s="12">
        <v>30</v>
      </c>
      <c r="J165" s="12">
        <v>0</v>
      </c>
      <c r="K165" s="12">
        <f t="shared" si="23"/>
        <v>30</v>
      </c>
      <c r="L165" s="17" t="s">
        <v>262</v>
      </c>
      <c r="M165" s="12">
        <v>0</v>
      </c>
      <c r="N165" s="10">
        <v>30</v>
      </c>
      <c r="P165" s="10">
        <f t="shared" si="22"/>
        <v>30</v>
      </c>
    </row>
    <row r="166" spans="1:16" ht="12.75" outlineLevel="2">
      <c r="A166" s="8">
        <v>39142</v>
      </c>
      <c r="B166" s="5" t="s">
        <v>133</v>
      </c>
      <c r="C166" s="5" t="s">
        <v>134</v>
      </c>
      <c r="E166" s="5">
        <v>1318270</v>
      </c>
      <c r="F166" s="5">
        <v>1318270</v>
      </c>
      <c r="G166" s="11">
        <f t="shared" si="21"/>
        <v>0</v>
      </c>
      <c r="H166" s="12">
        <v>0</v>
      </c>
      <c r="I166" s="12">
        <v>30</v>
      </c>
      <c r="J166" s="12">
        <v>0</v>
      </c>
      <c r="K166" s="12">
        <f t="shared" si="23"/>
        <v>30</v>
      </c>
      <c r="L166" s="17" t="s">
        <v>262</v>
      </c>
      <c r="M166" s="12">
        <v>0</v>
      </c>
      <c r="N166" s="10">
        <v>30</v>
      </c>
      <c r="P166" s="10">
        <f t="shared" si="22"/>
        <v>30</v>
      </c>
    </row>
    <row r="167" spans="1:18" ht="12.75" outlineLevel="1">
      <c r="A167" s="106" t="s">
        <v>396</v>
      </c>
      <c r="G167" s="11">
        <f>SUBTOTAL(9,G85:G166)</f>
        <v>0</v>
      </c>
      <c r="H167" s="12">
        <f>SUBTOTAL(9,H85:H166)</f>
        <v>0</v>
      </c>
      <c r="I167" s="12">
        <f>SUBTOTAL(9,I85:I166)</f>
        <v>2130</v>
      </c>
      <c r="J167" s="12">
        <f>SUBTOTAL(9,J85:J166)</f>
        <v>0</v>
      </c>
      <c r="K167" s="12">
        <f>SUBTOTAL(9,K85:K166)</f>
        <v>2130</v>
      </c>
      <c r="L167" s="17"/>
      <c r="M167" s="12">
        <f aca="true" t="shared" si="24" ref="M167:R167">SUBTOTAL(9,M85:M166)</f>
        <v>0</v>
      </c>
      <c r="N167" s="10">
        <f t="shared" si="24"/>
        <v>2480</v>
      </c>
      <c r="O167" s="16">
        <f t="shared" si="24"/>
        <v>0</v>
      </c>
      <c r="P167" s="10">
        <f t="shared" si="24"/>
        <v>2480</v>
      </c>
      <c r="Q167">
        <f t="shared" si="24"/>
        <v>0</v>
      </c>
      <c r="R167">
        <f t="shared" si="24"/>
        <v>40</v>
      </c>
    </row>
    <row r="168" spans="1:16" ht="12.75" outlineLevel="2">
      <c r="A168" s="8">
        <v>39203</v>
      </c>
      <c r="B168" s="5" t="s">
        <v>245</v>
      </c>
      <c r="C168" s="5" t="s">
        <v>246</v>
      </c>
      <c r="E168" s="5">
        <v>0</v>
      </c>
      <c r="F168" s="5">
        <v>0</v>
      </c>
      <c r="G168" s="11">
        <f aca="true" t="shared" si="25" ref="G168:G179">F168-E168</f>
        <v>0</v>
      </c>
      <c r="H168" s="12">
        <v>0</v>
      </c>
      <c r="I168" s="12">
        <v>0</v>
      </c>
      <c r="J168" s="12">
        <v>0</v>
      </c>
      <c r="K168" s="12">
        <f>+J168+I168+H168</f>
        <v>0</v>
      </c>
      <c r="L168" s="13">
        <v>1</v>
      </c>
      <c r="M168" s="12">
        <v>0</v>
      </c>
      <c r="N168" s="10">
        <v>40</v>
      </c>
      <c r="P168" s="10">
        <f aca="true" t="shared" si="26" ref="P168:P199">SUM(M168:O168)</f>
        <v>40</v>
      </c>
    </row>
    <row r="169" spans="1:18" ht="12.75" outlineLevel="2">
      <c r="A169" s="8">
        <v>39203</v>
      </c>
      <c r="B169" s="5" t="s">
        <v>6</v>
      </c>
      <c r="C169" s="5" t="s">
        <v>7</v>
      </c>
      <c r="E169" s="5">
        <v>0</v>
      </c>
      <c r="F169" s="5">
        <v>0</v>
      </c>
      <c r="G169" s="11">
        <f t="shared" si="25"/>
        <v>0</v>
      </c>
      <c r="H169" s="12">
        <v>10</v>
      </c>
      <c r="I169" s="12">
        <v>0</v>
      </c>
      <c r="J169" s="12">
        <v>65</v>
      </c>
      <c r="K169" s="12">
        <f>+J169+I169+H169</f>
        <v>75</v>
      </c>
      <c r="L169" s="17" t="s">
        <v>262</v>
      </c>
      <c r="M169" s="12">
        <v>10</v>
      </c>
      <c r="N169" s="10">
        <v>30</v>
      </c>
      <c r="O169" s="15">
        <v>0</v>
      </c>
      <c r="P169" s="10">
        <f t="shared" si="26"/>
        <v>40</v>
      </c>
      <c r="R169">
        <v>10</v>
      </c>
    </row>
    <row r="170" spans="1:16" ht="12.75" outlineLevel="2">
      <c r="A170" s="8">
        <v>39203</v>
      </c>
      <c r="B170" s="5" t="s">
        <v>12</v>
      </c>
      <c r="C170" s="5" t="s">
        <v>13</v>
      </c>
      <c r="E170" s="5">
        <v>0</v>
      </c>
      <c r="F170" s="5">
        <v>0</v>
      </c>
      <c r="G170" s="11">
        <f t="shared" si="25"/>
        <v>0</v>
      </c>
      <c r="H170" s="12">
        <v>0</v>
      </c>
      <c r="I170" s="12">
        <v>0</v>
      </c>
      <c r="J170" s="12">
        <v>0</v>
      </c>
      <c r="K170" s="12">
        <f>+J170+I170+H170</f>
        <v>0</v>
      </c>
      <c r="L170" s="17" t="s">
        <v>262</v>
      </c>
      <c r="M170" s="12">
        <v>0</v>
      </c>
      <c r="N170" s="10">
        <v>30</v>
      </c>
      <c r="O170" s="15">
        <v>0</v>
      </c>
      <c r="P170" s="10">
        <f t="shared" si="26"/>
        <v>30</v>
      </c>
    </row>
    <row r="171" spans="1:16" ht="12.75" outlineLevel="2">
      <c r="A171" s="8">
        <v>39203</v>
      </c>
      <c r="B171" s="5" t="s">
        <v>14</v>
      </c>
      <c r="C171" s="5" t="s">
        <v>15</v>
      </c>
      <c r="E171" s="5">
        <v>0</v>
      </c>
      <c r="F171" s="5">
        <v>0</v>
      </c>
      <c r="G171" s="11">
        <f t="shared" si="25"/>
        <v>0</v>
      </c>
      <c r="H171" s="12">
        <v>0</v>
      </c>
      <c r="I171" s="12">
        <v>0</v>
      </c>
      <c r="J171" s="12">
        <v>0</v>
      </c>
      <c r="K171" s="12">
        <f>+J171+I171+H171</f>
        <v>0</v>
      </c>
      <c r="L171" s="17" t="s">
        <v>262</v>
      </c>
      <c r="M171" s="12">
        <v>0</v>
      </c>
      <c r="N171" s="10">
        <v>30</v>
      </c>
      <c r="O171" s="15">
        <v>0</v>
      </c>
      <c r="P171" s="10">
        <f t="shared" si="26"/>
        <v>30</v>
      </c>
    </row>
    <row r="172" spans="1:16" ht="12.75" outlineLevel="2">
      <c r="A172" s="8">
        <v>39203</v>
      </c>
      <c r="B172" s="5" t="s">
        <v>233</v>
      </c>
      <c r="C172" s="5" t="s">
        <v>234</v>
      </c>
      <c r="E172" s="5">
        <v>0</v>
      </c>
      <c r="F172" s="5">
        <v>0</v>
      </c>
      <c r="G172" s="11">
        <f t="shared" si="25"/>
        <v>0</v>
      </c>
      <c r="H172" s="12">
        <v>0</v>
      </c>
      <c r="I172" s="12">
        <v>0</v>
      </c>
      <c r="J172" s="12">
        <v>0</v>
      </c>
      <c r="K172" s="12">
        <f>+J172+I172+H172</f>
        <v>0</v>
      </c>
      <c r="L172" s="17" t="s">
        <v>262</v>
      </c>
      <c r="M172" s="12">
        <v>0</v>
      </c>
      <c r="N172" s="10">
        <v>30</v>
      </c>
      <c r="O172" s="15">
        <v>0</v>
      </c>
      <c r="P172" s="10">
        <f t="shared" si="26"/>
        <v>30</v>
      </c>
    </row>
    <row r="173" spans="1:16" ht="12.75" outlineLevel="2">
      <c r="A173" s="8">
        <v>39203</v>
      </c>
      <c r="B173" s="5" t="s">
        <v>18</v>
      </c>
      <c r="C173" s="5" t="s">
        <v>19</v>
      </c>
      <c r="E173" s="5">
        <v>780030</v>
      </c>
      <c r="F173" s="5">
        <v>780030</v>
      </c>
      <c r="G173" s="11">
        <f t="shared" si="25"/>
        <v>0</v>
      </c>
      <c r="H173" s="12">
        <v>0</v>
      </c>
      <c r="I173" s="12">
        <v>40</v>
      </c>
      <c r="J173" s="12">
        <v>0</v>
      </c>
      <c r="K173" s="12">
        <f aca="true" t="shared" si="27" ref="K173:K190">+I173+H173</f>
        <v>40</v>
      </c>
      <c r="L173" s="13">
        <v>1</v>
      </c>
      <c r="M173" s="12">
        <v>0</v>
      </c>
      <c r="N173" s="10">
        <v>40</v>
      </c>
      <c r="P173" s="10">
        <f t="shared" si="26"/>
        <v>40</v>
      </c>
    </row>
    <row r="174" spans="1:16" ht="12.75" outlineLevel="2">
      <c r="A174" s="8">
        <v>39203</v>
      </c>
      <c r="B174" s="5" t="s">
        <v>20</v>
      </c>
      <c r="C174" s="5" t="s">
        <v>21</v>
      </c>
      <c r="E174" s="5">
        <v>404030</v>
      </c>
      <c r="F174" s="5">
        <v>404030</v>
      </c>
      <c r="G174" s="11">
        <f t="shared" si="25"/>
        <v>0</v>
      </c>
      <c r="H174" s="12">
        <v>0</v>
      </c>
      <c r="I174" s="12">
        <v>30</v>
      </c>
      <c r="J174" s="12">
        <v>0</v>
      </c>
      <c r="K174" s="12">
        <f t="shared" si="27"/>
        <v>30</v>
      </c>
      <c r="L174" s="17" t="s">
        <v>262</v>
      </c>
      <c r="M174" s="12">
        <v>0</v>
      </c>
      <c r="N174" s="10">
        <v>30</v>
      </c>
      <c r="P174" s="10">
        <f t="shared" si="26"/>
        <v>30</v>
      </c>
    </row>
    <row r="175" spans="1:16" ht="12.75" outlineLevel="2">
      <c r="A175" s="8">
        <v>39203</v>
      </c>
      <c r="B175" s="5" t="s">
        <v>22</v>
      </c>
      <c r="C175" s="5" t="s">
        <v>23</v>
      </c>
      <c r="E175" s="5">
        <v>1586540</v>
      </c>
      <c r="F175" s="5">
        <v>1586540</v>
      </c>
      <c r="G175" s="11">
        <f t="shared" si="25"/>
        <v>0</v>
      </c>
      <c r="H175" s="12">
        <v>10</v>
      </c>
      <c r="I175" s="12">
        <v>30</v>
      </c>
      <c r="J175" s="12">
        <v>0</v>
      </c>
      <c r="K175" s="12">
        <f t="shared" si="27"/>
        <v>40</v>
      </c>
      <c r="L175" s="17" t="s">
        <v>262</v>
      </c>
      <c r="M175" s="12">
        <v>10</v>
      </c>
      <c r="N175" s="10">
        <v>30</v>
      </c>
      <c r="P175" s="10">
        <f t="shared" si="26"/>
        <v>40</v>
      </c>
    </row>
    <row r="176" spans="1:18" ht="12.75" outlineLevel="2">
      <c r="A176" s="8">
        <v>39203</v>
      </c>
      <c r="B176" s="5" t="s">
        <v>129</v>
      </c>
      <c r="C176" s="5" t="s">
        <v>130</v>
      </c>
      <c r="E176" s="5">
        <v>4102360</v>
      </c>
      <c r="F176" s="5">
        <v>4102360</v>
      </c>
      <c r="G176" s="11">
        <f t="shared" si="25"/>
        <v>0</v>
      </c>
      <c r="H176" s="12">
        <v>10</v>
      </c>
      <c r="I176" s="12">
        <v>30</v>
      </c>
      <c r="J176" s="12">
        <v>0</v>
      </c>
      <c r="K176" s="12">
        <f t="shared" si="27"/>
        <v>40</v>
      </c>
      <c r="L176" s="17" t="s">
        <v>262</v>
      </c>
      <c r="M176" s="12">
        <v>10</v>
      </c>
      <c r="N176" s="10">
        <v>30</v>
      </c>
      <c r="P176" s="10">
        <f t="shared" si="26"/>
        <v>40</v>
      </c>
      <c r="R176">
        <v>10</v>
      </c>
    </row>
    <row r="177" spans="1:16" ht="12.75" outlineLevel="2">
      <c r="A177" s="8">
        <v>39203</v>
      </c>
      <c r="B177" s="5" t="s">
        <v>38</v>
      </c>
      <c r="C177" s="5" t="s">
        <v>39</v>
      </c>
      <c r="E177" s="5">
        <v>1219040</v>
      </c>
      <c r="F177" s="5">
        <v>1219040</v>
      </c>
      <c r="G177" s="11">
        <f t="shared" si="25"/>
        <v>0</v>
      </c>
      <c r="H177" s="12">
        <v>24.22</v>
      </c>
      <c r="I177" s="12">
        <v>30</v>
      </c>
      <c r="J177" s="12">
        <v>0</v>
      </c>
      <c r="K177" s="12">
        <f t="shared" si="27"/>
        <v>54.22</v>
      </c>
      <c r="L177" s="17" t="s">
        <v>262</v>
      </c>
      <c r="M177" s="12">
        <v>24.22</v>
      </c>
      <c r="N177" s="10">
        <v>30</v>
      </c>
      <c r="P177" s="10">
        <f t="shared" si="26"/>
        <v>54.22</v>
      </c>
    </row>
    <row r="178" spans="1:16" ht="12.75" outlineLevel="2">
      <c r="A178" s="8">
        <v>39203</v>
      </c>
      <c r="B178" s="5" t="s">
        <v>42</v>
      </c>
      <c r="C178" s="5" t="s">
        <v>43</v>
      </c>
      <c r="E178" s="5">
        <v>924110</v>
      </c>
      <c r="F178" s="5">
        <v>924110</v>
      </c>
      <c r="G178" s="11">
        <f t="shared" si="25"/>
        <v>0</v>
      </c>
      <c r="H178" s="12">
        <v>10</v>
      </c>
      <c r="I178" s="12">
        <v>30</v>
      </c>
      <c r="J178" s="12">
        <v>0</v>
      </c>
      <c r="K178" s="12">
        <f t="shared" si="27"/>
        <v>40</v>
      </c>
      <c r="L178" s="17" t="s">
        <v>262</v>
      </c>
      <c r="M178" s="12">
        <v>10</v>
      </c>
      <c r="N178" s="10">
        <v>30</v>
      </c>
      <c r="P178" s="10">
        <f t="shared" si="26"/>
        <v>40</v>
      </c>
    </row>
    <row r="179" spans="1:18" ht="12.75" outlineLevel="2">
      <c r="A179" s="8">
        <v>39203</v>
      </c>
      <c r="B179" s="5" t="s">
        <v>50</v>
      </c>
      <c r="C179" s="5" t="s">
        <v>51</v>
      </c>
      <c r="E179" s="5">
        <v>2012020</v>
      </c>
      <c r="F179" s="5">
        <v>2012020</v>
      </c>
      <c r="G179" s="11">
        <f t="shared" si="25"/>
        <v>0</v>
      </c>
      <c r="H179" s="12">
        <v>10</v>
      </c>
      <c r="I179" s="12">
        <v>30</v>
      </c>
      <c r="J179" s="12">
        <v>0</v>
      </c>
      <c r="K179" s="12">
        <f t="shared" si="27"/>
        <v>40</v>
      </c>
      <c r="L179" s="17" t="s">
        <v>262</v>
      </c>
      <c r="M179" s="12">
        <v>10</v>
      </c>
      <c r="N179" s="10">
        <v>30</v>
      </c>
      <c r="P179" s="10">
        <f t="shared" si="26"/>
        <v>40</v>
      </c>
      <c r="R179">
        <v>10</v>
      </c>
    </row>
    <row r="180" spans="1:16" ht="12.75" outlineLevel="2">
      <c r="A180" s="8">
        <v>39203</v>
      </c>
      <c r="B180" s="5" t="s">
        <v>54</v>
      </c>
      <c r="C180" s="5" t="s">
        <v>55</v>
      </c>
      <c r="E180" s="5">
        <v>1988110</v>
      </c>
      <c r="F180" s="5">
        <v>1988110</v>
      </c>
      <c r="G180" s="11">
        <v>0</v>
      </c>
      <c r="H180" s="12">
        <v>10</v>
      </c>
      <c r="I180" s="12">
        <v>40</v>
      </c>
      <c r="J180" s="12">
        <v>0</v>
      </c>
      <c r="K180" s="12">
        <f t="shared" si="27"/>
        <v>50</v>
      </c>
      <c r="L180" s="13">
        <v>1</v>
      </c>
      <c r="M180" s="12">
        <v>10</v>
      </c>
      <c r="N180" s="10">
        <v>40</v>
      </c>
      <c r="O180" s="15">
        <v>0</v>
      </c>
      <c r="P180" s="10">
        <f t="shared" si="26"/>
        <v>50</v>
      </c>
    </row>
    <row r="181" spans="1:16" ht="12.75" outlineLevel="2">
      <c r="A181" s="8">
        <v>39203</v>
      </c>
      <c r="B181" s="5" t="s">
        <v>56</v>
      </c>
      <c r="C181" s="5" t="s">
        <v>57</v>
      </c>
      <c r="E181" s="5">
        <v>1818440</v>
      </c>
      <c r="F181" s="5">
        <v>1818440</v>
      </c>
      <c r="G181" s="11">
        <f aca="true" t="shared" si="28" ref="G181:G218">F181-E181</f>
        <v>0</v>
      </c>
      <c r="H181" s="12">
        <v>50.75</v>
      </c>
      <c r="I181" s="12">
        <v>30</v>
      </c>
      <c r="J181" s="12">
        <v>0</v>
      </c>
      <c r="K181" s="12">
        <f t="shared" si="27"/>
        <v>80.75</v>
      </c>
      <c r="L181" s="17" t="s">
        <v>262</v>
      </c>
      <c r="M181" s="12">
        <v>50.75</v>
      </c>
      <c r="N181" s="10">
        <v>30</v>
      </c>
      <c r="P181" s="10">
        <f t="shared" si="26"/>
        <v>80.75</v>
      </c>
    </row>
    <row r="182" spans="1:16" ht="12.75" outlineLevel="2">
      <c r="A182" s="8">
        <v>39203</v>
      </c>
      <c r="B182" s="5" t="s">
        <v>66</v>
      </c>
      <c r="C182" s="5" t="s">
        <v>67</v>
      </c>
      <c r="E182" s="5">
        <v>2253270</v>
      </c>
      <c r="F182" s="5">
        <v>2253270</v>
      </c>
      <c r="G182" s="11">
        <f t="shared" si="28"/>
        <v>0</v>
      </c>
      <c r="H182" s="12">
        <v>10</v>
      </c>
      <c r="I182" s="12">
        <v>30</v>
      </c>
      <c r="J182" s="12">
        <v>0</v>
      </c>
      <c r="K182" s="12">
        <f t="shared" si="27"/>
        <v>40</v>
      </c>
      <c r="L182" s="17" t="s">
        <v>262</v>
      </c>
      <c r="M182" s="12">
        <v>10</v>
      </c>
      <c r="N182" s="10">
        <v>30</v>
      </c>
      <c r="P182" s="10">
        <f t="shared" si="26"/>
        <v>40</v>
      </c>
    </row>
    <row r="183" spans="1:16" ht="12.75" outlineLevel="2">
      <c r="A183" s="8">
        <v>39203</v>
      </c>
      <c r="B183" s="5" t="s">
        <v>237</v>
      </c>
      <c r="C183" s="5" t="s">
        <v>238</v>
      </c>
      <c r="E183" s="5">
        <v>738090</v>
      </c>
      <c r="F183" s="5">
        <v>738090</v>
      </c>
      <c r="G183" s="11">
        <f t="shared" si="28"/>
        <v>0</v>
      </c>
      <c r="H183" s="12">
        <v>0</v>
      </c>
      <c r="I183" s="12">
        <v>30</v>
      </c>
      <c r="J183" s="12">
        <v>0</v>
      </c>
      <c r="K183" s="12">
        <f t="shared" si="27"/>
        <v>30</v>
      </c>
      <c r="L183" s="17" t="s">
        <v>262</v>
      </c>
      <c r="M183" s="12">
        <v>0</v>
      </c>
      <c r="N183" s="10">
        <v>30</v>
      </c>
      <c r="P183" s="10">
        <f t="shared" si="26"/>
        <v>30</v>
      </c>
    </row>
    <row r="184" spans="1:16" ht="12.75" outlineLevel="2">
      <c r="A184" s="8">
        <v>39203</v>
      </c>
      <c r="B184" s="5" t="s">
        <v>125</v>
      </c>
      <c r="C184" s="5" t="s">
        <v>126</v>
      </c>
      <c r="E184" s="5">
        <v>0</v>
      </c>
      <c r="F184" s="5">
        <v>0</v>
      </c>
      <c r="G184" s="11">
        <f t="shared" si="28"/>
        <v>0</v>
      </c>
      <c r="H184" s="12">
        <v>0</v>
      </c>
      <c r="I184" s="12">
        <v>30</v>
      </c>
      <c r="J184" s="12">
        <v>0</v>
      </c>
      <c r="K184" s="12">
        <f t="shared" si="27"/>
        <v>30</v>
      </c>
      <c r="L184" s="17" t="s">
        <v>262</v>
      </c>
      <c r="M184" s="12">
        <v>0</v>
      </c>
      <c r="N184" s="10">
        <v>30</v>
      </c>
      <c r="P184" s="10">
        <f t="shared" si="26"/>
        <v>30</v>
      </c>
    </row>
    <row r="185" spans="1:16" ht="12.75" outlineLevel="2">
      <c r="A185" s="8">
        <v>39203</v>
      </c>
      <c r="B185" s="5" t="s">
        <v>209</v>
      </c>
      <c r="C185" s="5" t="s">
        <v>210</v>
      </c>
      <c r="E185" s="5">
        <v>2698910</v>
      </c>
      <c r="F185" s="5">
        <v>2698910</v>
      </c>
      <c r="G185" s="11">
        <f t="shared" si="28"/>
        <v>0</v>
      </c>
      <c r="H185" s="12">
        <v>0</v>
      </c>
      <c r="I185" s="12">
        <v>30</v>
      </c>
      <c r="J185" s="12">
        <v>0</v>
      </c>
      <c r="K185" s="12">
        <f t="shared" si="27"/>
        <v>30</v>
      </c>
      <c r="L185" s="17" t="s">
        <v>262</v>
      </c>
      <c r="M185" s="12">
        <v>0</v>
      </c>
      <c r="N185" s="10">
        <v>30</v>
      </c>
      <c r="P185" s="10">
        <f t="shared" si="26"/>
        <v>30</v>
      </c>
    </row>
    <row r="186" spans="1:16" ht="12.75" outlineLevel="2">
      <c r="A186" s="8">
        <v>39203</v>
      </c>
      <c r="B186" s="5" t="s">
        <v>243</v>
      </c>
      <c r="C186" s="5" t="s">
        <v>244</v>
      </c>
      <c r="E186" s="5">
        <v>1038300</v>
      </c>
      <c r="F186" s="5">
        <v>1038300</v>
      </c>
      <c r="G186" s="11">
        <f t="shared" si="28"/>
        <v>0</v>
      </c>
      <c r="H186" s="12">
        <v>0</v>
      </c>
      <c r="I186" s="12">
        <v>30</v>
      </c>
      <c r="J186" s="12">
        <v>0</v>
      </c>
      <c r="K186" s="12">
        <f t="shared" si="27"/>
        <v>30</v>
      </c>
      <c r="L186" s="17" t="s">
        <v>262</v>
      </c>
      <c r="M186" s="12">
        <v>0</v>
      </c>
      <c r="N186" s="10">
        <v>30</v>
      </c>
      <c r="P186" s="10">
        <f t="shared" si="26"/>
        <v>30</v>
      </c>
    </row>
    <row r="187" spans="1:16" ht="12.75" outlineLevel="2">
      <c r="A187" s="8">
        <v>39203</v>
      </c>
      <c r="B187" s="5" t="s">
        <v>241</v>
      </c>
      <c r="C187" s="5" t="s">
        <v>242</v>
      </c>
      <c r="E187" s="5">
        <v>949490</v>
      </c>
      <c r="F187" s="5">
        <v>949490</v>
      </c>
      <c r="G187" s="11">
        <f t="shared" si="28"/>
        <v>0</v>
      </c>
      <c r="H187" s="12">
        <v>0</v>
      </c>
      <c r="I187" s="12">
        <v>30</v>
      </c>
      <c r="J187" s="12">
        <v>0</v>
      </c>
      <c r="K187" s="12">
        <f t="shared" si="27"/>
        <v>30</v>
      </c>
      <c r="L187" s="17" t="s">
        <v>262</v>
      </c>
      <c r="M187" s="12">
        <v>0</v>
      </c>
      <c r="N187" s="10">
        <v>30</v>
      </c>
      <c r="P187" s="10">
        <f t="shared" si="26"/>
        <v>30</v>
      </c>
    </row>
    <row r="188" spans="1:16" ht="12.75" outlineLevel="2">
      <c r="A188" s="8">
        <v>39203</v>
      </c>
      <c r="B188" s="5" t="s">
        <v>76</v>
      </c>
      <c r="C188" s="5" t="s">
        <v>77</v>
      </c>
      <c r="E188" s="5">
        <v>1636440</v>
      </c>
      <c r="F188" s="5">
        <v>1636440</v>
      </c>
      <c r="G188" s="11">
        <f t="shared" si="28"/>
        <v>0</v>
      </c>
      <c r="H188" s="12">
        <v>0</v>
      </c>
      <c r="I188" s="12">
        <v>30</v>
      </c>
      <c r="J188" s="12">
        <v>0</v>
      </c>
      <c r="K188" s="12">
        <f t="shared" si="27"/>
        <v>30</v>
      </c>
      <c r="L188" s="17" t="s">
        <v>262</v>
      </c>
      <c r="M188" s="12">
        <v>0</v>
      </c>
      <c r="N188" s="10">
        <v>30</v>
      </c>
      <c r="P188" s="10">
        <f t="shared" si="26"/>
        <v>30</v>
      </c>
    </row>
    <row r="189" spans="1:16" ht="12.75" outlineLevel="2">
      <c r="A189" s="8">
        <v>39203</v>
      </c>
      <c r="B189" s="5" t="s">
        <v>235</v>
      </c>
      <c r="C189" s="5" t="s">
        <v>236</v>
      </c>
      <c r="E189" s="5">
        <v>1921240</v>
      </c>
      <c r="F189" s="5">
        <v>1921240</v>
      </c>
      <c r="G189" s="11">
        <f t="shared" si="28"/>
        <v>0</v>
      </c>
      <c r="H189" s="12">
        <v>0</v>
      </c>
      <c r="I189" s="12">
        <v>30</v>
      </c>
      <c r="J189" s="12">
        <v>0</v>
      </c>
      <c r="K189" s="12">
        <f t="shared" si="27"/>
        <v>30</v>
      </c>
      <c r="L189" s="17" t="s">
        <v>262</v>
      </c>
      <c r="M189" s="12">
        <v>0</v>
      </c>
      <c r="N189" s="10">
        <v>30</v>
      </c>
      <c r="P189" s="10">
        <f t="shared" si="26"/>
        <v>30</v>
      </c>
    </row>
    <row r="190" spans="1:16" ht="12.75" outlineLevel="2">
      <c r="A190" s="8">
        <v>39203</v>
      </c>
      <c r="B190" s="5" t="s">
        <v>215</v>
      </c>
      <c r="C190" s="5" t="s">
        <v>216</v>
      </c>
      <c r="E190" s="5">
        <v>1602920</v>
      </c>
      <c r="F190" s="5">
        <v>1602920</v>
      </c>
      <c r="G190" s="11">
        <f t="shared" si="28"/>
        <v>0</v>
      </c>
      <c r="H190" s="12">
        <v>0</v>
      </c>
      <c r="I190" s="12">
        <v>30</v>
      </c>
      <c r="J190" s="12">
        <v>0</v>
      </c>
      <c r="K190" s="12">
        <f t="shared" si="27"/>
        <v>30</v>
      </c>
      <c r="L190" s="17" t="s">
        <v>262</v>
      </c>
      <c r="M190" s="12">
        <v>0</v>
      </c>
      <c r="N190" s="10">
        <v>30</v>
      </c>
      <c r="P190" s="10">
        <f t="shared" si="26"/>
        <v>30</v>
      </c>
    </row>
    <row r="191" spans="1:16" ht="12.75" outlineLevel="2">
      <c r="A191" s="8">
        <v>39203</v>
      </c>
      <c r="B191" s="5" t="s">
        <v>219</v>
      </c>
      <c r="C191" s="5" t="s">
        <v>220</v>
      </c>
      <c r="E191" s="5">
        <v>0</v>
      </c>
      <c r="F191" s="5">
        <v>0</v>
      </c>
      <c r="G191" s="11">
        <f t="shared" si="28"/>
        <v>0</v>
      </c>
      <c r="H191" s="12">
        <v>0</v>
      </c>
      <c r="I191" s="12">
        <v>0</v>
      </c>
      <c r="J191" s="12">
        <v>75</v>
      </c>
      <c r="K191" s="12">
        <f>+J191+I191+H191</f>
        <v>75</v>
      </c>
      <c r="L191" s="17" t="s">
        <v>262</v>
      </c>
      <c r="M191" s="12">
        <v>0</v>
      </c>
      <c r="N191" s="10">
        <v>30</v>
      </c>
      <c r="O191" s="15">
        <v>0</v>
      </c>
      <c r="P191" s="10">
        <f t="shared" si="26"/>
        <v>30</v>
      </c>
    </row>
    <row r="192" spans="1:16" ht="12.75" outlineLevel="2">
      <c r="A192" s="8">
        <v>39203</v>
      </c>
      <c r="B192" s="5" t="s">
        <v>221</v>
      </c>
      <c r="C192" s="5" t="s">
        <v>222</v>
      </c>
      <c r="E192" s="5">
        <v>1572270</v>
      </c>
      <c r="F192" s="5">
        <v>1572270</v>
      </c>
      <c r="G192" s="11">
        <f t="shared" si="28"/>
        <v>0</v>
      </c>
      <c r="H192" s="12">
        <v>0</v>
      </c>
      <c r="I192" s="12">
        <v>30</v>
      </c>
      <c r="J192" s="12">
        <v>0</v>
      </c>
      <c r="K192" s="12">
        <f aca="true" t="shared" si="29" ref="K192:K197">+I192+H192</f>
        <v>30</v>
      </c>
      <c r="L192" s="17" t="s">
        <v>262</v>
      </c>
      <c r="M192" s="12">
        <v>0</v>
      </c>
      <c r="N192" s="10">
        <v>30</v>
      </c>
      <c r="P192" s="10">
        <f t="shared" si="26"/>
        <v>30</v>
      </c>
    </row>
    <row r="193" spans="1:16" ht="12.75" outlineLevel="2">
      <c r="A193" s="8">
        <v>39203</v>
      </c>
      <c r="B193" s="5" t="s">
        <v>239</v>
      </c>
      <c r="C193" s="5" t="s">
        <v>240</v>
      </c>
      <c r="E193" s="5">
        <v>1972810</v>
      </c>
      <c r="F193" s="5">
        <v>1972810</v>
      </c>
      <c r="G193" s="11">
        <f t="shared" si="28"/>
        <v>0</v>
      </c>
      <c r="H193" s="12">
        <v>0</v>
      </c>
      <c r="I193" s="12">
        <v>30</v>
      </c>
      <c r="J193" s="12">
        <v>0</v>
      </c>
      <c r="K193" s="12">
        <f t="shared" si="29"/>
        <v>30</v>
      </c>
      <c r="L193" s="17" t="s">
        <v>262</v>
      </c>
      <c r="M193" s="12">
        <v>0</v>
      </c>
      <c r="N193" s="10">
        <v>30</v>
      </c>
      <c r="P193" s="10">
        <f t="shared" si="26"/>
        <v>30</v>
      </c>
    </row>
    <row r="194" spans="1:16" ht="12.75" outlineLevel="2">
      <c r="A194" s="8">
        <v>39203</v>
      </c>
      <c r="B194" s="5" t="s">
        <v>88</v>
      </c>
      <c r="C194" s="5" t="s">
        <v>89</v>
      </c>
      <c r="E194" s="5">
        <v>840930</v>
      </c>
      <c r="F194" s="5">
        <v>840930</v>
      </c>
      <c r="G194" s="11">
        <f t="shared" si="28"/>
        <v>0</v>
      </c>
      <c r="H194" s="12">
        <v>26.5</v>
      </c>
      <c r="I194" s="12">
        <v>30</v>
      </c>
      <c r="J194" s="12">
        <v>0</v>
      </c>
      <c r="K194" s="12">
        <f t="shared" si="29"/>
        <v>56.5</v>
      </c>
      <c r="L194" s="17" t="s">
        <v>262</v>
      </c>
      <c r="M194" s="12">
        <v>26.5</v>
      </c>
      <c r="N194" s="10">
        <v>30</v>
      </c>
      <c r="P194" s="10">
        <f t="shared" si="26"/>
        <v>56.5</v>
      </c>
    </row>
    <row r="195" spans="1:16" ht="12.75" outlineLevel="2">
      <c r="A195" s="8">
        <v>39203</v>
      </c>
      <c r="B195" s="5" t="s">
        <v>127</v>
      </c>
      <c r="C195" s="5" t="s">
        <v>128</v>
      </c>
      <c r="E195" s="5">
        <v>683260</v>
      </c>
      <c r="F195" s="5">
        <v>683260</v>
      </c>
      <c r="G195" s="11">
        <f t="shared" si="28"/>
        <v>0</v>
      </c>
      <c r="H195" s="12">
        <v>0</v>
      </c>
      <c r="I195" s="12">
        <v>30</v>
      </c>
      <c r="J195" s="12">
        <v>0</v>
      </c>
      <c r="K195" s="12">
        <f t="shared" si="29"/>
        <v>30</v>
      </c>
      <c r="L195" s="17" t="s">
        <v>262</v>
      </c>
      <c r="M195" s="12">
        <v>0</v>
      </c>
      <c r="N195" s="10">
        <v>30</v>
      </c>
      <c r="P195" s="10">
        <f t="shared" si="26"/>
        <v>30</v>
      </c>
    </row>
    <row r="196" spans="1:16" ht="12.75" outlineLevel="2">
      <c r="A196" s="8">
        <v>39203</v>
      </c>
      <c r="B196" s="5" t="s">
        <v>231</v>
      </c>
      <c r="C196" s="5" t="s">
        <v>232</v>
      </c>
      <c r="E196" s="5">
        <v>2821330</v>
      </c>
      <c r="F196" s="5">
        <v>2821330</v>
      </c>
      <c r="G196" s="11">
        <f t="shared" si="28"/>
        <v>0</v>
      </c>
      <c r="H196" s="12">
        <v>0</v>
      </c>
      <c r="I196" s="12">
        <v>30</v>
      </c>
      <c r="J196" s="12">
        <v>0</v>
      </c>
      <c r="K196" s="12">
        <f t="shared" si="29"/>
        <v>30</v>
      </c>
      <c r="L196" s="17" t="s">
        <v>262</v>
      </c>
      <c r="M196" s="12">
        <v>0</v>
      </c>
      <c r="N196" s="10">
        <v>30</v>
      </c>
      <c r="P196" s="10">
        <f t="shared" si="26"/>
        <v>30</v>
      </c>
    </row>
    <row r="197" spans="1:18" ht="12.75" outlineLevel="2">
      <c r="A197" s="8">
        <v>39203</v>
      </c>
      <c r="B197" s="5" t="s">
        <v>96</v>
      </c>
      <c r="C197" s="5" t="s">
        <v>97</v>
      </c>
      <c r="E197" s="5">
        <v>0</v>
      </c>
      <c r="F197" s="5">
        <v>0</v>
      </c>
      <c r="G197" s="11">
        <f t="shared" si="28"/>
        <v>0</v>
      </c>
      <c r="H197" s="12">
        <v>10</v>
      </c>
      <c r="I197" s="12">
        <v>30</v>
      </c>
      <c r="J197" s="12">
        <v>0</v>
      </c>
      <c r="K197" s="12">
        <f t="shared" si="29"/>
        <v>40</v>
      </c>
      <c r="L197" s="17" t="s">
        <v>262</v>
      </c>
      <c r="M197" s="12">
        <v>10</v>
      </c>
      <c r="N197" s="10">
        <v>30</v>
      </c>
      <c r="P197" s="10">
        <f t="shared" si="26"/>
        <v>40</v>
      </c>
      <c r="R197">
        <v>10</v>
      </c>
    </row>
    <row r="198" spans="1:16" ht="12.75" outlineLevel="2">
      <c r="A198" s="8">
        <v>39203</v>
      </c>
      <c r="B198" s="5" t="s">
        <v>100</v>
      </c>
      <c r="C198" s="5" t="s">
        <v>101</v>
      </c>
      <c r="E198" s="5">
        <v>1538150</v>
      </c>
      <c r="F198" s="5">
        <v>1538150</v>
      </c>
      <c r="G198" s="11">
        <f t="shared" si="28"/>
        <v>0</v>
      </c>
      <c r="H198" s="12">
        <v>27.09</v>
      </c>
      <c r="I198" s="12">
        <v>30</v>
      </c>
      <c r="J198" s="12">
        <v>0</v>
      </c>
      <c r="K198" s="12">
        <f>+J198+I198+H198</f>
        <v>57.09</v>
      </c>
      <c r="L198" s="17" t="s">
        <v>262</v>
      </c>
      <c r="M198" s="12">
        <v>27.09</v>
      </c>
      <c r="N198" s="10">
        <v>30</v>
      </c>
      <c r="O198" s="15">
        <v>0</v>
      </c>
      <c r="P198" s="10">
        <f t="shared" si="26"/>
        <v>57.09</v>
      </c>
    </row>
    <row r="199" spans="1:18" ht="12.75" outlineLevel="2">
      <c r="A199" s="8">
        <v>39203</v>
      </c>
      <c r="B199" s="5" t="s">
        <v>116</v>
      </c>
      <c r="C199" s="5" t="s">
        <v>117</v>
      </c>
      <c r="E199" s="5">
        <v>2028610</v>
      </c>
      <c r="F199" s="5">
        <v>2028610</v>
      </c>
      <c r="G199" s="11">
        <f t="shared" si="28"/>
        <v>0</v>
      </c>
      <c r="H199" s="12">
        <v>10</v>
      </c>
      <c r="I199" s="12">
        <v>40</v>
      </c>
      <c r="J199" s="12">
        <v>0</v>
      </c>
      <c r="K199" s="12">
        <f>+I199+H199</f>
        <v>50</v>
      </c>
      <c r="L199" s="13">
        <v>1</v>
      </c>
      <c r="M199" s="12">
        <v>10</v>
      </c>
      <c r="N199" s="10">
        <v>40</v>
      </c>
      <c r="P199" s="10">
        <f t="shared" si="26"/>
        <v>50</v>
      </c>
      <c r="R199">
        <v>10</v>
      </c>
    </row>
    <row r="200" spans="1:18" ht="12.75" outlineLevel="2">
      <c r="A200" s="8">
        <v>39203</v>
      </c>
      <c r="B200" s="5" t="s">
        <v>118</v>
      </c>
      <c r="C200" s="5" t="s">
        <v>119</v>
      </c>
      <c r="E200" s="5">
        <v>2028610</v>
      </c>
      <c r="F200" s="5">
        <v>2028610</v>
      </c>
      <c r="G200" s="11">
        <f t="shared" si="28"/>
        <v>0</v>
      </c>
      <c r="H200" s="12">
        <v>10</v>
      </c>
      <c r="I200" s="12">
        <v>40</v>
      </c>
      <c r="J200" s="12">
        <v>0</v>
      </c>
      <c r="K200" s="12">
        <f>+I200+H200</f>
        <v>50</v>
      </c>
      <c r="L200" s="13">
        <v>1</v>
      </c>
      <c r="M200" s="12">
        <v>10</v>
      </c>
      <c r="N200" s="10">
        <v>40</v>
      </c>
      <c r="P200" s="10">
        <f aca="true" t="shared" si="30" ref="P200:P218">SUM(M200:O200)</f>
        <v>50</v>
      </c>
      <c r="R200">
        <v>10</v>
      </c>
    </row>
    <row r="201" spans="1:16" ht="12.75" outlineLevel="2">
      <c r="A201" s="8">
        <v>39203</v>
      </c>
      <c r="B201" s="5" t="s">
        <v>255</v>
      </c>
      <c r="C201" s="5" t="s">
        <v>120</v>
      </c>
      <c r="E201" s="5">
        <v>1151070</v>
      </c>
      <c r="F201" s="5">
        <v>1151070</v>
      </c>
      <c r="G201" s="11">
        <f t="shared" si="28"/>
        <v>0</v>
      </c>
      <c r="H201" s="12">
        <v>10</v>
      </c>
      <c r="I201" s="12">
        <v>30</v>
      </c>
      <c r="J201" s="12">
        <v>0</v>
      </c>
      <c r="K201" s="12">
        <f>+I201+H201</f>
        <v>40</v>
      </c>
      <c r="L201" s="17" t="s">
        <v>262</v>
      </c>
      <c r="M201" s="12">
        <v>10</v>
      </c>
      <c r="N201" s="10">
        <v>30</v>
      </c>
      <c r="P201" s="10">
        <f t="shared" si="30"/>
        <v>40</v>
      </c>
    </row>
    <row r="202" spans="1:16" ht="12.75" outlineLevel="2">
      <c r="A202" s="8">
        <v>39203</v>
      </c>
      <c r="B202" s="5" t="s">
        <v>131</v>
      </c>
      <c r="C202" s="5" t="s">
        <v>132</v>
      </c>
      <c r="E202" s="5">
        <v>0</v>
      </c>
      <c r="F202" s="5">
        <v>0</v>
      </c>
      <c r="G202" s="11">
        <f t="shared" si="28"/>
        <v>0</v>
      </c>
      <c r="H202" s="12">
        <v>14.5</v>
      </c>
      <c r="I202" s="12">
        <v>30</v>
      </c>
      <c r="J202" s="12">
        <v>0</v>
      </c>
      <c r="K202" s="12">
        <f>+J202+I202+H202</f>
        <v>44.5</v>
      </c>
      <c r="L202" s="17" t="s">
        <v>262</v>
      </c>
      <c r="M202" s="12">
        <v>14.5</v>
      </c>
      <c r="N202" s="10">
        <v>30</v>
      </c>
      <c r="O202" s="15">
        <v>0</v>
      </c>
      <c r="P202" s="10">
        <f t="shared" si="30"/>
        <v>44.5</v>
      </c>
    </row>
    <row r="203" spans="1:16" ht="12.75" outlineLevel="2">
      <c r="A203" s="8">
        <v>39203</v>
      </c>
      <c r="B203" s="5" t="s">
        <v>139</v>
      </c>
      <c r="C203" s="5" t="s">
        <v>140</v>
      </c>
      <c r="E203" s="5">
        <v>0</v>
      </c>
      <c r="F203" s="5">
        <v>0</v>
      </c>
      <c r="G203" s="11">
        <f t="shared" si="28"/>
        <v>0</v>
      </c>
      <c r="H203" s="12">
        <v>0</v>
      </c>
      <c r="I203" s="12">
        <v>40</v>
      </c>
      <c r="J203" s="12">
        <v>0</v>
      </c>
      <c r="K203" s="12">
        <f>+I203+H203</f>
        <v>40</v>
      </c>
      <c r="L203" s="13">
        <v>1</v>
      </c>
      <c r="M203" s="12">
        <v>0</v>
      </c>
      <c r="N203" s="10">
        <v>40</v>
      </c>
      <c r="P203" s="10">
        <f t="shared" si="30"/>
        <v>40</v>
      </c>
    </row>
    <row r="204" spans="1:18" ht="12.75" outlineLevel="2">
      <c r="A204" s="8">
        <v>39203</v>
      </c>
      <c r="B204" s="5" t="s">
        <v>145</v>
      </c>
      <c r="C204" s="5" t="s">
        <v>146</v>
      </c>
      <c r="E204" s="5">
        <v>0</v>
      </c>
      <c r="F204" s="5">
        <v>0</v>
      </c>
      <c r="G204" s="11">
        <f t="shared" si="28"/>
        <v>0</v>
      </c>
      <c r="H204" s="12">
        <v>10</v>
      </c>
      <c r="I204" s="12">
        <v>30</v>
      </c>
      <c r="J204" s="12">
        <v>0</v>
      </c>
      <c r="K204" s="12">
        <f>+I204+H204</f>
        <v>40</v>
      </c>
      <c r="L204" s="17" t="s">
        <v>262</v>
      </c>
      <c r="M204" s="12">
        <v>10</v>
      </c>
      <c r="N204" s="10">
        <v>30</v>
      </c>
      <c r="P204" s="10">
        <f t="shared" si="30"/>
        <v>40</v>
      </c>
      <c r="R204">
        <v>10</v>
      </c>
    </row>
    <row r="205" spans="1:16" ht="12.75" outlineLevel="2">
      <c r="A205" s="8">
        <v>39203</v>
      </c>
      <c r="B205" s="5" t="s">
        <v>149</v>
      </c>
      <c r="C205" s="5" t="s">
        <v>150</v>
      </c>
      <c r="E205" s="5">
        <v>2107660</v>
      </c>
      <c r="F205" s="5">
        <v>2107660</v>
      </c>
      <c r="G205" s="11">
        <f t="shared" si="28"/>
        <v>0</v>
      </c>
      <c r="H205" s="12">
        <v>0</v>
      </c>
      <c r="I205" s="12">
        <v>40</v>
      </c>
      <c r="J205" s="12">
        <v>0</v>
      </c>
      <c r="K205" s="12">
        <f>+J205+I205+H205</f>
        <v>40</v>
      </c>
      <c r="L205" s="13">
        <v>1</v>
      </c>
      <c r="M205" s="12">
        <v>0</v>
      </c>
      <c r="N205" s="10">
        <v>40</v>
      </c>
      <c r="O205" s="15">
        <v>0</v>
      </c>
      <c r="P205" s="10">
        <f t="shared" si="30"/>
        <v>40</v>
      </c>
    </row>
    <row r="206" spans="1:16" ht="12.75" outlineLevel="2">
      <c r="A206" s="8">
        <v>39203</v>
      </c>
      <c r="B206" s="5" t="s">
        <v>153</v>
      </c>
      <c r="C206" s="5" t="s">
        <v>154</v>
      </c>
      <c r="E206" s="5">
        <v>1586540</v>
      </c>
      <c r="F206" s="5">
        <v>1586540</v>
      </c>
      <c r="G206" s="11">
        <f t="shared" si="28"/>
        <v>0</v>
      </c>
      <c r="H206" s="12">
        <v>10</v>
      </c>
      <c r="I206" s="12">
        <v>30</v>
      </c>
      <c r="J206" s="12">
        <v>0</v>
      </c>
      <c r="K206" s="12">
        <f>+I206+H206</f>
        <v>40</v>
      </c>
      <c r="L206" s="17" t="s">
        <v>262</v>
      </c>
      <c r="M206" s="12">
        <v>10</v>
      </c>
      <c r="N206" s="10">
        <v>30</v>
      </c>
      <c r="P206" s="10">
        <f t="shared" si="30"/>
        <v>40</v>
      </c>
    </row>
    <row r="207" spans="1:18" ht="12.75" outlineLevel="2">
      <c r="A207" s="8">
        <v>39203</v>
      </c>
      <c r="B207" s="5" t="s">
        <v>161</v>
      </c>
      <c r="C207" s="5" t="s">
        <v>162</v>
      </c>
      <c r="E207" s="5">
        <v>615190</v>
      </c>
      <c r="F207" s="5">
        <v>615190</v>
      </c>
      <c r="G207" s="11">
        <f t="shared" si="28"/>
        <v>0</v>
      </c>
      <c r="H207" s="12">
        <v>19.46</v>
      </c>
      <c r="I207" s="12">
        <v>30</v>
      </c>
      <c r="J207" s="12">
        <v>0</v>
      </c>
      <c r="K207" s="12">
        <f>+I207+H207</f>
        <v>49.46</v>
      </c>
      <c r="L207" s="17" t="s">
        <v>262</v>
      </c>
      <c r="M207" s="12">
        <v>19.46</v>
      </c>
      <c r="N207" s="10">
        <v>30</v>
      </c>
      <c r="P207" s="10">
        <f t="shared" si="30"/>
        <v>49.46</v>
      </c>
      <c r="R207">
        <v>10</v>
      </c>
    </row>
    <row r="208" spans="1:16" ht="12.75" outlineLevel="2">
      <c r="A208" s="8">
        <v>39203</v>
      </c>
      <c r="B208" s="5" t="s">
        <v>169</v>
      </c>
      <c r="C208" s="5" t="s">
        <v>170</v>
      </c>
      <c r="E208" s="5">
        <v>6800900</v>
      </c>
      <c r="F208" s="5">
        <v>6800900</v>
      </c>
      <c r="G208" s="11">
        <f t="shared" si="28"/>
        <v>0</v>
      </c>
      <c r="H208" s="12">
        <v>10</v>
      </c>
      <c r="I208" s="12">
        <v>30</v>
      </c>
      <c r="J208" s="12">
        <v>0</v>
      </c>
      <c r="K208" s="12">
        <f>+I208+H208</f>
        <v>40</v>
      </c>
      <c r="L208" s="17" t="s">
        <v>262</v>
      </c>
      <c r="M208" s="12">
        <v>10</v>
      </c>
      <c r="N208" s="10">
        <v>30</v>
      </c>
      <c r="P208" s="10">
        <f t="shared" si="30"/>
        <v>40</v>
      </c>
    </row>
    <row r="209" spans="1:18" ht="12.75" outlineLevel="2">
      <c r="A209" s="8">
        <v>39203</v>
      </c>
      <c r="B209" s="5" t="s">
        <v>171</v>
      </c>
      <c r="C209" s="5" t="s">
        <v>172</v>
      </c>
      <c r="E209" s="5">
        <v>297030</v>
      </c>
      <c r="F209" s="5">
        <v>297030</v>
      </c>
      <c r="G209" s="11">
        <f t="shared" si="28"/>
        <v>0</v>
      </c>
      <c r="H209" s="12">
        <v>10</v>
      </c>
      <c r="I209" s="12">
        <v>30</v>
      </c>
      <c r="J209" s="12">
        <v>0</v>
      </c>
      <c r="K209" s="12">
        <f>+I209+H209</f>
        <v>40</v>
      </c>
      <c r="L209" s="17" t="s">
        <v>262</v>
      </c>
      <c r="M209" s="12">
        <v>10</v>
      </c>
      <c r="N209" s="10">
        <v>30</v>
      </c>
      <c r="P209" s="10">
        <f t="shared" si="30"/>
        <v>40</v>
      </c>
      <c r="R209">
        <v>10</v>
      </c>
    </row>
    <row r="210" spans="1:16" ht="12.75" outlineLevel="2">
      <c r="A210" s="8">
        <v>39203</v>
      </c>
      <c r="B210" s="5" t="s">
        <v>173</v>
      </c>
      <c r="C210" s="5" t="s">
        <v>174</v>
      </c>
      <c r="E210" s="5">
        <v>0</v>
      </c>
      <c r="F210" s="5">
        <v>0</v>
      </c>
      <c r="G210" s="11">
        <f t="shared" si="28"/>
        <v>0</v>
      </c>
      <c r="H210" s="12">
        <v>0</v>
      </c>
      <c r="I210" s="12">
        <v>40</v>
      </c>
      <c r="J210" s="12">
        <v>0</v>
      </c>
      <c r="K210" s="12">
        <f>+J210+I210+H210</f>
        <v>40</v>
      </c>
      <c r="L210" s="13">
        <v>1</v>
      </c>
      <c r="M210" s="12">
        <v>0</v>
      </c>
      <c r="N210" s="10">
        <v>40</v>
      </c>
      <c r="P210" s="10">
        <f t="shared" si="30"/>
        <v>40</v>
      </c>
    </row>
    <row r="211" spans="1:16" ht="12.75" outlineLevel="2">
      <c r="A211" s="8">
        <v>39203</v>
      </c>
      <c r="B211" s="5" t="s">
        <v>177</v>
      </c>
      <c r="C211" s="5" t="s">
        <v>178</v>
      </c>
      <c r="E211" s="5">
        <v>0</v>
      </c>
      <c r="F211" s="5">
        <v>0</v>
      </c>
      <c r="G211" s="11">
        <f t="shared" si="28"/>
        <v>0</v>
      </c>
      <c r="H211" s="12">
        <v>0</v>
      </c>
      <c r="I211" s="12">
        <v>0</v>
      </c>
      <c r="J211" s="12">
        <v>55</v>
      </c>
      <c r="K211" s="12">
        <f>+J211+I211+H211</f>
        <v>55</v>
      </c>
      <c r="L211" s="17" t="s">
        <v>262</v>
      </c>
      <c r="M211" s="12">
        <v>0</v>
      </c>
      <c r="N211" s="10">
        <v>30</v>
      </c>
      <c r="O211" s="15">
        <v>0</v>
      </c>
      <c r="P211" s="10">
        <f t="shared" si="30"/>
        <v>30</v>
      </c>
    </row>
    <row r="212" spans="1:18" ht="12.75" outlineLevel="2">
      <c r="A212" s="8">
        <v>39203</v>
      </c>
      <c r="B212" s="5" t="s">
        <v>181</v>
      </c>
      <c r="C212" s="5" t="s">
        <v>182</v>
      </c>
      <c r="E212" s="5">
        <v>2773010</v>
      </c>
      <c r="F212" s="5">
        <v>2773010</v>
      </c>
      <c r="G212" s="11">
        <f t="shared" si="28"/>
        <v>0</v>
      </c>
      <c r="H212" s="12">
        <v>10</v>
      </c>
      <c r="I212" s="12">
        <v>30</v>
      </c>
      <c r="J212" s="12">
        <v>0</v>
      </c>
      <c r="K212" s="12">
        <f>+I212+H212</f>
        <v>40</v>
      </c>
      <c r="L212" s="17" t="s">
        <v>262</v>
      </c>
      <c r="M212" s="12">
        <v>10</v>
      </c>
      <c r="N212" s="10">
        <v>30</v>
      </c>
      <c r="P212" s="10">
        <f t="shared" si="30"/>
        <v>40</v>
      </c>
      <c r="R212">
        <v>10</v>
      </c>
    </row>
    <row r="213" spans="1:18" ht="12.75" outlineLevel="2">
      <c r="A213" s="8">
        <v>39203</v>
      </c>
      <c r="B213" s="5" t="s">
        <v>185</v>
      </c>
      <c r="C213" s="5" t="s">
        <v>186</v>
      </c>
      <c r="E213" s="5">
        <v>1573080</v>
      </c>
      <c r="F213" s="5">
        <v>1573080</v>
      </c>
      <c r="G213" s="11">
        <f t="shared" si="28"/>
        <v>0</v>
      </c>
      <c r="H213" s="12">
        <v>61.12</v>
      </c>
      <c r="I213" s="12">
        <v>30</v>
      </c>
      <c r="J213" s="12">
        <v>0</v>
      </c>
      <c r="K213" s="12">
        <f>+I213+H213</f>
        <v>91.12</v>
      </c>
      <c r="L213" s="17" t="s">
        <v>262</v>
      </c>
      <c r="M213" s="12">
        <v>61.12</v>
      </c>
      <c r="N213" s="10">
        <v>30</v>
      </c>
      <c r="P213" s="10">
        <f t="shared" si="30"/>
        <v>91.12</v>
      </c>
      <c r="R213">
        <v>10</v>
      </c>
    </row>
    <row r="214" spans="1:16" ht="12.75" outlineLevel="2">
      <c r="A214" s="8">
        <v>39203</v>
      </c>
      <c r="B214" s="5" t="s">
        <v>189</v>
      </c>
      <c r="C214" s="5" t="s">
        <v>190</v>
      </c>
      <c r="E214" s="5">
        <v>2096320</v>
      </c>
      <c r="F214" s="5">
        <v>2096320</v>
      </c>
      <c r="G214" s="11">
        <f t="shared" si="28"/>
        <v>0</v>
      </c>
      <c r="H214" s="12">
        <v>10</v>
      </c>
      <c r="I214" s="12">
        <v>30</v>
      </c>
      <c r="J214" s="12">
        <v>0</v>
      </c>
      <c r="K214" s="12">
        <f>+I214+H214</f>
        <v>40</v>
      </c>
      <c r="L214" s="17" t="s">
        <v>262</v>
      </c>
      <c r="M214" s="12">
        <v>10</v>
      </c>
      <c r="N214" s="10">
        <v>30</v>
      </c>
      <c r="P214" s="10">
        <f t="shared" si="30"/>
        <v>40</v>
      </c>
    </row>
    <row r="215" spans="1:16" ht="12.75" outlineLevel="2">
      <c r="A215" s="8">
        <v>39203</v>
      </c>
      <c r="B215" s="5" t="s">
        <v>191</v>
      </c>
      <c r="C215" s="5" t="s">
        <v>192</v>
      </c>
      <c r="E215" s="5">
        <v>1952260</v>
      </c>
      <c r="F215" s="5">
        <v>1952260</v>
      </c>
      <c r="G215" s="11">
        <f t="shared" si="28"/>
        <v>0</v>
      </c>
      <c r="H215" s="12">
        <v>10</v>
      </c>
      <c r="I215" s="12">
        <v>30</v>
      </c>
      <c r="J215" s="12">
        <v>0</v>
      </c>
      <c r="K215" s="12">
        <f>+I215+H215</f>
        <v>40</v>
      </c>
      <c r="L215" s="17" t="s">
        <v>262</v>
      </c>
      <c r="M215" s="12">
        <v>10</v>
      </c>
      <c r="N215" s="10">
        <v>30</v>
      </c>
      <c r="P215" s="10">
        <f t="shared" si="30"/>
        <v>40</v>
      </c>
    </row>
    <row r="216" spans="1:16" ht="12.75" outlineLevel="2">
      <c r="A216" s="8">
        <v>39203</v>
      </c>
      <c r="B216" s="5" t="s">
        <v>223</v>
      </c>
      <c r="C216" s="5" t="s">
        <v>224</v>
      </c>
      <c r="E216" s="5">
        <v>2044660</v>
      </c>
      <c r="F216" s="5">
        <v>2044660</v>
      </c>
      <c r="G216" s="11">
        <f t="shared" si="28"/>
        <v>0</v>
      </c>
      <c r="H216" s="12">
        <v>0</v>
      </c>
      <c r="I216" s="12">
        <v>0</v>
      </c>
      <c r="J216" s="12">
        <v>53.69</v>
      </c>
      <c r="K216" s="12">
        <f>+J216+I216+H216</f>
        <v>53.69</v>
      </c>
      <c r="L216" s="17" t="s">
        <v>262</v>
      </c>
      <c r="M216" s="12">
        <v>0</v>
      </c>
      <c r="N216" s="10">
        <v>30</v>
      </c>
      <c r="O216" s="15">
        <v>0</v>
      </c>
      <c r="P216" s="10">
        <f t="shared" si="30"/>
        <v>30</v>
      </c>
    </row>
    <row r="217" spans="1:18" ht="12.75" outlineLevel="2">
      <c r="A217" s="8">
        <v>39203</v>
      </c>
      <c r="B217" s="5" t="s">
        <v>225</v>
      </c>
      <c r="C217" s="5" t="s">
        <v>226</v>
      </c>
      <c r="E217" s="5">
        <v>1123340</v>
      </c>
      <c r="F217" s="5">
        <v>1123340</v>
      </c>
      <c r="G217" s="11">
        <f t="shared" si="28"/>
        <v>0</v>
      </c>
      <c r="H217" s="12">
        <v>11</v>
      </c>
      <c r="I217" s="12">
        <v>30</v>
      </c>
      <c r="J217" s="12">
        <v>0</v>
      </c>
      <c r="K217" s="12">
        <f>+I217+H217</f>
        <v>41</v>
      </c>
      <c r="L217" s="17" t="s">
        <v>262</v>
      </c>
      <c r="M217" s="12">
        <v>11</v>
      </c>
      <c r="N217" s="10">
        <v>30</v>
      </c>
      <c r="P217" s="10">
        <f t="shared" si="30"/>
        <v>41</v>
      </c>
      <c r="R217">
        <v>10</v>
      </c>
    </row>
    <row r="218" spans="1:16" ht="12.75" outlineLevel="2">
      <c r="A218" s="8">
        <v>39203</v>
      </c>
      <c r="B218" s="5" t="s">
        <v>229</v>
      </c>
      <c r="C218" s="5" t="s">
        <v>230</v>
      </c>
      <c r="E218" s="5">
        <v>2432120</v>
      </c>
      <c r="F218" s="5">
        <v>2432120</v>
      </c>
      <c r="G218" s="11">
        <f t="shared" si="28"/>
        <v>0</v>
      </c>
      <c r="H218" s="12">
        <v>27.35</v>
      </c>
      <c r="I218" s="12">
        <v>30</v>
      </c>
      <c r="J218" s="12">
        <v>0</v>
      </c>
      <c r="K218" s="12">
        <f>+I218+H218</f>
        <v>57.35</v>
      </c>
      <c r="L218" s="17" t="s">
        <v>262</v>
      </c>
      <c r="M218" s="12">
        <v>27.35</v>
      </c>
      <c r="N218" s="10">
        <v>30</v>
      </c>
      <c r="P218" s="10">
        <f t="shared" si="30"/>
        <v>57.35</v>
      </c>
    </row>
    <row r="219" spans="1:18" ht="12.75" outlineLevel="1">
      <c r="A219" s="106" t="s">
        <v>397</v>
      </c>
      <c r="G219" s="11">
        <f>SUBTOTAL(9,G168:G218)</f>
        <v>0</v>
      </c>
      <c r="H219" s="12">
        <f>SUBTOTAL(9,H168:H218)</f>
        <v>441.99</v>
      </c>
      <c r="I219" s="12">
        <f>SUBTOTAL(9,I168:I218)</f>
        <v>1360</v>
      </c>
      <c r="J219" s="12">
        <f>SUBTOTAL(9,J168:J218)</f>
        <v>248.69</v>
      </c>
      <c r="K219" s="12">
        <f>SUBTOTAL(9,K168:K218)</f>
        <v>2050.68</v>
      </c>
      <c r="L219" s="17"/>
      <c r="M219" s="12">
        <f aca="true" t="shared" si="31" ref="M219:R219">SUBTOTAL(9,M168:M218)</f>
        <v>441.99</v>
      </c>
      <c r="N219" s="10">
        <f t="shared" si="31"/>
        <v>1610</v>
      </c>
      <c r="O219" s="16">
        <f t="shared" si="31"/>
        <v>0</v>
      </c>
      <c r="P219" s="10">
        <f t="shared" si="31"/>
        <v>2051.99</v>
      </c>
      <c r="Q219">
        <f t="shared" si="31"/>
        <v>0</v>
      </c>
      <c r="R219">
        <f t="shared" si="31"/>
        <v>120</v>
      </c>
    </row>
    <row r="220" spans="1:16" ht="12.75" outlineLevel="2">
      <c r="A220" s="8">
        <v>39264</v>
      </c>
      <c r="B220" s="5" t="s">
        <v>2</v>
      </c>
      <c r="C220" s="5" t="s">
        <v>3</v>
      </c>
      <c r="E220" s="5">
        <v>0</v>
      </c>
      <c r="F220" s="5">
        <v>0</v>
      </c>
      <c r="G220" s="11">
        <f>F220-E220</f>
        <v>0</v>
      </c>
      <c r="H220" s="12">
        <v>0</v>
      </c>
      <c r="I220" s="12">
        <v>0</v>
      </c>
      <c r="J220" s="12">
        <v>0</v>
      </c>
      <c r="K220" s="12">
        <f>+J220+I220+H220</f>
        <v>0</v>
      </c>
      <c r="L220" s="13">
        <v>1</v>
      </c>
      <c r="M220" s="12">
        <v>0</v>
      </c>
      <c r="N220" s="10">
        <v>40</v>
      </c>
      <c r="O220" s="15">
        <v>0</v>
      </c>
      <c r="P220" s="10">
        <f aca="true" t="shared" si="32" ref="P220:P249">SUM(M220:O220)</f>
        <v>40</v>
      </c>
    </row>
    <row r="221" spans="1:16" ht="12.75" outlineLevel="2">
      <c r="A221" s="8">
        <v>39264</v>
      </c>
      <c r="B221" s="5" t="s">
        <v>245</v>
      </c>
      <c r="C221" s="5" t="s">
        <v>246</v>
      </c>
      <c r="E221" s="5">
        <v>0</v>
      </c>
      <c r="F221" s="5">
        <v>0</v>
      </c>
      <c r="G221" s="11">
        <f>F221-E221</f>
        <v>0</v>
      </c>
      <c r="H221" s="12">
        <v>0</v>
      </c>
      <c r="I221" s="12">
        <v>0</v>
      </c>
      <c r="J221" s="12">
        <v>0</v>
      </c>
      <c r="K221" s="12">
        <f>+J221+I221+H221</f>
        <v>0</v>
      </c>
      <c r="L221" s="17" t="s">
        <v>262</v>
      </c>
      <c r="M221" s="12">
        <v>0</v>
      </c>
      <c r="N221" s="10">
        <v>30</v>
      </c>
      <c r="O221" s="15">
        <v>0</v>
      </c>
      <c r="P221" s="10">
        <f t="shared" si="32"/>
        <v>30</v>
      </c>
    </row>
    <row r="222" spans="1:16" ht="12.75" outlineLevel="2">
      <c r="A222" s="8">
        <v>39264</v>
      </c>
      <c r="B222" s="5" t="s">
        <v>233</v>
      </c>
      <c r="C222" s="5" t="s">
        <v>234</v>
      </c>
      <c r="E222" s="5">
        <v>0</v>
      </c>
      <c r="F222" s="5">
        <v>0</v>
      </c>
      <c r="G222" s="11">
        <f>F222-E222</f>
        <v>0</v>
      </c>
      <c r="K222" s="12">
        <f>+J222+I222+H222</f>
        <v>0</v>
      </c>
      <c r="L222" s="17" t="s">
        <v>262</v>
      </c>
      <c r="N222" s="10">
        <v>30</v>
      </c>
      <c r="O222" s="15">
        <v>0</v>
      </c>
      <c r="P222" s="10">
        <f t="shared" si="32"/>
        <v>30</v>
      </c>
    </row>
    <row r="223" spans="1:16" ht="12.75" outlineLevel="2">
      <c r="A223" s="8">
        <v>39264</v>
      </c>
      <c r="B223" s="5" t="s">
        <v>18</v>
      </c>
      <c r="C223" s="5" t="s">
        <v>19</v>
      </c>
      <c r="E223" s="5">
        <v>0</v>
      </c>
      <c r="F223" s="5">
        <v>0</v>
      </c>
      <c r="G223" s="11">
        <f>F223-E223</f>
        <v>0</v>
      </c>
      <c r="H223" s="12">
        <v>0</v>
      </c>
      <c r="I223" s="12">
        <v>40</v>
      </c>
      <c r="J223" s="12">
        <v>0</v>
      </c>
      <c r="K223" s="12">
        <f>+J223+I223+H223</f>
        <v>40</v>
      </c>
      <c r="L223" s="13">
        <v>1</v>
      </c>
      <c r="M223" s="12">
        <v>0</v>
      </c>
      <c r="N223" s="10">
        <v>40</v>
      </c>
      <c r="P223" s="10">
        <f t="shared" si="32"/>
        <v>40</v>
      </c>
    </row>
    <row r="224" spans="1:16" ht="12.75" outlineLevel="2">
      <c r="A224" s="8">
        <v>39264</v>
      </c>
      <c r="B224" s="5" t="s">
        <v>20</v>
      </c>
      <c r="C224" s="5" t="s">
        <v>21</v>
      </c>
      <c r="E224" s="5">
        <v>404030</v>
      </c>
      <c r="F224" s="5">
        <v>404030</v>
      </c>
      <c r="G224" s="11">
        <f>F224-E224</f>
        <v>0</v>
      </c>
      <c r="H224" s="12">
        <v>0</v>
      </c>
      <c r="I224" s="12">
        <v>30</v>
      </c>
      <c r="J224" s="12">
        <v>0</v>
      </c>
      <c r="K224" s="12">
        <f>+I224+H224</f>
        <v>30</v>
      </c>
      <c r="L224" s="17" t="s">
        <v>262</v>
      </c>
      <c r="M224" s="12">
        <v>0</v>
      </c>
      <c r="N224" s="10">
        <v>30</v>
      </c>
      <c r="P224" s="10">
        <f t="shared" si="32"/>
        <v>30</v>
      </c>
    </row>
    <row r="225" spans="1:16" ht="12.75" outlineLevel="2">
      <c r="A225" s="8">
        <v>39264</v>
      </c>
      <c r="B225" s="5" t="s">
        <v>28</v>
      </c>
      <c r="C225" s="5" t="s">
        <v>29</v>
      </c>
      <c r="E225" s="5">
        <v>5612230</v>
      </c>
      <c r="F225" s="5">
        <v>5612230</v>
      </c>
      <c r="G225" s="19">
        <v>0</v>
      </c>
      <c r="H225" s="12">
        <v>0</v>
      </c>
      <c r="I225" s="12">
        <v>0</v>
      </c>
      <c r="J225" s="12">
        <v>194.71</v>
      </c>
      <c r="K225" s="12">
        <f>+J225+I225+H225</f>
        <v>194.71</v>
      </c>
      <c r="L225" s="13">
        <v>1</v>
      </c>
      <c r="M225" s="12">
        <v>0</v>
      </c>
      <c r="N225" s="10">
        <v>40</v>
      </c>
      <c r="O225" s="15">
        <v>0</v>
      </c>
      <c r="P225" s="10">
        <f t="shared" si="32"/>
        <v>40</v>
      </c>
    </row>
    <row r="226" spans="1:16" ht="12.75" outlineLevel="2">
      <c r="A226" s="8">
        <v>39264</v>
      </c>
      <c r="B226" s="5" t="s">
        <v>42</v>
      </c>
      <c r="C226" s="5" t="s">
        <v>43</v>
      </c>
      <c r="E226" s="5">
        <v>780030</v>
      </c>
      <c r="F226" s="5">
        <v>780030</v>
      </c>
      <c r="G226" s="11">
        <f aca="true" t="shared" si="33" ref="G226:G249">F226-E226</f>
        <v>0</v>
      </c>
      <c r="H226" s="12">
        <v>0</v>
      </c>
      <c r="I226" s="12">
        <v>40</v>
      </c>
      <c r="J226" s="12">
        <v>0</v>
      </c>
      <c r="K226" s="12">
        <f>+J226+I226+H226</f>
        <v>40</v>
      </c>
      <c r="L226" s="13">
        <v>1</v>
      </c>
      <c r="M226" s="12">
        <v>0</v>
      </c>
      <c r="N226" s="10">
        <v>40</v>
      </c>
      <c r="P226" s="10">
        <f t="shared" si="32"/>
        <v>40</v>
      </c>
    </row>
    <row r="227" spans="1:16" ht="12.75" outlineLevel="2">
      <c r="A227" s="8">
        <v>39264</v>
      </c>
      <c r="B227" s="5" t="s">
        <v>48</v>
      </c>
      <c r="C227" s="5" t="s">
        <v>49</v>
      </c>
      <c r="E227" s="5">
        <v>2156510</v>
      </c>
      <c r="F227" s="5">
        <v>2156510</v>
      </c>
      <c r="G227" s="11">
        <f t="shared" si="33"/>
        <v>0</v>
      </c>
      <c r="H227" s="12">
        <v>10</v>
      </c>
      <c r="I227" s="12">
        <v>30</v>
      </c>
      <c r="J227" s="12">
        <v>0</v>
      </c>
      <c r="K227" s="12">
        <f>+I227+H227</f>
        <v>40</v>
      </c>
      <c r="L227" s="17" t="s">
        <v>262</v>
      </c>
      <c r="M227" s="12">
        <v>10</v>
      </c>
      <c r="N227" s="10">
        <v>30</v>
      </c>
      <c r="P227" s="10">
        <f t="shared" si="32"/>
        <v>40</v>
      </c>
    </row>
    <row r="228" spans="1:16" ht="12.75" outlineLevel="2">
      <c r="A228" s="8">
        <v>39264</v>
      </c>
      <c r="B228" s="5" t="s">
        <v>237</v>
      </c>
      <c r="C228" s="5" t="s">
        <v>238</v>
      </c>
      <c r="E228" s="5">
        <v>738090</v>
      </c>
      <c r="F228" s="5">
        <v>738090</v>
      </c>
      <c r="G228" s="11">
        <f t="shared" si="33"/>
        <v>0</v>
      </c>
      <c r="H228" s="12">
        <v>0</v>
      </c>
      <c r="I228" s="12">
        <v>30</v>
      </c>
      <c r="J228" s="12">
        <v>0</v>
      </c>
      <c r="K228" s="12">
        <f>+I228+H228</f>
        <v>30</v>
      </c>
      <c r="L228" s="17" t="s">
        <v>262</v>
      </c>
      <c r="M228" s="12">
        <v>0</v>
      </c>
      <c r="N228" s="10">
        <v>30</v>
      </c>
      <c r="P228" s="10">
        <f t="shared" si="32"/>
        <v>30</v>
      </c>
    </row>
    <row r="229" spans="1:16" ht="12.75" outlineLevel="2">
      <c r="A229" s="8">
        <v>39264</v>
      </c>
      <c r="B229" s="5" t="s">
        <v>125</v>
      </c>
      <c r="C229" s="5" t="s">
        <v>126</v>
      </c>
      <c r="E229" s="5">
        <v>0</v>
      </c>
      <c r="F229" s="5">
        <v>0</v>
      </c>
      <c r="G229" s="11">
        <f t="shared" si="33"/>
        <v>0</v>
      </c>
      <c r="H229" s="12">
        <v>0</v>
      </c>
      <c r="I229" s="12">
        <v>30</v>
      </c>
      <c r="J229" s="12">
        <v>0</v>
      </c>
      <c r="K229" s="12">
        <f>+J229+I229+H229</f>
        <v>30</v>
      </c>
      <c r="L229" s="17" t="s">
        <v>262</v>
      </c>
      <c r="M229" s="12">
        <v>0</v>
      </c>
      <c r="N229" s="10">
        <v>30</v>
      </c>
      <c r="O229" s="15">
        <v>0</v>
      </c>
      <c r="P229" s="10">
        <f t="shared" si="32"/>
        <v>30</v>
      </c>
    </row>
    <row r="230" spans="1:16" ht="12.75" outlineLevel="2">
      <c r="A230" s="8">
        <v>39264</v>
      </c>
      <c r="B230" s="5" t="s">
        <v>209</v>
      </c>
      <c r="C230" s="5" t="s">
        <v>210</v>
      </c>
      <c r="E230" s="5">
        <v>1355050</v>
      </c>
      <c r="F230" s="5">
        <v>1355050</v>
      </c>
      <c r="G230" s="11">
        <f t="shared" si="33"/>
        <v>0</v>
      </c>
      <c r="H230" s="12">
        <v>0</v>
      </c>
      <c r="I230" s="12">
        <v>30</v>
      </c>
      <c r="J230" s="12">
        <v>0</v>
      </c>
      <c r="K230" s="12">
        <f aca="true" t="shared" si="34" ref="K230:K244">+I230+H230</f>
        <v>30</v>
      </c>
      <c r="L230" s="17" t="s">
        <v>262</v>
      </c>
      <c r="M230" s="12">
        <v>0</v>
      </c>
      <c r="N230" s="10">
        <v>30</v>
      </c>
      <c r="P230" s="10">
        <f t="shared" si="32"/>
        <v>30</v>
      </c>
    </row>
    <row r="231" spans="1:16" ht="12.75" outlineLevel="2">
      <c r="A231" s="8">
        <v>39264</v>
      </c>
      <c r="B231" s="5" t="s">
        <v>243</v>
      </c>
      <c r="C231" s="5" t="s">
        <v>244</v>
      </c>
      <c r="E231" s="5">
        <v>1038300</v>
      </c>
      <c r="F231" s="5">
        <v>1038300</v>
      </c>
      <c r="G231" s="11">
        <f t="shared" si="33"/>
        <v>0</v>
      </c>
      <c r="H231" s="12">
        <v>0</v>
      </c>
      <c r="I231" s="12">
        <v>30</v>
      </c>
      <c r="J231" s="12">
        <v>0</v>
      </c>
      <c r="K231" s="12">
        <f t="shared" si="34"/>
        <v>30</v>
      </c>
      <c r="L231" s="17" t="s">
        <v>262</v>
      </c>
      <c r="M231" s="12">
        <v>0</v>
      </c>
      <c r="N231" s="10">
        <v>30</v>
      </c>
      <c r="P231" s="10">
        <f t="shared" si="32"/>
        <v>30</v>
      </c>
    </row>
    <row r="232" spans="1:16" ht="12.75" outlineLevel="2">
      <c r="A232" s="8">
        <v>39264</v>
      </c>
      <c r="B232" s="5" t="s">
        <v>241</v>
      </c>
      <c r="C232" s="5" t="s">
        <v>242</v>
      </c>
      <c r="E232" s="5">
        <v>949490</v>
      </c>
      <c r="F232" s="5">
        <v>949490</v>
      </c>
      <c r="G232" s="11">
        <f t="shared" si="33"/>
        <v>0</v>
      </c>
      <c r="H232" s="12">
        <v>0</v>
      </c>
      <c r="I232" s="12">
        <v>30</v>
      </c>
      <c r="J232" s="12">
        <v>0</v>
      </c>
      <c r="K232" s="12">
        <f t="shared" si="34"/>
        <v>30</v>
      </c>
      <c r="L232" s="17" t="s">
        <v>262</v>
      </c>
      <c r="M232" s="12">
        <v>0</v>
      </c>
      <c r="N232" s="10">
        <v>30</v>
      </c>
      <c r="P232" s="10">
        <f t="shared" si="32"/>
        <v>30</v>
      </c>
    </row>
    <row r="233" spans="1:18" ht="12.75" outlineLevel="2">
      <c r="A233" s="8">
        <v>39264</v>
      </c>
      <c r="B233" s="5" t="s">
        <v>74</v>
      </c>
      <c r="C233" s="5" t="s">
        <v>75</v>
      </c>
      <c r="E233" s="5">
        <v>3309020</v>
      </c>
      <c r="F233" s="5">
        <v>3309020</v>
      </c>
      <c r="G233" s="11">
        <f t="shared" si="33"/>
        <v>0</v>
      </c>
      <c r="H233" s="12">
        <v>71.25</v>
      </c>
      <c r="I233" s="12">
        <v>30</v>
      </c>
      <c r="J233" s="12">
        <v>0</v>
      </c>
      <c r="K233" s="12">
        <f t="shared" si="34"/>
        <v>101.25</v>
      </c>
      <c r="L233" s="17" t="s">
        <v>262</v>
      </c>
      <c r="M233" s="12">
        <v>71.25</v>
      </c>
      <c r="N233" s="10">
        <v>30</v>
      </c>
      <c r="P233" s="10">
        <f t="shared" si="32"/>
        <v>101.25</v>
      </c>
      <c r="R233">
        <v>10</v>
      </c>
    </row>
    <row r="234" spans="1:16" ht="12.75" outlineLevel="2">
      <c r="A234" s="8">
        <v>39264</v>
      </c>
      <c r="B234" s="5" t="s">
        <v>76</v>
      </c>
      <c r="C234" s="5" t="s">
        <v>77</v>
      </c>
      <c r="E234" s="5">
        <v>2072410</v>
      </c>
      <c r="F234" s="5">
        <v>2072410</v>
      </c>
      <c r="G234" s="11">
        <f t="shared" si="33"/>
        <v>0</v>
      </c>
      <c r="H234" s="12">
        <v>0</v>
      </c>
      <c r="I234" s="12">
        <v>30</v>
      </c>
      <c r="J234" s="12">
        <v>0</v>
      </c>
      <c r="K234" s="12">
        <f t="shared" si="34"/>
        <v>30</v>
      </c>
      <c r="L234" s="17" t="s">
        <v>262</v>
      </c>
      <c r="M234" s="12">
        <v>0</v>
      </c>
      <c r="N234" s="10">
        <v>30</v>
      </c>
      <c r="P234" s="10">
        <f t="shared" si="32"/>
        <v>30</v>
      </c>
    </row>
    <row r="235" spans="1:16" ht="12.75" outlineLevel="2">
      <c r="A235" s="8">
        <v>39264</v>
      </c>
      <c r="B235" s="5" t="s">
        <v>235</v>
      </c>
      <c r="C235" s="5" t="s">
        <v>236</v>
      </c>
      <c r="E235" s="5">
        <v>1921240</v>
      </c>
      <c r="F235" s="5">
        <v>1921240</v>
      </c>
      <c r="G235" s="11">
        <f t="shared" si="33"/>
        <v>0</v>
      </c>
      <c r="H235" s="12">
        <v>0</v>
      </c>
      <c r="I235" s="12">
        <v>30</v>
      </c>
      <c r="J235" s="12">
        <v>0</v>
      </c>
      <c r="K235" s="12">
        <f t="shared" si="34"/>
        <v>30</v>
      </c>
      <c r="L235" s="17" t="s">
        <v>262</v>
      </c>
      <c r="M235" s="12">
        <v>0</v>
      </c>
      <c r="N235" s="10">
        <v>30</v>
      </c>
      <c r="P235" s="10">
        <f t="shared" si="32"/>
        <v>30</v>
      </c>
    </row>
    <row r="236" spans="1:16" ht="12.75" outlineLevel="2">
      <c r="A236" s="8">
        <v>39264</v>
      </c>
      <c r="B236" s="5" t="s">
        <v>215</v>
      </c>
      <c r="C236" s="5" t="s">
        <v>216</v>
      </c>
      <c r="E236" s="5">
        <v>2106190</v>
      </c>
      <c r="F236" s="5">
        <v>2106190</v>
      </c>
      <c r="G236" s="11">
        <f t="shared" si="33"/>
        <v>0</v>
      </c>
      <c r="H236" s="12">
        <v>0</v>
      </c>
      <c r="I236" s="12">
        <v>30</v>
      </c>
      <c r="J236" s="12">
        <v>0</v>
      </c>
      <c r="K236" s="12">
        <f t="shared" si="34"/>
        <v>30</v>
      </c>
      <c r="L236" s="17" t="s">
        <v>262</v>
      </c>
      <c r="M236" s="12">
        <v>0</v>
      </c>
      <c r="N236" s="10">
        <v>30</v>
      </c>
      <c r="P236" s="10">
        <f t="shared" si="32"/>
        <v>30</v>
      </c>
    </row>
    <row r="237" spans="1:16" ht="12.75" outlineLevel="2">
      <c r="A237" s="8">
        <v>39264</v>
      </c>
      <c r="B237" s="5" t="s">
        <v>217</v>
      </c>
      <c r="C237" s="5" t="s">
        <v>218</v>
      </c>
      <c r="E237" s="5">
        <v>314920</v>
      </c>
      <c r="F237" s="5">
        <v>314920</v>
      </c>
      <c r="G237" s="11">
        <f t="shared" si="33"/>
        <v>0</v>
      </c>
      <c r="H237" s="12">
        <v>0</v>
      </c>
      <c r="I237" s="12">
        <v>40</v>
      </c>
      <c r="J237" s="12">
        <v>0</v>
      </c>
      <c r="K237" s="12">
        <f t="shared" si="34"/>
        <v>40</v>
      </c>
      <c r="L237" s="13">
        <v>1</v>
      </c>
      <c r="M237" s="12">
        <v>0</v>
      </c>
      <c r="N237" s="10">
        <v>40</v>
      </c>
      <c r="P237" s="10">
        <f t="shared" si="32"/>
        <v>40</v>
      </c>
    </row>
    <row r="238" spans="1:16" ht="12.75" outlineLevel="2">
      <c r="A238" s="8">
        <v>39264</v>
      </c>
      <c r="B238" s="5" t="s">
        <v>221</v>
      </c>
      <c r="C238" s="5" t="s">
        <v>222</v>
      </c>
      <c r="E238" s="5">
        <v>1572270</v>
      </c>
      <c r="F238" s="5">
        <v>1572270</v>
      </c>
      <c r="G238" s="11">
        <f t="shared" si="33"/>
        <v>0</v>
      </c>
      <c r="H238" s="12">
        <v>0</v>
      </c>
      <c r="I238" s="12">
        <v>30</v>
      </c>
      <c r="J238" s="12">
        <v>0</v>
      </c>
      <c r="K238" s="12">
        <f t="shared" si="34"/>
        <v>30</v>
      </c>
      <c r="L238" s="17" t="s">
        <v>262</v>
      </c>
      <c r="M238" s="12">
        <v>0</v>
      </c>
      <c r="N238" s="10">
        <v>30</v>
      </c>
      <c r="P238" s="10">
        <f t="shared" si="32"/>
        <v>30</v>
      </c>
    </row>
    <row r="239" spans="1:16" ht="12.75" outlineLevel="2">
      <c r="A239" s="8">
        <v>39264</v>
      </c>
      <c r="B239" s="5" t="s">
        <v>239</v>
      </c>
      <c r="C239" s="5" t="s">
        <v>240</v>
      </c>
      <c r="E239" s="5">
        <v>2511990</v>
      </c>
      <c r="F239" s="5">
        <v>2511990</v>
      </c>
      <c r="G239" s="11">
        <f t="shared" si="33"/>
        <v>0</v>
      </c>
      <c r="H239" s="12">
        <v>0</v>
      </c>
      <c r="I239" s="12">
        <v>30</v>
      </c>
      <c r="J239" s="12">
        <v>0</v>
      </c>
      <c r="K239" s="12">
        <f t="shared" si="34"/>
        <v>30</v>
      </c>
      <c r="L239" s="17" t="s">
        <v>262</v>
      </c>
      <c r="M239" s="12">
        <v>0</v>
      </c>
      <c r="N239" s="10">
        <v>30</v>
      </c>
      <c r="P239" s="10">
        <f t="shared" si="32"/>
        <v>30</v>
      </c>
    </row>
    <row r="240" spans="1:16" ht="12.75" outlineLevel="2">
      <c r="A240" s="8">
        <v>39264</v>
      </c>
      <c r="B240" s="5" t="s">
        <v>127</v>
      </c>
      <c r="C240" s="5" t="s">
        <v>128</v>
      </c>
      <c r="E240" s="5">
        <v>2828320</v>
      </c>
      <c r="F240" s="5">
        <v>2828320</v>
      </c>
      <c r="G240" s="11">
        <f t="shared" si="33"/>
        <v>0</v>
      </c>
      <c r="H240" s="12">
        <v>0</v>
      </c>
      <c r="I240" s="12">
        <v>30</v>
      </c>
      <c r="J240" s="12">
        <v>0</v>
      </c>
      <c r="K240" s="12">
        <f t="shared" si="34"/>
        <v>30</v>
      </c>
      <c r="L240" s="17" t="s">
        <v>262</v>
      </c>
      <c r="M240" s="12">
        <v>0</v>
      </c>
      <c r="N240" s="10">
        <v>30</v>
      </c>
      <c r="P240" s="10">
        <f t="shared" si="32"/>
        <v>30</v>
      </c>
    </row>
    <row r="241" spans="1:16" ht="12.75" outlineLevel="2">
      <c r="A241" s="8">
        <v>39264</v>
      </c>
      <c r="B241" s="5" t="s">
        <v>231</v>
      </c>
      <c r="C241" s="5" t="s">
        <v>232</v>
      </c>
      <c r="E241" s="5">
        <v>2461060</v>
      </c>
      <c r="F241" s="5">
        <v>2461060</v>
      </c>
      <c r="G241" s="11">
        <f t="shared" si="33"/>
        <v>0</v>
      </c>
      <c r="H241" s="12">
        <v>0</v>
      </c>
      <c r="I241" s="12">
        <v>30</v>
      </c>
      <c r="J241" s="12">
        <v>0</v>
      </c>
      <c r="K241" s="12">
        <f t="shared" si="34"/>
        <v>30</v>
      </c>
      <c r="L241" s="17" t="s">
        <v>262</v>
      </c>
      <c r="M241" s="12">
        <v>0</v>
      </c>
      <c r="N241" s="10">
        <v>30</v>
      </c>
      <c r="P241" s="10">
        <f t="shared" si="32"/>
        <v>30</v>
      </c>
    </row>
    <row r="242" spans="1:16" ht="12.75" outlineLevel="2">
      <c r="A242" s="8">
        <v>39264</v>
      </c>
      <c r="B242" s="5" t="s">
        <v>96</v>
      </c>
      <c r="C242" s="5" t="s">
        <v>97</v>
      </c>
      <c r="E242" s="5">
        <v>2109030</v>
      </c>
      <c r="F242" s="5">
        <v>2109030</v>
      </c>
      <c r="G242" s="11">
        <f t="shared" si="33"/>
        <v>0</v>
      </c>
      <c r="H242" s="12">
        <v>0</v>
      </c>
      <c r="I242" s="12">
        <v>40</v>
      </c>
      <c r="J242" s="12">
        <v>0</v>
      </c>
      <c r="K242" s="12">
        <f t="shared" si="34"/>
        <v>40</v>
      </c>
      <c r="L242" s="13">
        <v>1</v>
      </c>
      <c r="M242" s="12">
        <v>0</v>
      </c>
      <c r="N242" s="10">
        <v>40</v>
      </c>
      <c r="O242" s="15">
        <v>0</v>
      </c>
      <c r="P242" s="10">
        <f t="shared" si="32"/>
        <v>40</v>
      </c>
    </row>
    <row r="243" spans="1:16" ht="12.75" outlineLevel="2">
      <c r="A243" s="8">
        <v>39264</v>
      </c>
      <c r="B243" s="5" t="s">
        <v>255</v>
      </c>
      <c r="C243" s="5" t="s">
        <v>120</v>
      </c>
      <c r="E243" s="5">
        <v>2712220</v>
      </c>
      <c r="F243" s="5">
        <v>2712220</v>
      </c>
      <c r="G243" s="11">
        <f t="shared" si="33"/>
        <v>0</v>
      </c>
      <c r="H243" s="12">
        <v>10</v>
      </c>
      <c r="I243" s="12">
        <v>40</v>
      </c>
      <c r="J243" s="12">
        <v>0</v>
      </c>
      <c r="K243" s="12">
        <f t="shared" si="34"/>
        <v>50</v>
      </c>
      <c r="L243" s="13">
        <v>1</v>
      </c>
      <c r="M243" s="12">
        <v>10</v>
      </c>
      <c r="N243" s="10">
        <v>40</v>
      </c>
      <c r="P243" s="10">
        <f t="shared" si="32"/>
        <v>50</v>
      </c>
    </row>
    <row r="244" spans="1:16" ht="12.75" outlineLevel="2">
      <c r="A244" s="8">
        <v>39264</v>
      </c>
      <c r="B244" s="5" t="s">
        <v>141</v>
      </c>
      <c r="C244" s="5" t="s">
        <v>142</v>
      </c>
      <c r="E244" s="5">
        <v>3057140</v>
      </c>
      <c r="F244" s="5">
        <v>3057140</v>
      </c>
      <c r="G244" s="11">
        <f t="shared" si="33"/>
        <v>0</v>
      </c>
      <c r="H244" s="12">
        <v>10</v>
      </c>
      <c r="I244" s="12">
        <v>30</v>
      </c>
      <c r="J244" s="12">
        <v>0</v>
      </c>
      <c r="K244" s="12">
        <f t="shared" si="34"/>
        <v>40</v>
      </c>
      <c r="L244" s="17" t="s">
        <v>262</v>
      </c>
      <c r="M244" s="12">
        <v>10</v>
      </c>
      <c r="N244" s="10">
        <v>30</v>
      </c>
      <c r="P244" s="10">
        <f t="shared" si="32"/>
        <v>40</v>
      </c>
    </row>
    <row r="245" spans="1:16" ht="12.75" outlineLevel="2">
      <c r="A245" s="8">
        <v>39264</v>
      </c>
      <c r="B245" s="5" t="s">
        <v>143</v>
      </c>
      <c r="C245" s="5" t="s">
        <v>144</v>
      </c>
      <c r="E245" s="5">
        <v>0</v>
      </c>
      <c r="F245" s="5">
        <v>0</v>
      </c>
      <c r="G245" s="11">
        <f t="shared" si="33"/>
        <v>0</v>
      </c>
      <c r="H245" s="12">
        <v>0</v>
      </c>
      <c r="I245" s="12">
        <v>0</v>
      </c>
      <c r="J245" s="12">
        <v>75</v>
      </c>
      <c r="K245" s="12">
        <f>+J245+I245+H245</f>
        <v>75</v>
      </c>
      <c r="L245" s="17" t="s">
        <v>262</v>
      </c>
      <c r="M245" s="12">
        <v>0</v>
      </c>
      <c r="N245" s="10">
        <v>30</v>
      </c>
      <c r="O245" s="15">
        <v>0</v>
      </c>
      <c r="P245" s="10">
        <f t="shared" si="32"/>
        <v>30</v>
      </c>
    </row>
    <row r="246" spans="1:16" ht="12.75" outlineLevel="2">
      <c r="A246" s="8">
        <v>39264</v>
      </c>
      <c r="B246" s="5" t="s">
        <v>145</v>
      </c>
      <c r="C246" s="5" t="s">
        <v>146</v>
      </c>
      <c r="E246" s="5">
        <v>2712220</v>
      </c>
      <c r="F246" s="5">
        <v>2712220</v>
      </c>
      <c r="G246" s="11">
        <f t="shared" si="33"/>
        <v>0</v>
      </c>
      <c r="H246" s="12">
        <v>0</v>
      </c>
      <c r="I246" s="12">
        <v>40</v>
      </c>
      <c r="J246" s="12">
        <v>0</v>
      </c>
      <c r="K246" s="12">
        <f>+I246+H246</f>
        <v>40</v>
      </c>
      <c r="L246" s="13">
        <v>1</v>
      </c>
      <c r="M246" s="12">
        <v>0</v>
      </c>
      <c r="N246" s="10">
        <v>40</v>
      </c>
      <c r="P246" s="10">
        <f t="shared" si="32"/>
        <v>40</v>
      </c>
    </row>
    <row r="247" spans="1:16" ht="12.75" outlineLevel="2">
      <c r="A247" s="8">
        <v>39264</v>
      </c>
      <c r="B247" s="5" t="s">
        <v>171</v>
      </c>
      <c r="C247" s="5" t="s">
        <v>172</v>
      </c>
      <c r="E247" s="5">
        <v>4220970</v>
      </c>
      <c r="F247" s="5">
        <v>4220970</v>
      </c>
      <c r="G247" s="11">
        <f t="shared" si="33"/>
        <v>0</v>
      </c>
      <c r="H247" s="12">
        <v>0</v>
      </c>
      <c r="I247" s="12">
        <v>40</v>
      </c>
      <c r="J247" s="12">
        <v>0</v>
      </c>
      <c r="K247" s="12">
        <f>+I247+H247</f>
        <v>40</v>
      </c>
      <c r="L247" s="13">
        <v>1</v>
      </c>
      <c r="M247" s="12">
        <v>0</v>
      </c>
      <c r="N247" s="10">
        <v>40</v>
      </c>
      <c r="P247" s="10">
        <f t="shared" si="32"/>
        <v>40</v>
      </c>
    </row>
    <row r="248" spans="1:18" ht="12.75" outlineLevel="2">
      <c r="A248" s="8">
        <v>39264</v>
      </c>
      <c r="B248" s="5" t="s">
        <v>225</v>
      </c>
      <c r="C248" s="5" t="s">
        <v>226</v>
      </c>
      <c r="E248" s="5">
        <v>2244900</v>
      </c>
      <c r="F248" s="5">
        <v>2244900</v>
      </c>
      <c r="G248" s="11">
        <f t="shared" si="33"/>
        <v>0</v>
      </c>
      <c r="H248" s="12">
        <v>12.61</v>
      </c>
      <c r="I248" s="12">
        <v>30</v>
      </c>
      <c r="J248" s="12">
        <v>0</v>
      </c>
      <c r="K248" s="12">
        <f>+I248+H248</f>
        <v>42.61</v>
      </c>
      <c r="L248" s="17" t="s">
        <v>262</v>
      </c>
      <c r="M248" s="12">
        <v>12.61</v>
      </c>
      <c r="N248" s="10">
        <v>30</v>
      </c>
      <c r="P248" s="10">
        <f t="shared" si="32"/>
        <v>42.61</v>
      </c>
      <c r="R248">
        <v>10</v>
      </c>
    </row>
    <row r="249" spans="1:16" ht="12.75" outlineLevel="2">
      <c r="A249" s="8">
        <v>39264</v>
      </c>
      <c r="B249" s="5" t="s">
        <v>227</v>
      </c>
      <c r="C249" s="5" t="s">
        <v>228</v>
      </c>
      <c r="E249" s="5">
        <v>1318270</v>
      </c>
      <c r="F249" s="5">
        <v>1318270</v>
      </c>
      <c r="G249" s="11">
        <f t="shared" si="33"/>
        <v>0</v>
      </c>
      <c r="H249" s="12">
        <v>10</v>
      </c>
      <c r="I249" s="12">
        <v>30</v>
      </c>
      <c r="J249" s="12">
        <v>0</v>
      </c>
      <c r="K249" s="12">
        <f>+I249+H249</f>
        <v>40</v>
      </c>
      <c r="L249" s="17" t="s">
        <v>262</v>
      </c>
      <c r="M249" s="12">
        <v>10</v>
      </c>
      <c r="N249" s="10">
        <v>30</v>
      </c>
      <c r="P249" s="10">
        <f t="shared" si="32"/>
        <v>40</v>
      </c>
    </row>
    <row r="250" spans="1:18" ht="12.75" outlineLevel="1">
      <c r="A250" s="106" t="s">
        <v>398</v>
      </c>
      <c r="G250" s="11">
        <f>SUBTOTAL(9,G220:G249)</f>
        <v>0</v>
      </c>
      <c r="H250" s="12">
        <f>SUBTOTAL(9,H220:H249)</f>
        <v>123.86</v>
      </c>
      <c r="I250" s="12">
        <f>SUBTOTAL(9,I220:I249)</f>
        <v>820</v>
      </c>
      <c r="J250" s="12">
        <f>SUBTOTAL(9,J220:J249)</f>
        <v>269.71000000000004</v>
      </c>
      <c r="K250" s="12">
        <f>SUBTOTAL(9,K220:K249)</f>
        <v>1213.57</v>
      </c>
      <c r="L250" s="17"/>
      <c r="M250" s="12">
        <f aca="true" t="shared" si="35" ref="M250:R250">SUBTOTAL(9,M220:M249)</f>
        <v>123.86</v>
      </c>
      <c r="N250" s="10">
        <f t="shared" si="35"/>
        <v>990</v>
      </c>
      <c r="O250" s="16">
        <f t="shared" si="35"/>
        <v>0</v>
      </c>
      <c r="P250" s="10">
        <f t="shared" si="35"/>
        <v>1113.86</v>
      </c>
      <c r="Q250">
        <f t="shared" si="35"/>
        <v>0</v>
      </c>
      <c r="R250">
        <f t="shared" si="35"/>
        <v>20</v>
      </c>
    </row>
    <row r="251" spans="1:16" ht="12.75" outlineLevel="2">
      <c r="A251" s="8">
        <v>39326</v>
      </c>
      <c r="B251" s="5" t="s">
        <v>245</v>
      </c>
      <c r="C251" s="5" t="s">
        <v>246</v>
      </c>
      <c r="E251" s="5">
        <v>0</v>
      </c>
      <c r="F251" s="5">
        <v>0</v>
      </c>
      <c r="G251" s="11">
        <f aca="true" t="shared" si="36" ref="G251:G284">F251-E251</f>
        <v>0</v>
      </c>
      <c r="H251" s="12">
        <v>0</v>
      </c>
      <c r="I251" s="12">
        <v>0</v>
      </c>
      <c r="J251" s="12">
        <v>0</v>
      </c>
      <c r="K251" s="12">
        <f>+J251+I251+H251</f>
        <v>0</v>
      </c>
      <c r="L251" s="17" t="s">
        <v>262</v>
      </c>
      <c r="M251" s="12">
        <v>0</v>
      </c>
      <c r="N251" s="10">
        <v>30</v>
      </c>
      <c r="O251" s="15">
        <v>0</v>
      </c>
      <c r="P251" s="10">
        <f aca="true" t="shared" si="37" ref="P251:P284">SUM(M251:O251)</f>
        <v>30</v>
      </c>
    </row>
    <row r="252" spans="1:16" ht="12.75" outlineLevel="2">
      <c r="A252" s="8">
        <v>39326</v>
      </c>
      <c r="B252" s="5" t="s">
        <v>233</v>
      </c>
      <c r="C252" s="5" t="s">
        <v>234</v>
      </c>
      <c r="E252" s="5">
        <v>0</v>
      </c>
      <c r="F252" s="5">
        <v>0</v>
      </c>
      <c r="G252" s="11">
        <f t="shared" si="36"/>
        <v>0</v>
      </c>
      <c r="H252" s="12">
        <v>0</v>
      </c>
      <c r="I252" s="12">
        <v>0</v>
      </c>
      <c r="J252" s="12">
        <v>0</v>
      </c>
      <c r="K252" s="12">
        <f>+J252+I252+H252</f>
        <v>0</v>
      </c>
      <c r="L252" s="17" t="s">
        <v>262</v>
      </c>
      <c r="M252" s="12">
        <v>0</v>
      </c>
      <c r="N252" s="10">
        <v>30</v>
      </c>
      <c r="O252" s="15">
        <v>0</v>
      </c>
      <c r="P252" s="10">
        <f t="shared" si="37"/>
        <v>30</v>
      </c>
    </row>
    <row r="253" spans="1:16" ht="12.75" outlineLevel="2">
      <c r="A253" s="8">
        <v>39326</v>
      </c>
      <c r="B253" s="5" t="s">
        <v>18</v>
      </c>
      <c r="C253" s="5" t="s">
        <v>19</v>
      </c>
      <c r="E253" s="5">
        <v>2109030</v>
      </c>
      <c r="F253" s="5">
        <v>2109030</v>
      </c>
      <c r="G253" s="11">
        <f t="shared" si="36"/>
        <v>0</v>
      </c>
      <c r="H253" s="12">
        <v>0</v>
      </c>
      <c r="I253" s="12">
        <v>40</v>
      </c>
      <c r="J253" s="12">
        <v>0</v>
      </c>
      <c r="K253" s="12">
        <f>+I253+H253</f>
        <v>40</v>
      </c>
      <c r="L253" s="13">
        <v>1</v>
      </c>
      <c r="M253" s="12">
        <v>0</v>
      </c>
      <c r="N253" s="10">
        <v>40</v>
      </c>
      <c r="O253" s="15">
        <v>0</v>
      </c>
      <c r="P253" s="10">
        <f t="shared" si="37"/>
        <v>40</v>
      </c>
    </row>
    <row r="254" spans="1:16" ht="12.75" outlineLevel="2">
      <c r="A254" s="8">
        <v>39326</v>
      </c>
      <c r="B254" s="5" t="s">
        <v>20</v>
      </c>
      <c r="C254" s="5" t="s">
        <v>21</v>
      </c>
      <c r="E254" s="5">
        <v>2773010</v>
      </c>
      <c r="F254" s="5">
        <v>2773010</v>
      </c>
      <c r="G254" s="11">
        <f t="shared" si="36"/>
        <v>0</v>
      </c>
      <c r="H254" s="12">
        <v>0</v>
      </c>
      <c r="I254" s="12">
        <v>30</v>
      </c>
      <c r="J254" s="12">
        <v>0</v>
      </c>
      <c r="K254" s="12">
        <f>+I254+H254</f>
        <v>30</v>
      </c>
      <c r="L254" s="17" t="s">
        <v>262</v>
      </c>
      <c r="M254" s="12">
        <v>0</v>
      </c>
      <c r="N254" s="10">
        <v>30</v>
      </c>
      <c r="P254" s="10">
        <f t="shared" si="37"/>
        <v>30</v>
      </c>
    </row>
    <row r="255" spans="1:16" ht="12.75" outlineLevel="2">
      <c r="A255" s="8">
        <v>39326</v>
      </c>
      <c r="B255" s="5" t="s">
        <v>129</v>
      </c>
      <c r="C255" s="5" t="s">
        <v>130</v>
      </c>
      <c r="E255" s="5">
        <v>1208310</v>
      </c>
      <c r="F255" s="5">
        <v>1208310</v>
      </c>
      <c r="G255" s="11">
        <f t="shared" si="36"/>
        <v>0</v>
      </c>
      <c r="H255" s="12">
        <v>0</v>
      </c>
      <c r="I255" s="12">
        <v>40</v>
      </c>
      <c r="J255" s="12">
        <v>0</v>
      </c>
      <c r="K255" s="12">
        <f>+I255+H255</f>
        <v>40</v>
      </c>
      <c r="L255" s="13">
        <v>1</v>
      </c>
      <c r="M255" s="12">
        <v>0</v>
      </c>
      <c r="N255" s="10">
        <v>40</v>
      </c>
      <c r="P255" s="10">
        <f t="shared" si="37"/>
        <v>40</v>
      </c>
    </row>
    <row r="256" spans="1:16" ht="12.75" outlineLevel="2">
      <c r="A256" s="8">
        <v>39326</v>
      </c>
      <c r="B256" s="5" t="s">
        <v>30</v>
      </c>
      <c r="C256" s="5" t="s">
        <v>31</v>
      </c>
      <c r="E256" s="5">
        <v>1789530</v>
      </c>
      <c r="F256" s="5">
        <v>1789530</v>
      </c>
      <c r="G256" s="11">
        <f t="shared" si="36"/>
        <v>0</v>
      </c>
      <c r="H256" s="12">
        <v>0</v>
      </c>
      <c r="I256" s="12">
        <v>30</v>
      </c>
      <c r="J256" s="12">
        <v>0</v>
      </c>
      <c r="K256" s="12">
        <f>+I256+H256</f>
        <v>30</v>
      </c>
      <c r="L256" s="17" t="s">
        <v>262</v>
      </c>
      <c r="M256" s="12">
        <v>0</v>
      </c>
      <c r="N256" s="10">
        <v>30</v>
      </c>
      <c r="P256" s="10">
        <f t="shared" si="37"/>
        <v>30</v>
      </c>
    </row>
    <row r="257" spans="1:16" ht="12.75" outlineLevel="2">
      <c r="A257" s="8">
        <v>39326</v>
      </c>
      <c r="B257" s="5" t="s">
        <v>42</v>
      </c>
      <c r="C257" s="5" t="s">
        <v>43</v>
      </c>
      <c r="E257" s="5">
        <v>1208310</v>
      </c>
      <c r="F257" s="5">
        <v>1208310</v>
      </c>
      <c r="G257" s="11">
        <f t="shared" si="36"/>
        <v>0</v>
      </c>
      <c r="H257" s="12">
        <v>0</v>
      </c>
      <c r="I257" s="12">
        <v>40</v>
      </c>
      <c r="J257" s="12">
        <v>0</v>
      </c>
      <c r="K257" s="12">
        <f>+I257+H257</f>
        <v>40</v>
      </c>
      <c r="L257" s="13">
        <v>1</v>
      </c>
      <c r="M257" s="12">
        <v>0</v>
      </c>
      <c r="N257" s="10">
        <v>40</v>
      </c>
      <c r="P257" s="10">
        <f t="shared" si="37"/>
        <v>40</v>
      </c>
    </row>
    <row r="258" spans="1:16" ht="12.75" outlineLevel="2">
      <c r="A258" s="8">
        <v>39326</v>
      </c>
      <c r="B258" s="5" t="s">
        <v>48</v>
      </c>
      <c r="C258" s="5" t="s">
        <v>49</v>
      </c>
      <c r="E258" s="5">
        <v>780030</v>
      </c>
      <c r="F258" s="5">
        <v>780030</v>
      </c>
      <c r="G258" s="11">
        <f t="shared" si="36"/>
        <v>0</v>
      </c>
      <c r="H258" s="12">
        <v>0</v>
      </c>
      <c r="I258" s="12">
        <v>40</v>
      </c>
      <c r="J258" s="12">
        <v>0</v>
      </c>
      <c r="K258" s="12">
        <f>+J258+I258+H258</f>
        <v>40</v>
      </c>
      <c r="L258" s="13">
        <v>1</v>
      </c>
      <c r="M258" s="12">
        <v>0</v>
      </c>
      <c r="N258" s="10">
        <v>40</v>
      </c>
      <c r="P258" s="10">
        <f t="shared" si="37"/>
        <v>40</v>
      </c>
    </row>
    <row r="259" spans="1:16" ht="12.75" outlineLevel="2">
      <c r="A259" s="8">
        <v>39326</v>
      </c>
      <c r="B259" s="5" t="s">
        <v>58</v>
      </c>
      <c r="C259" s="5" t="s">
        <v>59</v>
      </c>
      <c r="E259" s="5">
        <v>5612230</v>
      </c>
      <c r="F259" s="5">
        <v>5612230</v>
      </c>
      <c r="G259" s="11">
        <f t="shared" si="36"/>
        <v>0</v>
      </c>
      <c r="H259" s="12">
        <v>0</v>
      </c>
      <c r="I259" s="12">
        <v>40</v>
      </c>
      <c r="J259" s="12">
        <v>0</v>
      </c>
      <c r="K259" s="12">
        <f aca="true" t="shared" si="38" ref="K259:K267">+I259+H259</f>
        <v>40</v>
      </c>
      <c r="L259" s="13">
        <v>1</v>
      </c>
      <c r="M259" s="12">
        <v>0</v>
      </c>
      <c r="N259" s="10">
        <v>40</v>
      </c>
      <c r="P259" s="10">
        <f t="shared" si="37"/>
        <v>40</v>
      </c>
    </row>
    <row r="260" spans="1:16" ht="12.75" outlineLevel="2">
      <c r="A260" s="8">
        <v>39326</v>
      </c>
      <c r="B260" s="5" t="s">
        <v>237</v>
      </c>
      <c r="C260" s="5" t="s">
        <v>238</v>
      </c>
      <c r="E260" s="5">
        <v>0</v>
      </c>
      <c r="F260" s="5">
        <v>0</v>
      </c>
      <c r="G260" s="11">
        <f t="shared" si="36"/>
        <v>0</v>
      </c>
      <c r="H260" s="12">
        <v>0</v>
      </c>
      <c r="I260" s="12">
        <v>30</v>
      </c>
      <c r="J260" s="12">
        <v>0</v>
      </c>
      <c r="K260" s="12">
        <f t="shared" si="38"/>
        <v>30</v>
      </c>
      <c r="L260" s="17" t="s">
        <v>262</v>
      </c>
      <c r="M260" s="12">
        <v>0</v>
      </c>
      <c r="N260" s="10">
        <v>30</v>
      </c>
      <c r="P260" s="10">
        <f t="shared" si="37"/>
        <v>30</v>
      </c>
    </row>
    <row r="261" spans="1:16" ht="12.75" outlineLevel="2">
      <c r="A261" s="8">
        <v>39326</v>
      </c>
      <c r="B261" s="5" t="s">
        <v>125</v>
      </c>
      <c r="C261" s="5" t="s">
        <v>126</v>
      </c>
      <c r="E261" s="5">
        <v>0</v>
      </c>
      <c r="F261" s="5">
        <v>0</v>
      </c>
      <c r="G261" s="11">
        <f t="shared" si="36"/>
        <v>0</v>
      </c>
      <c r="H261" s="12">
        <v>0</v>
      </c>
      <c r="I261" s="12">
        <v>30</v>
      </c>
      <c r="J261" s="12">
        <v>0</v>
      </c>
      <c r="K261" s="12">
        <f t="shared" si="38"/>
        <v>30</v>
      </c>
      <c r="L261" s="17" t="s">
        <v>262</v>
      </c>
      <c r="M261" s="12">
        <v>0</v>
      </c>
      <c r="N261" s="10">
        <v>30</v>
      </c>
      <c r="P261" s="10">
        <f t="shared" si="37"/>
        <v>30</v>
      </c>
    </row>
    <row r="262" spans="1:16" ht="12.75" outlineLevel="2">
      <c r="A262" s="8">
        <v>39326</v>
      </c>
      <c r="B262" s="5" t="s">
        <v>209</v>
      </c>
      <c r="C262" s="5" t="s">
        <v>210</v>
      </c>
      <c r="E262" s="5">
        <v>1355050</v>
      </c>
      <c r="F262" s="5">
        <v>1355050</v>
      </c>
      <c r="G262" s="11">
        <f t="shared" si="36"/>
        <v>0</v>
      </c>
      <c r="H262" s="12">
        <v>0</v>
      </c>
      <c r="I262" s="12">
        <v>30</v>
      </c>
      <c r="J262" s="12">
        <v>0</v>
      </c>
      <c r="K262" s="12">
        <f t="shared" si="38"/>
        <v>30</v>
      </c>
      <c r="L262" s="17" t="s">
        <v>262</v>
      </c>
      <c r="M262" s="12">
        <v>0</v>
      </c>
      <c r="N262" s="10">
        <v>30</v>
      </c>
      <c r="P262" s="10">
        <f t="shared" si="37"/>
        <v>30</v>
      </c>
    </row>
    <row r="263" spans="1:16" ht="12.75" outlineLevel="2">
      <c r="A263" s="8">
        <v>39326</v>
      </c>
      <c r="B263" s="5" t="s">
        <v>243</v>
      </c>
      <c r="C263" s="5" t="s">
        <v>244</v>
      </c>
      <c r="E263" s="5">
        <v>760020</v>
      </c>
      <c r="F263" s="5">
        <v>760020</v>
      </c>
      <c r="G263" s="11">
        <f t="shared" si="36"/>
        <v>0</v>
      </c>
      <c r="H263" s="12">
        <v>0</v>
      </c>
      <c r="I263" s="12">
        <v>30</v>
      </c>
      <c r="J263" s="12">
        <v>0</v>
      </c>
      <c r="K263" s="12">
        <f t="shared" si="38"/>
        <v>30</v>
      </c>
      <c r="L263" s="17" t="s">
        <v>262</v>
      </c>
      <c r="M263" s="12">
        <v>0</v>
      </c>
      <c r="N263" s="10">
        <v>30</v>
      </c>
      <c r="P263" s="10">
        <f t="shared" si="37"/>
        <v>30</v>
      </c>
    </row>
    <row r="264" spans="1:16" ht="12.75" outlineLevel="2">
      <c r="A264" s="8">
        <v>39326</v>
      </c>
      <c r="B264" s="5" t="s">
        <v>241</v>
      </c>
      <c r="C264" s="5" t="s">
        <v>242</v>
      </c>
      <c r="E264" s="5">
        <v>0</v>
      </c>
      <c r="F264" s="5">
        <v>0</v>
      </c>
      <c r="G264" s="11">
        <f t="shared" si="36"/>
        <v>0</v>
      </c>
      <c r="H264" s="12">
        <v>0</v>
      </c>
      <c r="I264" s="12">
        <v>30</v>
      </c>
      <c r="J264" s="12">
        <v>0</v>
      </c>
      <c r="K264" s="12">
        <f t="shared" si="38"/>
        <v>30</v>
      </c>
      <c r="L264" s="17" t="s">
        <v>262</v>
      </c>
      <c r="M264" s="12">
        <v>0</v>
      </c>
      <c r="N264" s="10">
        <v>30</v>
      </c>
      <c r="P264" s="10">
        <f t="shared" si="37"/>
        <v>30</v>
      </c>
    </row>
    <row r="265" spans="1:16" ht="12.75" outlineLevel="2">
      <c r="A265" s="8">
        <v>39326</v>
      </c>
      <c r="B265" s="5" t="s">
        <v>76</v>
      </c>
      <c r="C265" s="5" t="s">
        <v>77</v>
      </c>
      <c r="E265" s="5">
        <v>1406060</v>
      </c>
      <c r="F265" s="5">
        <v>1406060</v>
      </c>
      <c r="G265" s="11">
        <f t="shared" si="36"/>
        <v>0</v>
      </c>
      <c r="H265" s="12">
        <v>0</v>
      </c>
      <c r="I265" s="12">
        <v>30</v>
      </c>
      <c r="J265" s="12">
        <v>0</v>
      </c>
      <c r="K265" s="12">
        <f t="shared" si="38"/>
        <v>30</v>
      </c>
      <c r="L265" s="17" t="s">
        <v>262</v>
      </c>
      <c r="M265" s="12">
        <v>0</v>
      </c>
      <c r="N265" s="10">
        <v>30</v>
      </c>
      <c r="P265" s="10">
        <f t="shared" si="37"/>
        <v>30</v>
      </c>
    </row>
    <row r="266" spans="1:16" ht="12.75" outlineLevel="2">
      <c r="A266" s="8">
        <v>39326</v>
      </c>
      <c r="B266" s="5" t="s">
        <v>235</v>
      </c>
      <c r="C266" s="5" t="s">
        <v>236</v>
      </c>
      <c r="E266" s="5">
        <v>1830800</v>
      </c>
      <c r="F266" s="5">
        <v>1830800</v>
      </c>
      <c r="G266" s="11">
        <f t="shared" si="36"/>
        <v>0</v>
      </c>
      <c r="H266" s="12">
        <v>0</v>
      </c>
      <c r="I266" s="12">
        <v>30</v>
      </c>
      <c r="J266" s="12">
        <v>0</v>
      </c>
      <c r="K266" s="12">
        <f t="shared" si="38"/>
        <v>30</v>
      </c>
      <c r="L266" s="17" t="s">
        <v>262</v>
      </c>
      <c r="M266" s="12">
        <v>0</v>
      </c>
      <c r="N266" s="10">
        <v>30</v>
      </c>
      <c r="P266" s="10">
        <f t="shared" si="37"/>
        <v>30</v>
      </c>
    </row>
    <row r="267" spans="1:16" ht="12.75" outlineLevel="2">
      <c r="A267" s="8">
        <v>39326</v>
      </c>
      <c r="B267" s="5" t="s">
        <v>215</v>
      </c>
      <c r="C267" s="5" t="s">
        <v>216</v>
      </c>
      <c r="E267" s="5">
        <v>2106190</v>
      </c>
      <c r="F267" s="5">
        <v>2106190</v>
      </c>
      <c r="G267" s="11">
        <f t="shared" si="36"/>
        <v>0</v>
      </c>
      <c r="H267" s="12">
        <v>0</v>
      </c>
      <c r="I267" s="12">
        <v>30</v>
      </c>
      <c r="J267" s="12">
        <v>0</v>
      </c>
      <c r="K267" s="12">
        <f t="shared" si="38"/>
        <v>30</v>
      </c>
      <c r="L267" s="17" t="s">
        <v>262</v>
      </c>
      <c r="M267" s="12">
        <v>0</v>
      </c>
      <c r="N267" s="10">
        <v>30</v>
      </c>
      <c r="P267" s="10">
        <f t="shared" si="37"/>
        <v>30</v>
      </c>
    </row>
    <row r="268" spans="1:18" ht="12.75" outlineLevel="2">
      <c r="A268" s="8">
        <v>39326</v>
      </c>
      <c r="B268" s="5" t="s">
        <v>82</v>
      </c>
      <c r="C268" s="5" t="s">
        <v>83</v>
      </c>
      <c r="E268" s="5">
        <v>0</v>
      </c>
      <c r="F268" s="5">
        <v>0</v>
      </c>
      <c r="G268" s="11">
        <f t="shared" si="36"/>
        <v>0</v>
      </c>
      <c r="H268" s="12">
        <v>10</v>
      </c>
      <c r="I268" s="12">
        <v>30</v>
      </c>
      <c r="J268" s="12">
        <v>0</v>
      </c>
      <c r="K268" s="12">
        <f>+J268+I268+H268</f>
        <v>40</v>
      </c>
      <c r="L268" s="17" t="s">
        <v>262</v>
      </c>
      <c r="M268" s="12">
        <v>10</v>
      </c>
      <c r="N268" s="10">
        <v>30</v>
      </c>
      <c r="O268" s="15">
        <v>0</v>
      </c>
      <c r="P268" s="10">
        <f t="shared" si="37"/>
        <v>40</v>
      </c>
      <c r="R268">
        <v>10</v>
      </c>
    </row>
    <row r="269" spans="1:16" ht="12.75" outlineLevel="2">
      <c r="A269" s="8">
        <v>39326</v>
      </c>
      <c r="B269" s="5" t="s">
        <v>221</v>
      </c>
      <c r="C269" s="5" t="s">
        <v>222</v>
      </c>
      <c r="E269" s="5">
        <v>2518090</v>
      </c>
      <c r="F269" s="5">
        <v>2518090</v>
      </c>
      <c r="G269" s="11">
        <f t="shared" si="36"/>
        <v>0</v>
      </c>
      <c r="H269" s="12">
        <v>0</v>
      </c>
      <c r="I269" s="12">
        <v>40</v>
      </c>
      <c r="J269" s="12">
        <v>0</v>
      </c>
      <c r="K269" s="12">
        <f aca="true" t="shared" si="39" ref="K269:K283">+I269+H269</f>
        <v>40</v>
      </c>
      <c r="L269" s="13">
        <v>1</v>
      </c>
      <c r="M269" s="12">
        <v>0</v>
      </c>
      <c r="N269" s="10">
        <v>40</v>
      </c>
      <c r="P269" s="10">
        <f t="shared" si="37"/>
        <v>40</v>
      </c>
    </row>
    <row r="270" spans="1:16" ht="12.75" outlineLevel="2">
      <c r="A270" s="8">
        <v>39326</v>
      </c>
      <c r="B270" s="5" t="s">
        <v>239</v>
      </c>
      <c r="C270" s="5" t="s">
        <v>240</v>
      </c>
      <c r="E270" s="5">
        <v>2511990</v>
      </c>
      <c r="F270" s="5">
        <v>2511990</v>
      </c>
      <c r="G270" s="11">
        <f t="shared" si="36"/>
        <v>0</v>
      </c>
      <c r="H270" s="12">
        <v>0</v>
      </c>
      <c r="I270" s="12">
        <v>30</v>
      </c>
      <c r="J270" s="12">
        <v>0</v>
      </c>
      <c r="K270" s="12">
        <f t="shared" si="39"/>
        <v>30</v>
      </c>
      <c r="L270" s="17" t="s">
        <v>262</v>
      </c>
      <c r="M270" s="12">
        <v>0</v>
      </c>
      <c r="N270" s="10">
        <v>30</v>
      </c>
      <c r="P270" s="10">
        <f t="shared" si="37"/>
        <v>30</v>
      </c>
    </row>
    <row r="271" spans="1:18" ht="12.75" outlineLevel="2">
      <c r="A271" s="8">
        <v>39326</v>
      </c>
      <c r="B271" s="5" t="s">
        <v>88</v>
      </c>
      <c r="C271" s="5" t="s">
        <v>89</v>
      </c>
      <c r="E271" s="5">
        <v>1123340</v>
      </c>
      <c r="F271" s="5">
        <v>1123340</v>
      </c>
      <c r="G271" s="11">
        <f t="shared" si="36"/>
        <v>0</v>
      </c>
      <c r="H271" s="12">
        <v>10</v>
      </c>
      <c r="I271" s="12">
        <v>30</v>
      </c>
      <c r="J271" s="12">
        <v>0</v>
      </c>
      <c r="K271" s="12">
        <f t="shared" si="39"/>
        <v>40</v>
      </c>
      <c r="L271" s="17" t="s">
        <v>262</v>
      </c>
      <c r="M271" s="12">
        <v>10</v>
      </c>
      <c r="N271" s="10">
        <v>30</v>
      </c>
      <c r="P271" s="10">
        <f t="shared" si="37"/>
        <v>40</v>
      </c>
      <c r="R271">
        <v>10</v>
      </c>
    </row>
    <row r="272" spans="1:16" ht="12.75" outlineLevel="2">
      <c r="A272" s="8">
        <v>39326</v>
      </c>
      <c r="B272" s="5" t="s">
        <v>127</v>
      </c>
      <c r="C272" s="5" t="s">
        <v>128</v>
      </c>
      <c r="E272" s="5">
        <v>2828320</v>
      </c>
      <c r="F272" s="5">
        <v>2828320</v>
      </c>
      <c r="G272" s="11">
        <f t="shared" si="36"/>
        <v>0</v>
      </c>
      <c r="H272" s="12">
        <v>0</v>
      </c>
      <c r="I272" s="12">
        <v>30</v>
      </c>
      <c r="J272" s="12">
        <v>0</v>
      </c>
      <c r="K272" s="12">
        <f t="shared" si="39"/>
        <v>30</v>
      </c>
      <c r="L272" s="17" t="s">
        <v>262</v>
      </c>
      <c r="M272" s="12">
        <v>0</v>
      </c>
      <c r="N272" s="10">
        <v>30</v>
      </c>
      <c r="P272" s="10">
        <f t="shared" si="37"/>
        <v>30</v>
      </c>
    </row>
    <row r="273" spans="1:16" ht="12.75" outlineLevel="2">
      <c r="A273" s="8">
        <v>39326</v>
      </c>
      <c r="B273" s="5" t="s">
        <v>90</v>
      </c>
      <c r="C273" s="5" t="s">
        <v>91</v>
      </c>
      <c r="E273" s="5">
        <v>463330</v>
      </c>
      <c r="F273" s="5">
        <v>463330</v>
      </c>
      <c r="G273" s="11">
        <f t="shared" si="36"/>
        <v>0</v>
      </c>
      <c r="H273" s="12">
        <v>11</v>
      </c>
      <c r="I273" s="12">
        <v>30</v>
      </c>
      <c r="J273" s="12">
        <v>0</v>
      </c>
      <c r="K273" s="12">
        <f t="shared" si="39"/>
        <v>41</v>
      </c>
      <c r="L273" s="17" t="s">
        <v>262</v>
      </c>
      <c r="M273" s="12">
        <v>11</v>
      </c>
      <c r="N273" s="10">
        <v>30</v>
      </c>
      <c r="P273" s="10">
        <f t="shared" si="37"/>
        <v>41</v>
      </c>
    </row>
    <row r="274" spans="1:16" ht="12.75" outlineLevel="2">
      <c r="A274" s="8">
        <v>39326</v>
      </c>
      <c r="B274" s="5" t="s">
        <v>231</v>
      </c>
      <c r="C274" s="5" t="s">
        <v>232</v>
      </c>
      <c r="E274" s="5">
        <v>2461060</v>
      </c>
      <c r="F274" s="5">
        <v>2461060</v>
      </c>
      <c r="G274" s="11">
        <f t="shared" si="36"/>
        <v>0</v>
      </c>
      <c r="H274" s="12">
        <v>0</v>
      </c>
      <c r="I274" s="12">
        <v>30</v>
      </c>
      <c r="J274" s="12">
        <v>0</v>
      </c>
      <c r="K274" s="12">
        <f t="shared" si="39"/>
        <v>30</v>
      </c>
      <c r="L274" s="17" t="s">
        <v>262</v>
      </c>
      <c r="M274" s="12">
        <v>0</v>
      </c>
      <c r="N274" s="10">
        <v>30</v>
      </c>
      <c r="P274" s="10">
        <f t="shared" si="37"/>
        <v>30</v>
      </c>
    </row>
    <row r="275" spans="1:16" ht="12.75" outlineLevel="2">
      <c r="A275" s="8">
        <v>39326</v>
      </c>
      <c r="B275" s="5" t="s">
        <v>92</v>
      </c>
      <c r="C275" s="5" t="s">
        <v>93</v>
      </c>
      <c r="E275" s="5">
        <v>924110</v>
      </c>
      <c r="F275" s="5">
        <v>924110</v>
      </c>
      <c r="G275" s="11">
        <f t="shared" si="36"/>
        <v>0</v>
      </c>
      <c r="H275" s="12">
        <v>0</v>
      </c>
      <c r="I275" s="12">
        <v>30</v>
      </c>
      <c r="J275" s="12">
        <v>0</v>
      </c>
      <c r="K275" s="12">
        <f t="shared" si="39"/>
        <v>30</v>
      </c>
      <c r="L275" s="17" t="s">
        <v>262</v>
      </c>
      <c r="M275" s="12">
        <v>0</v>
      </c>
      <c r="N275" s="10">
        <v>30</v>
      </c>
      <c r="P275" s="10">
        <f t="shared" si="37"/>
        <v>30</v>
      </c>
    </row>
    <row r="276" spans="1:16" ht="12.75" outlineLevel="2">
      <c r="A276" s="8">
        <v>39326</v>
      </c>
      <c r="B276" s="5" t="s">
        <v>96</v>
      </c>
      <c r="C276" s="5" t="s">
        <v>97</v>
      </c>
      <c r="E276" s="5">
        <v>0</v>
      </c>
      <c r="F276" s="5">
        <v>0</v>
      </c>
      <c r="G276" s="11">
        <f t="shared" si="36"/>
        <v>0</v>
      </c>
      <c r="H276" s="12">
        <v>0</v>
      </c>
      <c r="I276" s="12">
        <v>40</v>
      </c>
      <c r="J276" s="12">
        <v>0</v>
      </c>
      <c r="K276" s="12">
        <f t="shared" si="39"/>
        <v>40</v>
      </c>
      <c r="L276" s="13">
        <v>1</v>
      </c>
      <c r="M276" s="12">
        <v>0</v>
      </c>
      <c r="N276" s="10">
        <v>40</v>
      </c>
      <c r="O276" s="15">
        <v>0</v>
      </c>
      <c r="P276" s="10">
        <f t="shared" si="37"/>
        <v>40</v>
      </c>
    </row>
    <row r="277" spans="1:16" ht="12.75" outlineLevel="2">
      <c r="A277" s="8">
        <v>39326</v>
      </c>
      <c r="B277" s="5" t="s">
        <v>141</v>
      </c>
      <c r="C277" s="5" t="s">
        <v>142</v>
      </c>
      <c r="E277" s="5">
        <v>1052720</v>
      </c>
      <c r="F277" s="5">
        <v>1052720</v>
      </c>
      <c r="G277" s="11">
        <f t="shared" si="36"/>
        <v>0</v>
      </c>
      <c r="H277" s="12">
        <v>10</v>
      </c>
      <c r="I277" s="12">
        <v>30</v>
      </c>
      <c r="J277" s="12">
        <v>0</v>
      </c>
      <c r="K277" s="12">
        <f t="shared" si="39"/>
        <v>40</v>
      </c>
      <c r="L277" s="17" t="s">
        <v>262</v>
      </c>
      <c r="M277" s="12">
        <v>10</v>
      </c>
      <c r="N277" s="10">
        <v>30</v>
      </c>
      <c r="P277" s="10">
        <f t="shared" si="37"/>
        <v>40</v>
      </c>
    </row>
    <row r="278" spans="1:16" ht="12.75" outlineLevel="2">
      <c r="A278" s="8">
        <v>39326</v>
      </c>
      <c r="B278" s="5" t="s">
        <v>163</v>
      </c>
      <c r="C278" s="5" t="s">
        <v>164</v>
      </c>
      <c r="E278" s="5">
        <v>780030</v>
      </c>
      <c r="F278" s="5">
        <v>780030</v>
      </c>
      <c r="G278" s="11">
        <f t="shared" si="36"/>
        <v>0</v>
      </c>
      <c r="H278" s="12">
        <v>0</v>
      </c>
      <c r="I278" s="12">
        <v>40</v>
      </c>
      <c r="J278" s="12">
        <v>0</v>
      </c>
      <c r="K278" s="12">
        <f t="shared" si="39"/>
        <v>40</v>
      </c>
      <c r="L278" s="13">
        <v>1</v>
      </c>
      <c r="M278" s="12">
        <v>0</v>
      </c>
      <c r="N278" s="10">
        <v>40</v>
      </c>
      <c r="P278" s="10">
        <f t="shared" si="37"/>
        <v>40</v>
      </c>
    </row>
    <row r="279" spans="1:16" ht="12.75" outlineLevel="2">
      <c r="A279" s="8">
        <v>39326</v>
      </c>
      <c r="B279" s="5" t="s">
        <v>169</v>
      </c>
      <c r="C279" s="5" t="s">
        <v>170</v>
      </c>
      <c r="E279" s="5">
        <v>1636440</v>
      </c>
      <c r="F279" s="5">
        <v>1636440</v>
      </c>
      <c r="G279" s="11">
        <f t="shared" si="36"/>
        <v>0</v>
      </c>
      <c r="H279" s="12">
        <v>16.84</v>
      </c>
      <c r="I279" s="12">
        <v>30</v>
      </c>
      <c r="J279" s="12">
        <v>0</v>
      </c>
      <c r="K279" s="12">
        <f t="shared" si="39"/>
        <v>46.84</v>
      </c>
      <c r="L279" s="17" t="s">
        <v>262</v>
      </c>
      <c r="M279" s="12">
        <v>16.84</v>
      </c>
      <c r="N279" s="10">
        <v>30</v>
      </c>
      <c r="P279" s="10">
        <f t="shared" si="37"/>
        <v>46.84</v>
      </c>
    </row>
    <row r="280" spans="1:16" ht="12.75" outlineLevel="2">
      <c r="A280" s="8">
        <v>39326</v>
      </c>
      <c r="B280" s="5" t="s">
        <v>171</v>
      </c>
      <c r="C280" s="5" t="s">
        <v>172</v>
      </c>
      <c r="E280" s="5">
        <v>4220970</v>
      </c>
      <c r="F280" s="5">
        <v>4220970</v>
      </c>
      <c r="G280" s="11">
        <f t="shared" si="36"/>
        <v>0</v>
      </c>
      <c r="H280" s="12">
        <v>0</v>
      </c>
      <c r="I280" s="12">
        <v>40</v>
      </c>
      <c r="J280" s="12">
        <v>0</v>
      </c>
      <c r="K280" s="12">
        <f t="shared" si="39"/>
        <v>40</v>
      </c>
      <c r="L280" s="13">
        <v>1</v>
      </c>
      <c r="M280" s="12">
        <v>0</v>
      </c>
      <c r="N280" s="10">
        <v>40</v>
      </c>
      <c r="P280" s="10">
        <f t="shared" si="37"/>
        <v>40</v>
      </c>
    </row>
    <row r="281" spans="1:16" ht="12.75" outlineLevel="2">
      <c r="A281" s="8">
        <v>39326</v>
      </c>
      <c r="B281" s="5" t="s">
        <v>175</v>
      </c>
      <c r="C281" s="5" t="s">
        <v>176</v>
      </c>
      <c r="E281" s="5">
        <v>1818440</v>
      </c>
      <c r="F281" s="5">
        <v>1818440</v>
      </c>
      <c r="G281" s="11">
        <f t="shared" si="36"/>
        <v>0</v>
      </c>
      <c r="H281" s="12">
        <v>60.75</v>
      </c>
      <c r="I281" s="12">
        <v>30</v>
      </c>
      <c r="J281" s="12">
        <v>0</v>
      </c>
      <c r="K281" s="12">
        <f t="shared" si="39"/>
        <v>90.75</v>
      </c>
      <c r="L281" s="17" t="s">
        <v>262</v>
      </c>
      <c r="M281" s="12">
        <v>60.75</v>
      </c>
      <c r="N281" s="10">
        <v>30</v>
      </c>
      <c r="P281" s="10">
        <f t="shared" si="37"/>
        <v>90.75</v>
      </c>
    </row>
    <row r="282" spans="1:16" ht="12.75" outlineLevel="2">
      <c r="A282" s="8">
        <v>39326</v>
      </c>
      <c r="B282" s="5" t="s">
        <v>179</v>
      </c>
      <c r="C282" s="5" t="s">
        <v>180</v>
      </c>
      <c r="E282" s="5">
        <v>463330</v>
      </c>
      <c r="F282" s="5">
        <v>463330</v>
      </c>
      <c r="G282" s="11">
        <f t="shared" si="36"/>
        <v>0</v>
      </c>
      <c r="H282" s="12">
        <v>10</v>
      </c>
      <c r="I282" s="12">
        <v>30</v>
      </c>
      <c r="J282" s="12">
        <v>0</v>
      </c>
      <c r="K282" s="12">
        <f t="shared" si="39"/>
        <v>40</v>
      </c>
      <c r="L282" s="17" t="s">
        <v>262</v>
      </c>
      <c r="M282" s="12">
        <v>10</v>
      </c>
      <c r="N282" s="10">
        <v>30</v>
      </c>
      <c r="P282" s="10">
        <f t="shared" si="37"/>
        <v>40</v>
      </c>
    </row>
    <row r="283" spans="1:18" ht="12.75" outlineLevel="2">
      <c r="A283" s="8">
        <v>39326</v>
      </c>
      <c r="B283" s="5" t="s">
        <v>191</v>
      </c>
      <c r="C283" s="5" t="s">
        <v>192</v>
      </c>
      <c r="E283" s="5">
        <v>297030</v>
      </c>
      <c r="F283" s="5">
        <v>297030</v>
      </c>
      <c r="G283" s="11">
        <f t="shared" si="36"/>
        <v>0</v>
      </c>
      <c r="H283" s="12">
        <v>10</v>
      </c>
      <c r="I283" s="12">
        <v>30</v>
      </c>
      <c r="J283" s="12">
        <v>0</v>
      </c>
      <c r="K283" s="12">
        <f t="shared" si="39"/>
        <v>40</v>
      </c>
      <c r="L283" s="17" t="s">
        <v>262</v>
      </c>
      <c r="M283" s="12">
        <v>10</v>
      </c>
      <c r="N283" s="10">
        <v>30</v>
      </c>
      <c r="P283" s="10">
        <f t="shared" si="37"/>
        <v>40</v>
      </c>
      <c r="R283">
        <v>10</v>
      </c>
    </row>
    <row r="284" spans="1:16" ht="12.75" outlineLevel="2">
      <c r="A284" s="8">
        <v>39326</v>
      </c>
      <c r="B284" s="5" t="s">
        <v>227</v>
      </c>
      <c r="C284" s="5" t="s">
        <v>228</v>
      </c>
      <c r="E284" s="5">
        <v>4619310</v>
      </c>
      <c r="F284" s="5">
        <v>4619310</v>
      </c>
      <c r="G284" s="11">
        <f t="shared" si="36"/>
        <v>0</v>
      </c>
      <c r="H284" s="12">
        <v>10</v>
      </c>
      <c r="I284" s="12">
        <v>30</v>
      </c>
      <c r="J284" s="12">
        <v>0</v>
      </c>
      <c r="K284" s="12">
        <f>+J284+I284+H284</f>
        <v>40</v>
      </c>
      <c r="L284" s="17" t="s">
        <v>262</v>
      </c>
      <c r="M284" s="12">
        <v>10</v>
      </c>
      <c r="N284" s="10">
        <v>30</v>
      </c>
      <c r="O284" s="15">
        <v>0</v>
      </c>
      <c r="P284" s="10">
        <f t="shared" si="37"/>
        <v>40</v>
      </c>
    </row>
    <row r="285" spans="1:18" ht="12.75" outlineLevel="1">
      <c r="A285" s="106" t="s">
        <v>399</v>
      </c>
      <c r="G285" s="11">
        <f>SUBTOTAL(9,G251:G284)</f>
        <v>0</v>
      </c>
      <c r="H285" s="12">
        <f>SUBTOTAL(9,H251:H284)</f>
        <v>148.59</v>
      </c>
      <c r="I285" s="12">
        <f>SUBTOTAL(9,I251:I284)</f>
        <v>1050</v>
      </c>
      <c r="J285" s="12">
        <f>SUBTOTAL(9,J251:J284)</f>
        <v>0</v>
      </c>
      <c r="K285" s="12">
        <f>SUBTOTAL(9,K251:K284)</f>
        <v>1198.5900000000001</v>
      </c>
      <c r="L285" s="17"/>
      <c r="M285" s="12">
        <f aca="true" t="shared" si="40" ref="M285:R285">SUBTOTAL(9,M251:M284)</f>
        <v>148.59</v>
      </c>
      <c r="N285" s="10">
        <f t="shared" si="40"/>
        <v>1110</v>
      </c>
      <c r="O285" s="15">
        <f t="shared" si="40"/>
        <v>0</v>
      </c>
      <c r="P285" s="10">
        <f t="shared" si="40"/>
        <v>1258.5900000000001</v>
      </c>
      <c r="Q285">
        <f t="shared" si="40"/>
        <v>0</v>
      </c>
      <c r="R285">
        <f t="shared" si="40"/>
        <v>30</v>
      </c>
    </row>
    <row r="286" spans="1:16" ht="12.75" outlineLevel="2">
      <c r="A286" s="8">
        <v>39387</v>
      </c>
      <c r="B286" s="5" t="s">
        <v>245</v>
      </c>
      <c r="C286" s="5" t="s">
        <v>246</v>
      </c>
      <c r="E286" s="5">
        <v>0</v>
      </c>
      <c r="F286" s="5">
        <v>0</v>
      </c>
      <c r="G286" s="11">
        <f aca="true" t="shared" si="41" ref="G286:G325">F286-E286</f>
        <v>0</v>
      </c>
      <c r="H286" s="12">
        <v>0</v>
      </c>
      <c r="I286" s="12">
        <v>0</v>
      </c>
      <c r="J286" s="12">
        <v>0</v>
      </c>
      <c r="K286" s="12">
        <f>+J286+I286+H286</f>
        <v>0</v>
      </c>
      <c r="L286" s="17" t="s">
        <v>262</v>
      </c>
      <c r="M286" s="12">
        <v>0</v>
      </c>
      <c r="N286" s="10">
        <v>30</v>
      </c>
      <c r="O286" s="15">
        <v>0</v>
      </c>
      <c r="P286" s="10">
        <f aca="true" t="shared" si="42" ref="P286:P325">SUM(M286:O286)</f>
        <v>30</v>
      </c>
    </row>
    <row r="287" spans="1:18" ht="12.75" outlineLevel="2">
      <c r="A287" s="8">
        <v>39387</v>
      </c>
      <c r="B287" s="5" t="s">
        <v>16</v>
      </c>
      <c r="C287" s="5" t="s">
        <v>17</v>
      </c>
      <c r="E287" s="5">
        <v>1962210</v>
      </c>
      <c r="F287" s="5">
        <v>1962210</v>
      </c>
      <c r="G287" s="11">
        <f t="shared" si="41"/>
        <v>0</v>
      </c>
      <c r="H287" s="12">
        <v>10</v>
      </c>
      <c r="I287" s="12">
        <v>30</v>
      </c>
      <c r="J287" s="12">
        <v>0</v>
      </c>
      <c r="K287" s="12">
        <f>+I287+H287</f>
        <v>40</v>
      </c>
      <c r="L287" s="17" t="s">
        <v>262</v>
      </c>
      <c r="M287" s="12">
        <v>10</v>
      </c>
      <c r="N287" s="10">
        <v>30</v>
      </c>
      <c r="P287" s="10">
        <f t="shared" si="42"/>
        <v>40</v>
      </c>
      <c r="R287">
        <v>10</v>
      </c>
    </row>
    <row r="288" spans="1:16" ht="12.75" outlineLevel="2">
      <c r="A288" s="8">
        <v>39387</v>
      </c>
      <c r="B288" s="5" t="s">
        <v>233</v>
      </c>
      <c r="C288" s="5" t="s">
        <v>234</v>
      </c>
      <c r="E288" s="5">
        <v>0</v>
      </c>
      <c r="F288" s="5">
        <v>0</v>
      </c>
      <c r="G288" s="11">
        <f t="shared" si="41"/>
        <v>0</v>
      </c>
      <c r="H288" s="12">
        <v>0</v>
      </c>
      <c r="I288" s="12">
        <v>0</v>
      </c>
      <c r="J288" s="12">
        <v>0</v>
      </c>
      <c r="K288" s="12">
        <f>+J288+I288+H288</f>
        <v>0</v>
      </c>
      <c r="L288" s="17" t="s">
        <v>262</v>
      </c>
      <c r="M288" s="12">
        <v>0</v>
      </c>
      <c r="N288" s="10">
        <v>30</v>
      </c>
      <c r="O288" s="15">
        <v>0</v>
      </c>
      <c r="P288" s="10">
        <f t="shared" si="42"/>
        <v>30</v>
      </c>
    </row>
    <row r="289" spans="1:16" ht="12.75" outlineLevel="2">
      <c r="A289" s="8">
        <v>39387</v>
      </c>
      <c r="B289" s="5" t="s">
        <v>18</v>
      </c>
      <c r="C289" s="5" t="s">
        <v>19</v>
      </c>
      <c r="E289" s="5">
        <v>4540040</v>
      </c>
      <c r="F289" s="5">
        <v>4540040</v>
      </c>
      <c r="G289" s="11">
        <f t="shared" si="41"/>
        <v>0</v>
      </c>
      <c r="H289" s="12">
        <v>0</v>
      </c>
      <c r="I289" s="12">
        <v>40</v>
      </c>
      <c r="J289" s="12">
        <v>0</v>
      </c>
      <c r="K289" s="12">
        <f>+I289+H289</f>
        <v>40</v>
      </c>
      <c r="L289" s="13">
        <v>1</v>
      </c>
      <c r="M289" s="12">
        <v>0</v>
      </c>
      <c r="N289" s="10">
        <v>40</v>
      </c>
      <c r="P289" s="10">
        <f t="shared" si="42"/>
        <v>40</v>
      </c>
    </row>
    <row r="290" spans="1:16" ht="12.75" outlineLevel="2">
      <c r="A290" s="8">
        <v>39387</v>
      </c>
      <c r="B290" s="5" t="s">
        <v>20</v>
      </c>
      <c r="C290" s="5" t="s">
        <v>21</v>
      </c>
      <c r="E290" s="5">
        <v>3042810</v>
      </c>
      <c r="F290" s="5">
        <v>3042810</v>
      </c>
      <c r="G290" s="11">
        <f t="shared" si="41"/>
        <v>0</v>
      </c>
      <c r="H290" s="12">
        <v>0</v>
      </c>
      <c r="I290" s="12">
        <v>30</v>
      </c>
      <c r="J290" s="12">
        <v>0</v>
      </c>
      <c r="K290" s="12">
        <f>+J290+I290+H290</f>
        <v>30</v>
      </c>
      <c r="L290" s="17" t="s">
        <v>262</v>
      </c>
      <c r="M290" s="12">
        <v>0</v>
      </c>
      <c r="N290" s="10">
        <v>30</v>
      </c>
      <c r="O290" s="15">
        <v>0</v>
      </c>
      <c r="P290" s="10">
        <f t="shared" si="42"/>
        <v>30</v>
      </c>
    </row>
    <row r="291" spans="1:16" ht="12.75" outlineLevel="2">
      <c r="A291" s="8">
        <v>39387</v>
      </c>
      <c r="B291" s="5" t="s">
        <v>26</v>
      </c>
      <c r="C291" s="5" t="s">
        <v>27</v>
      </c>
      <c r="E291" s="5">
        <v>2522130</v>
      </c>
      <c r="F291" s="5">
        <v>2522130</v>
      </c>
      <c r="G291" s="11">
        <f t="shared" si="41"/>
        <v>0</v>
      </c>
      <c r="H291" s="12">
        <v>0</v>
      </c>
      <c r="I291" s="12">
        <v>30</v>
      </c>
      <c r="J291" s="12">
        <v>0</v>
      </c>
      <c r="K291" s="12">
        <f>+I291+H291</f>
        <v>30</v>
      </c>
      <c r="L291" s="17" t="s">
        <v>262</v>
      </c>
      <c r="M291" s="12">
        <v>0</v>
      </c>
      <c r="N291" s="10">
        <v>30</v>
      </c>
      <c r="P291" s="10">
        <f t="shared" si="42"/>
        <v>30</v>
      </c>
    </row>
    <row r="292" spans="1:18" ht="12.75" outlineLevel="2">
      <c r="A292" s="8">
        <v>39387</v>
      </c>
      <c r="B292" s="5" t="s">
        <v>36</v>
      </c>
      <c r="C292" s="5" t="s">
        <v>37</v>
      </c>
      <c r="E292" s="5">
        <v>1573080</v>
      </c>
      <c r="F292" s="5">
        <v>1573080</v>
      </c>
      <c r="G292" s="11">
        <f t="shared" si="41"/>
        <v>0</v>
      </c>
      <c r="H292" s="12">
        <v>53.75</v>
      </c>
      <c r="I292" s="12">
        <v>30</v>
      </c>
      <c r="J292" s="12">
        <v>0</v>
      </c>
      <c r="K292" s="12">
        <f>+I292+H292</f>
        <v>83.75</v>
      </c>
      <c r="L292" s="17" t="s">
        <v>262</v>
      </c>
      <c r="M292" s="12">
        <v>53.75</v>
      </c>
      <c r="N292" s="10">
        <v>30</v>
      </c>
      <c r="P292" s="10">
        <f t="shared" si="42"/>
        <v>83.75</v>
      </c>
      <c r="R292">
        <v>10</v>
      </c>
    </row>
    <row r="293" spans="1:16" ht="12.75" outlineLevel="2">
      <c r="A293" s="8">
        <v>39387</v>
      </c>
      <c r="B293" s="5" t="s">
        <v>42</v>
      </c>
      <c r="C293" s="5" t="s">
        <v>43</v>
      </c>
      <c r="E293" s="5">
        <v>1988110</v>
      </c>
      <c r="F293" s="5">
        <v>1988110</v>
      </c>
      <c r="G293" s="11">
        <f t="shared" si="41"/>
        <v>0</v>
      </c>
      <c r="H293" s="12">
        <v>0</v>
      </c>
      <c r="I293" s="12">
        <v>40</v>
      </c>
      <c r="J293" s="12">
        <v>0</v>
      </c>
      <c r="K293" s="12">
        <f>+I293+H293</f>
        <v>40</v>
      </c>
      <c r="L293" s="13">
        <v>1</v>
      </c>
      <c r="M293" s="12">
        <v>0</v>
      </c>
      <c r="N293" s="10">
        <v>40</v>
      </c>
      <c r="O293" s="15">
        <v>0</v>
      </c>
      <c r="P293" s="10">
        <f t="shared" si="42"/>
        <v>40</v>
      </c>
    </row>
    <row r="294" spans="1:16" ht="12.75" outlineLevel="2">
      <c r="A294" s="8">
        <v>39387</v>
      </c>
      <c r="B294" s="5" t="s">
        <v>46</v>
      </c>
      <c r="C294" s="5" t="s">
        <v>47</v>
      </c>
      <c r="E294" s="5">
        <v>1952260</v>
      </c>
      <c r="F294" s="5">
        <v>1952260</v>
      </c>
      <c r="G294" s="11">
        <f t="shared" si="41"/>
        <v>0</v>
      </c>
      <c r="H294" s="12">
        <v>10</v>
      </c>
      <c r="I294" s="12">
        <v>30</v>
      </c>
      <c r="J294" s="12">
        <v>0</v>
      </c>
      <c r="K294" s="12">
        <f>+I294+H294</f>
        <v>40</v>
      </c>
      <c r="L294" s="17" t="s">
        <v>262</v>
      </c>
      <c r="M294" s="12">
        <v>10</v>
      </c>
      <c r="N294" s="10">
        <v>30</v>
      </c>
      <c r="P294" s="10">
        <f t="shared" si="42"/>
        <v>40</v>
      </c>
    </row>
    <row r="295" spans="1:16" ht="12.75" outlineLevel="2">
      <c r="A295" s="8">
        <v>39387</v>
      </c>
      <c r="B295" s="5" t="s">
        <v>58</v>
      </c>
      <c r="C295" s="5" t="s">
        <v>59</v>
      </c>
      <c r="E295" s="5">
        <v>780030</v>
      </c>
      <c r="F295" s="5">
        <v>780030</v>
      </c>
      <c r="G295" s="11">
        <f t="shared" si="41"/>
        <v>0</v>
      </c>
      <c r="H295" s="12">
        <v>0</v>
      </c>
      <c r="I295" s="12">
        <v>40</v>
      </c>
      <c r="J295" s="12">
        <v>0</v>
      </c>
      <c r="K295" s="12">
        <f>+J295+I295+H295</f>
        <v>40</v>
      </c>
      <c r="L295" s="13">
        <v>1</v>
      </c>
      <c r="M295" s="12">
        <v>0</v>
      </c>
      <c r="N295" s="10">
        <v>40</v>
      </c>
      <c r="P295" s="10">
        <f t="shared" si="42"/>
        <v>40</v>
      </c>
    </row>
    <row r="296" spans="1:16" ht="12.75" outlineLevel="2">
      <c r="A296" s="8">
        <v>39387</v>
      </c>
      <c r="B296" s="5" t="s">
        <v>237</v>
      </c>
      <c r="C296" s="5" t="s">
        <v>238</v>
      </c>
      <c r="E296" s="5">
        <v>0</v>
      </c>
      <c r="F296" s="5">
        <v>0</v>
      </c>
      <c r="G296" s="11">
        <f t="shared" si="41"/>
        <v>0</v>
      </c>
      <c r="H296" s="12">
        <v>0</v>
      </c>
      <c r="I296" s="12">
        <v>30</v>
      </c>
      <c r="J296" s="12">
        <v>0</v>
      </c>
      <c r="K296" s="12">
        <f aca="true" t="shared" si="43" ref="K296:K301">+I296+H296</f>
        <v>30</v>
      </c>
      <c r="L296" s="17" t="s">
        <v>262</v>
      </c>
      <c r="M296" s="12">
        <v>0</v>
      </c>
      <c r="N296" s="10">
        <v>30</v>
      </c>
      <c r="P296" s="10">
        <f t="shared" si="42"/>
        <v>30</v>
      </c>
    </row>
    <row r="297" spans="1:16" ht="12.75" outlineLevel="2">
      <c r="A297" s="8">
        <v>39387</v>
      </c>
      <c r="B297" s="5" t="s">
        <v>125</v>
      </c>
      <c r="C297" s="5" t="s">
        <v>126</v>
      </c>
      <c r="E297" s="5">
        <v>0</v>
      </c>
      <c r="F297" s="5">
        <v>0</v>
      </c>
      <c r="G297" s="11">
        <f t="shared" si="41"/>
        <v>0</v>
      </c>
      <c r="H297" s="12">
        <v>0</v>
      </c>
      <c r="I297" s="12">
        <v>30</v>
      </c>
      <c r="J297" s="12">
        <v>0</v>
      </c>
      <c r="K297" s="12">
        <f t="shared" si="43"/>
        <v>30</v>
      </c>
      <c r="L297" s="17" t="s">
        <v>262</v>
      </c>
      <c r="M297" s="12">
        <v>0</v>
      </c>
      <c r="N297" s="10">
        <v>30</v>
      </c>
      <c r="P297" s="10">
        <f t="shared" si="42"/>
        <v>30</v>
      </c>
    </row>
    <row r="298" spans="1:16" ht="12.75" outlineLevel="2">
      <c r="A298" s="8">
        <v>39387</v>
      </c>
      <c r="B298" s="5" t="s">
        <v>209</v>
      </c>
      <c r="C298" s="5" t="s">
        <v>210</v>
      </c>
      <c r="E298" s="5">
        <v>0</v>
      </c>
      <c r="F298" s="5">
        <v>0</v>
      </c>
      <c r="G298" s="11">
        <f t="shared" si="41"/>
        <v>0</v>
      </c>
      <c r="H298" s="12">
        <v>0</v>
      </c>
      <c r="I298" s="12">
        <v>30</v>
      </c>
      <c r="J298" s="12">
        <v>0</v>
      </c>
      <c r="K298" s="12">
        <f t="shared" si="43"/>
        <v>30</v>
      </c>
      <c r="L298" s="17" t="s">
        <v>262</v>
      </c>
      <c r="M298" s="12">
        <v>0</v>
      </c>
      <c r="N298" s="10">
        <v>30</v>
      </c>
      <c r="P298" s="10">
        <f t="shared" si="42"/>
        <v>30</v>
      </c>
    </row>
    <row r="299" spans="1:16" ht="12.75" outlineLevel="2">
      <c r="A299" s="8">
        <v>39387</v>
      </c>
      <c r="B299" s="5" t="s">
        <v>243</v>
      </c>
      <c r="C299" s="5" t="s">
        <v>244</v>
      </c>
      <c r="E299" s="5">
        <v>760020</v>
      </c>
      <c r="F299" s="5">
        <v>760020</v>
      </c>
      <c r="G299" s="11">
        <f t="shared" si="41"/>
        <v>0</v>
      </c>
      <c r="H299" s="12">
        <v>0</v>
      </c>
      <c r="I299" s="12">
        <v>30</v>
      </c>
      <c r="J299" s="12">
        <v>0</v>
      </c>
      <c r="K299" s="12">
        <f t="shared" si="43"/>
        <v>30</v>
      </c>
      <c r="L299" s="17" t="s">
        <v>262</v>
      </c>
      <c r="M299" s="12">
        <v>0</v>
      </c>
      <c r="N299" s="10">
        <v>30</v>
      </c>
      <c r="P299" s="10">
        <f t="shared" si="42"/>
        <v>30</v>
      </c>
    </row>
    <row r="300" spans="1:16" ht="12.75" outlineLevel="2">
      <c r="A300" s="8">
        <v>39387</v>
      </c>
      <c r="B300" s="5" t="s">
        <v>241</v>
      </c>
      <c r="C300" s="5" t="s">
        <v>242</v>
      </c>
      <c r="E300" s="5">
        <v>0</v>
      </c>
      <c r="F300" s="5">
        <v>0</v>
      </c>
      <c r="G300" s="11">
        <f t="shared" si="41"/>
        <v>0</v>
      </c>
      <c r="H300" s="12">
        <v>0</v>
      </c>
      <c r="I300" s="12">
        <v>30</v>
      </c>
      <c r="J300" s="12">
        <v>0</v>
      </c>
      <c r="K300" s="12">
        <f t="shared" si="43"/>
        <v>30</v>
      </c>
      <c r="L300" s="17" t="s">
        <v>262</v>
      </c>
      <c r="M300" s="12">
        <v>0</v>
      </c>
      <c r="N300" s="10">
        <v>30</v>
      </c>
      <c r="P300" s="10">
        <f t="shared" si="42"/>
        <v>30</v>
      </c>
    </row>
    <row r="301" spans="1:18" ht="12.75" outlineLevel="2">
      <c r="A301" s="8">
        <v>39387</v>
      </c>
      <c r="B301" s="5" t="s">
        <v>72</v>
      </c>
      <c r="C301" s="5" t="s">
        <v>73</v>
      </c>
      <c r="E301" s="5">
        <v>3309020</v>
      </c>
      <c r="F301" s="5">
        <v>3309020</v>
      </c>
      <c r="G301" s="11">
        <f t="shared" si="41"/>
        <v>0</v>
      </c>
      <c r="H301" s="12">
        <v>62.04</v>
      </c>
      <c r="I301" s="12">
        <v>30</v>
      </c>
      <c r="J301" s="12">
        <v>0</v>
      </c>
      <c r="K301" s="12">
        <f t="shared" si="43"/>
        <v>92.03999999999999</v>
      </c>
      <c r="L301" s="17" t="s">
        <v>262</v>
      </c>
      <c r="M301" s="12">
        <v>62.04</v>
      </c>
      <c r="N301" s="10">
        <v>30</v>
      </c>
      <c r="P301" s="10">
        <f t="shared" si="42"/>
        <v>92.03999999999999</v>
      </c>
      <c r="R301">
        <v>10</v>
      </c>
    </row>
    <row r="302" spans="1:16" ht="12.75" outlineLevel="2">
      <c r="A302" s="8">
        <v>39387</v>
      </c>
      <c r="B302" s="5" t="s">
        <v>213</v>
      </c>
      <c r="C302" s="5" t="s">
        <v>214</v>
      </c>
      <c r="E302" s="5">
        <v>0</v>
      </c>
      <c r="F302" s="5">
        <v>0</v>
      </c>
      <c r="G302" s="11">
        <f t="shared" si="41"/>
        <v>0</v>
      </c>
      <c r="H302" s="12">
        <v>0</v>
      </c>
      <c r="I302" s="12">
        <v>0</v>
      </c>
      <c r="J302" s="12">
        <v>50</v>
      </c>
      <c r="K302" s="12">
        <f>+J302+I302+H302</f>
        <v>50</v>
      </c>
      <c r="L302" s="17" t="s">
        <v>262</v>
      </c>
      <c r="M302" s="12">
        <v>0</v>
      </c>
      <c r="N302" s="10">
        <v>30</v>
      </c>
      <c r="O302" s="15">
        <v>0</v>
      </c>
      <c r="P302" s="10">
        <f t="shared" si="42"/>
        <v>30</v>
      </c>
    </row>
    <row r="303" spans="1:16" ht="12.75" outlineLevel="2">
      <c r="A303" s="8">
        <v>39387</v>
      </c>
      <c r="B303" s="5" t="s">
        <v>235</v>
      </c>
      <c r="C303" s="5" t="s">
        <v>236</v>
      </c>
      <c r="E303" s="5">
        <v>1830800</v>
      </c>
      <c r="F303" s="5">
        <v>1830800</v>
      </c>
      <c r="G303" s="11">
        <f t="shared" si="41"/>
        <v>0</v>
      </c>
      <c r="H303" s="12">
        <v>0</v>
      </c>
      <c r="I303" s="12">
        <v>30</v>
      </c>
      <c r="J303" s="12">
        <v>0</v>
      </c>
      <c r="K303" s="12">
        <f>+I303+H303</f>
        <v>30</v>
      </c>
      <c r="L303" s="17" t="s">
        <v>262</v>
      </c>
      <c r="M303" s="12">
        <v>0</v>
      </c>
      <c r="N303" s="10">
        <v>30</v>
      </c>
      <c r="P303" s="10">
        <f t="shared" si="42"/>
        <v>30</v>
      </c>
    </row>
    <row r="304" spans="1:16" ht="12.75" outlineLevel="2">
      <c r="A304" s="8">
        <v>39387</v>
      </c>
      <c r="B304" s="5" t="s">
        <v>215</v>
      </c>
      <c r="C304" s="5" t="s">
        <v>216</v>
      </c>
      <c r="E304" s="5">
        <v>780030</v>
      </c>
      <c r="F304" s="5">
        <v>780030</v>
      </c>
      <c r="G304" s="11">
        <f t="shared" si="41"/>
        <v>0</v>
      </c>
      <c r="H304" s="12">
        <v>0</v>
      </c>
      <c r="I304" s="12">
        <v>40</v>
      </c>
      <c r="J304" s="12">
        <v>0</v>
      </c>
      <c r="K304" s="12">
        <f>+J304+I304+H304</f>
        <v>40</v>
      </c>
      <c r="L304" s="13">
        <v>1</v>
      </c>
      <c r="M304" s="12">
        <v>0</v>
      </c>
      <c r="N304" s="10">
        <v>40</v>
      </c>
      <c r="P304" s="10">
        <f t="shared" si="42"/>
        <v>40</v>
      </c>
    </row>
    <row r="305" spans="1:16" ht="12.75" outlineLevel="2">
      <c r="A305" s="8">
        <v>39387</v>
      </c>
      <c r="B305" s="5" t="s">
        <v>217</v>
      </c>
      <c r="C305" s="5" t="s">
        <v>218</v>
      </c>
      <c r="E305" s="5">
        <v>0</v>
      </c>
      <c r="F305" s="5">
        <v>0</v>
      </c>
      <c r="G305" s="11">
        <f t="shared" si="41"/>
        <v>0</v>
      </c>
      <c r="H305" s="12">
        <v>0</v>
      </c>
      <c r="I305" s="12">
        <v>40</v>
      </c>
      <c r="J305" s="12">
        <v>0</v>
      </c>
      <c r="K305" s="12">
        <f>+J305+I305+H305</f>
        <v>40</v>
      </c>
      <c r="L305" s="13">
        <v>1</v>
      </c>
      <c r="M305" s="12">
        <v>0</v>
      </c>
      <c r="N305" s="10">
        <v>40</v>
      </c>
      <c r="P305" s="10">
        <f t="shared" si="42"/>
        <v>40</v>
      </c>
    </row>
    <row r="306" spans="1:16" ht="12.75" outlineLevel="2">
      <c r="A306" s="8">
        <v>39387</v>
      </c>
      <c r="B306" s="5" t="s">
        <v>82</v>
      </c>
      <c r="C306" s="5" t="s">
        <v>83</v>
      </c>
      <c r="E306" s="5">
        <v>2072410</v>
      </c>
      <c r="F306" s="5">
        <v>2072410</v>
      </c>
      <c r="G306" s="11">
        <f t="shared" si="41"/>
        <v>0</v>
      </c>
      <c r="H306" s="12">
        <v>10</v>
      </c>
      <c r="I306" s="12">
        <v>30</v>
      </c>
      <c r="J306" s="12">
        <v>0</v>
      </c>
      <c r="K306" s="12">
        <f>+I306+H306</f>
        <v>40</v>
      </c>
      <c r="L306" s="17" t="s">
        <v>262</v>
      </c>
      <c r="M306" s="12">
        <v>10</v>
      </c>
      <c r="N306" s="10">
        <v>30</v>
      </c>
      <c r="P306" s="10">
        <f t="shared" si="42"/>
        <v>40</v>
      </c>
    </row>
    <row r="307" spans="1:18" ht="12.75" outlineLevel="2">
      <c r="A307" s="8">
        <v>39387</v>
      </c>
      <c r="B307" s="5" t="s">
        <v>239</v>
      </c>
      <c r="C307" s="5" t="s">
        <v>240</v>
      </c>
      <c r="E307" s="5">
        <v>550180</v>
      </c>
      <c r="F307" s="5">
        <v>550180</v>
      </c>
      <c r="G307" s="11">
        <f t="shared" si="41"/>
        <v>0</v>
      </c>
      <c r="H307" s="12">
        <v>10</v>
      </c>
      <c r="I307" s="12">
        <v>30</v>
      </c>
      <c r="J307" s="12">
        <v>0</v>
      </c>
      <c r="K307" s="12">
        <f>+I307+H307</f>
        <v>40</v>
      </c>
      <c r="L307" s="17" t="s">
        <v>262</v>
      </c>
      <c r="M307" s="12">
        <v>10</v>
      </c>
      <c r="N307" s="10">
        <v>30</v>
      </c>
      <c r="P307" s="10">
        <f t="shared" si="42"/>
        <v>40</v>
      </c>
      <c r="R307">
        <v>10</v>
      </c>
    </row>
    <row r="308" spans="1:16" ht="12.75" outlineLevel="2">
      <c r="A308" s="8">
        <v>39387</v>
      </c>
      <c r="B308" s="5" t="s">
        <v>127</v>
      </c>
      <c r="C308" s="5" t="s">
        <v>128</v>
      </c>
      <c r="E308" s="5">
        <v>2586240</v>
      </c>
      <c r="F308" s="5">
        <v>2586240</v>
      </c>
      <c r="G308" s="11">
        <f t="shared" si="41"/>
        <v>0</v>
      </c>
      <c r="H308" s="12">
        <v>0</v>
      </c>
      <c r="I308" s="12">
        <v>30</v>
      </c>
      <c r="J308" s="12">
        <v>0</v>
      </c>
      <c r="K308" s="12">
        <f>+I308+H308</f>
        <v>30</v>
      </c>
      <c r="L308" s="17" t="s">
        <v>262</v>
      </c>
      <c r="M308" s="12">
        <v>0</v>
      </c>
      <c r="N308" s="10">
        <v>30</v>
      </c>
      <c r="P308" s="10">
        <f t="shared" si="42"/>
        <v>30</v>
      </c>
    </row>
    <row r="309" spans="1:16" ht="12.75" outlineLevel="2">
      <c r="A309" s="8">
        <v>39387</v>
      </c>
      <c r="B309" s="5" t="s">
        <v>231</v>
      </c>
      <c r="C309" s="5" t="s">
        <v>232</v>
      </c>
      <c r="E309" s="5">
        <v>0</v>
      </c>
      <c r="F309" s="5">
        <v>0</v>
      </c>
      <c r="G309" s="11">
        <f t="shared" si="41"/>
        <v>0</v>
      </c>
      <c r="H309" s="12">
        <v>0</v>
      </c>
      <c r="I309" s="12">
        <v>40</v>
      </c>
      <c r="J309" s="12">
        <v>0</v>
      </c>
      <c r="K309" s="12">
        <f>+J309+I309+H309</f>
        <v>40</v>
      </c>
      <c r="L309" s="13">
        <v>1</v>
      </c>
      <c r="M309" s="12">
        <v>0</v>
      </c>
      <c r="N309" s="10">
        <v>40</v>
      </c>
      <c r="O309" s="15">
        <v>0</v>
      </c>
      <c r="P309" s="10">
        <f t="shared" si="42"/>
        <v>40</v>
      </c>
    </row>
    <row r="310" spans="1:16" ht="12.75" outlineLevel="2">
      <c r="A310" s="8">
        <v>39387</v>
      </c>
      <c r="B310" s="5" t="s">
        <v>96</v>
      </c>
      <c r="C310" s="5" t="s">
        <v>97</v>
      </c>
      <c r="E310" s="5">
        <v>2518090</v>
      </c>
      <c r="F310" s="5">
        <v>2518090</v>
      </c>
      <c r="G310" s="11">
        <f t="shared" si="41"/>
        <v>0</v>
      </c>
      <c r="H310" s="12">
        <v>0</v>
      </c>
      <c r="I310" s="12">
        <v>40</v>
      </c>
      <c r="J310" s="12">
        <v>0</v>
      </c>
      <c r="K310" s="12">
        <f>+I310+H310</f>
        <v>40</v>
      </c>
      <c r="L310" s="13">
        <v>1</v>
      </c>
      <c r="M310" s="12">
        <v>0</v>
      </c>
      <c r="N310" s="10">
        <v>40</v>
      </c>
      <c r="P310" s="10">
        <f t="shared" si="42"/>
        <v>40</v>
      </c>
    </row>
    <row r="311" spans="1:16" ht="12.75" outlineLevel="2">
      <c r="A311" s="8">
        <v>39387</v>
      </c>
      <c r="B311" s="5" t="s">
        <v>108</v>
      </c>
      <c r="C311" s="5" t="s">
        <v>109</v>
      </c>
      <c r="E311" s="5">
        <v>1848770</v>
      </c>
      <c r="F311" s="5">
        <v>1848770</v>
      </c>
      <c r="G311" s="11">
        <f t="shared" si="41"/>
        <v>0</v>
      </c>
      <c r="H311" s="12">
        <v>10</v>
      </c>
      <c r="I311" s="12">
        <v>30</v>
      </c>
      <c r="J311" s="12">
        <v>0</v>
      </c>
      <c r="K311" s="12">
        <f>+I311+H311</f>
        <v>40</v>
      </c>
      <c r="L311" s="17" t="s">
        <v>262</v>
      </c>
      <c r="M311" s="12">
        <v>10</v>
      </c>
      <c r="N311" s="10">
        <v>30</v>
      </c>
      <c r="P311" s="10">
        <f t="shared" si="42"/>
        <v>40</v>
      </c>
    </row>
    <row r="312" spans="1:18" ht="12.75" outlineLevel="2">
      <c r="A312" s="8">
        <v>39387</v>
      </c>
      <c r="B312" s="5" t="s">
        <v>116</v>
      </c>
      <c r="C312" s="5" t="s">
        <v>117</v>
      </c>
      <c r="E312" s="5">
        <v>615190</v>
      </c>
      <c r="F312" s="5">
        <v>615190</v>
      </c>
      <c r="G312" s="11">
        <f t="shared" si="41"/>
        <v>0</v>
      </c>
      <c r="H312" s="12">
        <v>14.96</v>
      </c>
      <c r="I312" s="12">
        <v>30</v>
      </c>
      <c r="J312" s="12">
        <v>0</v>
      </c>
      <c r="K312" s="12">
        <f>+I312+H312</f>
        <v>44.96</v>
      </c>
      <c r="L312" s="17" t="s">
        <v>262</v>
      </c>
      <c r="M312" s="12">
        <v>14.96</v>
      </c>
      <c r="N312" s="10">
        <v>30</v>
      </c>
      <c r="P312" s="10">
        <f t="shared" si="42"/>
        <v>44.96</v>
      </c>
      <c r="R312">
        <v>10</v>
      </c>
    </row>
    <row r="313" spans="1:16" ht="12.75" outlineLevel="2">
      <c r="A313" s="8">
        <v>39387</v>
      </c>
      <c r="B313" s="5" t="s">
        <v>255</v>
      </c>
      <c r="C313" s="5" t="s">
        <v>120</v>
      </c>
      <c r="E313" s="5">
        <v>1075620</v>
      </c>
      <c r="F313" s="5">
        <v>1075620</v>
      </c>
      <c r="G313" s="11">
        <f t="shared" si="41"/>
        <v>0</v>
      </c>
      <c r="H313" s="12">
        <v>0</v>
      </c>
      <c r="I313" s="12">
        <v>30</v>
      </c>
      <c r="J313" s="12">
        <v>0</v>
      </c>
      <c r="K313" s="12">
        <f>+I313+H313</f>
        <v>30</v>
      </c>
      <c r="L313" s="17" t="s">
        <v>262</v>
      </c>
      <c r="M313" s="12">
        <v>0</v>
      </c>
      <c r="N313" s="10">
        <v>30</v>
      </c>
      <c r="P313" s="10">
        <f t="shared" si="42"/>
        <v>30</v>
      </c>
    </row>
    <row r="314" spans="1:16" ht="12.75" outlineLevel="2">
      <c r="A314" s="8">
        <v>39387</v>
      </c>
      <c r="B314" s="5" t="s">
        <v>131</v>
      </c>
      <c r="C314" s="5" t="s">
        <v>132</v>
      </c>
      <c r="E314" s="5">
        <v>0</v>
      </c>
      <c r="F314" s="5">
        <v>0</v>
      </c>
      <c r="G314" s="11">
        <f t="shared" si="41"/>
        <v>0</v>
      </c>
      <c r="H314" s="12">
        <v>0</v>
      </c>
      <c r="I314" s="12">
        <v>0</v>
      </c>
      <c r="J314" s="12">
        <v>75</v>
      </c>
      <c r="K314" s="12">
        <f>+J314+I314+H314</f>
        <v>75</v>
      </c>
      <c r="L314" s="17" t="s">
        <v>262</v>
      </c>
      <c r="M314" s="12">
        <v>0</v>
      </c>
      <c r="N314" s="10">
        <v>30</v>
      </c>
      <c r="O314" s="15">
        <v>0</v>
      </c>
      <c r="P314" s="10">
        <f t="shared" si="42"/>
        <v>30</v>
      </c>
    </row>
    <row r="315" spans="1:16" ht="12.75" outlineLevel="2">
      <c r="A315" s="8">
        <v>39387</v>
      </c>
      <c r="B315" s="5" t="s">
        <v>141</v>
      </c>
      <c r="C315" s="5" t="s">
        <v>142</v>
      </c>
      <c r="E315" s="5">
        <v>2379170</v>
      </c>
      <c r="F315" s="5">
        <v>2379170</v>
      </c>
      <c r="G315" s="11">
        <f t="shared" si="41"/>
        <v>0</v>
      </c>
      <c r="H315" s="12">
        <v>10</v>
      </c>
      <c r="I315" s="12">
        <v>30</v>
      </c>
      <c r="J315" s="12">
        <v>0</v>
      </c>
      <c r="K315" s="12">
        <f>+I315+H315</f>
        <v>40</v>
      </c>
      <c r="L315" s="17" t="s">
        <v>262</v>
      </c>
      <c r="M315" s="12">
        <v>10</v>
      </c>
      <c r="N315" s="10">
        <v>30</v>
      </c>
      <c r="P315" s="10">
        <f t="shared" si="42"/>
        <v>40</v>
      </c>
    </row>
    <row r="316" spans="1:16" ht="12.75" outlineLevel="2">
      <c r="A316" s="8">
        <v>39387</v>
      </c>
      <c r="B316" s="5" t="s">
        <v>143</v>
      </c>
      <c r="C316" s="5" t="s">
        <v>144</v>
      </c>
      <c r="E316" s="5">
        <v>1732060</v>
      </c>
      <c r="F316" s="5">
        <v>1732060</v>
      </c>
      <c r="G316" s="11">
        <f t="shared" si="41"/>
        <v>0</v>
      </c>
      <c r="H316" s="12">
        <v>10</v>
      </c>
      <c r="I316" s="12">
        <v>30</v>
      </c>
      <c r="J316" s="12">
        <v>0</v>
      </c>
      <c r="K316" s="12">
        <f>+I316+H316</f>
        <v>40</v>
      </c>
      <c r="L316" s="17" t="s">
        <v>262</v>
      </c>
      <c r="M316" s="12">
        <v>10</v>
      </c>
      <c r="N316" s="10">
        <v>30</v>
      </c>
      <c r="P316" s="10">
        <f t="shared" si="42"/>
        <v>40</v>
      </c>
    </row>
    <row r="317" spans="1:16" ht="12.75" outlineLevel="2">
      <c r="A317" s="8">
        <v>39387</v>
      </c>
      <c r="B317" s="5" t="s">
        <v>145</v>
      </c>
      <c r="C317" s="5" t="s">
        <v>146</v>
      </c>
      <c r="E317" s="5">
        <v>1208310</v>
      </c>
      <c r="F317" s="5">
        <v>1208310</v>
      </c>
      <c r="G317" s="11">
        <f t="shared" si="41"/>
        <v>0</v>
      </c>
      <c r="H317" s="12">
        <v>0</v>
      </c>
      <c r="I317" s="12">
        <v>40</v>
      </c>
      <c r="J317" s="12">
        <v>0</v>
      </c>
      <c r="K317" s="12">
        <f>+J317+I317+H317</f>
        <v>40</v>
      </c>
      <c r="L317" s="13">
        <v>1</v>
      </c>
      <c r="M317" s="12">
        <v>0</v>
      </c>
      <c r="N317" s="10">
        <v>40</v>
      </c>
      <c r="P317" s="10">
        <f t="shared" si="42"/>
        <v>40</v>
      </c>
    </row>
    <row r="318" spans="1:16" ht="12.75" outlineLevel="2">
      <c r="A318" s="8">
        <v>39387</v>
      </c>
      <c r="B318" s="5" t="s">
        <v>151</v>
      </c>
      <c r="C318" s="5" t="s">
        <v>152</v>
      </c>
      <c r="E318" s="5">
        <v>1732060</v>
      </c>
      <c r="F318" s="5">
        <v>1732060</v>
      </c>
      <c r="G318" s="11">
        <f t="shared" si="41"/>
        <v>0</v>
      </c>
      <c r="H318" s="12">
        <v>10</v>
      </c>
      <c r="I318" s="12">
        <v>30</v>
      </c>
      <c r="J318" s="12">
        <v>0</v>
      </c>
      <c r="K318" s="12">
        <f aca="true" t="shared" si="44" ref="K318:K325">+I318+H318</f>
        <v>40</v>
      </c>
      <c r="L318" s="17" t="s">
        <v>262</v>
      </c>
      <c r="M318" s="12">
        <v>10</v>
      </c>
      <c r="N318" s="10">
        <v>30</v>
      </c>
      <c r="P318" s="10">
        <f t="shared" si="42"/>
        <v>40</v>
      </c>
    </row>
    <row r="319" spans="1:16" ht="12.75" outlineLevel="2">
      <c r="A319" s="8">
        <v>39387</v>
      </c>
      <c r="B319" s="5" t="s">
        <v>169</v>
      </c>
      <c r="C319" s="5" t="s">
        <v>170</v>
      </c>
      <c r="E319" s="5">
        <v>3858020</v>
      </c>
      <c r="F319" s="5">
        <v>3858020</v>
      </c>
      <c r="G319" s="11">
        <f t="shared" si="41"/>
        <v>0</v>
      </c>
      <c r="H319" s="12">
        <v>10</v>
      </c>
      <c r="I319" s="12">
        <v>30</v>
      </c>
      <c r="J319" s="12">
        <v>0</v>
      </c>
      <c r="K319" s="12">
        <f t="shared" si="44"/>
        <v>40</v>
      </c>
      <c r="L319" s="17" t="s">
        <v>262</v>
      </c>
      <c r="M319" s="12">
        <v>10</v>
      </c>
      <c r="N319" s="10">
        <v>30</v>
      </c>
      <c r="P319" s="10">
        <f t="shared" si="42"/>
        <v>40</v>
      </c>
    </row>
    <row r="320" spans="1:16" ht="12.75" outlineLevel="2">
      <c r="A320" s="8">
        <v>39387</v>
      </c>
      <c r="B320" s="5" t="s">
        <v>171</v>
      </c>
      <c r="C320" s="5" t="s">
        <v>172</v>
      </c>
      <c r="E320" s="5">
        <v>314920</v>
      </c>
      <c r="F320" s="5">
        <v>314920</v>
      </c>
      <c r="G320" s="11">
        <f t="shared" si="41"/>
        <v>0</v>
      </c>
      <c r="H320" s="12">
        <v>0</v>
      </c>
      <c r="I320" s="12">
        <v>40</v>
      </c>
      <c r="J320" s="12">
        <v>0</v>
      </c>
      <c r="K320" s="12">
        <f t="shared" si="44"/>
        <v>40</v>
      </c>
      <c r="L320" s="13">
        <v>1</v>
      </c>
      <c r="M320" s="12">
        <v>0</v>
      </c>
      <c r="N320" s="10">
        <v>40</v>
      </c>
      <c r="P320" s="10">
        <f t="shared" si="42"/>
        <v>40</v>
      </c>
    </row>
    <row r="321" spans="1:16" ht="12.75" outlineLevel="2">
      <c r="A321" s="8">
        <v>39387</v>
      </c>
      <c r="B321" s="5" t="s">
        <v>179</v>
      </c>
      <c r="C321" s="5" t="s">
        <v>180</v>
      </c>
      <c r="E321" s="5">
        <v>3057140</v>
      </c>
      <c r="F321" s="5">
        <v>3057140</v>
      </c>
      <c r="G321" s="11">
        <f t="shared" si="41"/>
        <v>0</v>
      </c>
      <c r="H321" s="12">
        <v>10</v>
      </c>
      <c r="I321" s="12">
        <v>30</v>
      </c>
      <c r="J321" s="12">
        <v>0</v>
      </c>
      <c r="K321" s="12">
        <f t="shared" si="44"/>
        <v>40</v>
      </c>
      <c r="L321" s="17" t="s">
        <v>262</v>
      </c>
      <c r="M321" s="12">
        <v>10</v>
      </c>
      <c r="N321" s="10">
        <v>30</v>
      </c>
      <c r="P321" s="10">
        <f t="shared" si="42"/>
        <v>40</v>
      </c>
    </row>
    <row r="322" spans="1:16" ht="12.75" outlineLevel="2">
      <c r="A322" s="8">
        <v>39387</v>
      </c>
      <c r="B322" s="5" t="s">
        <v>187</v>
      </c>
      <c r="C322" s="5" t="s">
        <v>188</v>
      </c>
      <c r="E322" s="5">
        <v>5612230</v>
      </c>
      <c r="F322" s="5">
        <v>5612230</v>
      </c>
      <c r="G322" s="11">
        <f t="shared" si="41"/>
        <v>0</v>
      </c>
      <c r="H322" s="12">
        <v>0</v>
      </c>
      <c r="I322" s="12">
        <v>40</v>
      </c>
      <c r="J322" s="12">
        <v>0</v>
      </c>
      <c r="K322" s="12">
        <f t="shared" si="44"/>
        <v>40</v>
      </c>
      <c r="L322" s="13">
        <v>1</v>
      </c>
      <c r="M322" s="12">
        <v>0</v>
      </c>
      <c r="N322" s="10">
        <v>40</v>
      </c>
      <c r="P322" s="10">
        <f t="shared" si="42"/>
        <v>40</v>
      </c>
    </row>
    <row r="323" spans="1:16" ht="12.75" outlineLevel="2">
      <c r="A323" s="8">
        <v>39387</v>
      </c>
      <c r="B323" s="5" t="s">
        <v>191</v>
      </c>
      <c r="C323" s="5" t="s">
        <v>192</v>
      </c>
      <c r="E323" s="5">
        <v>4540040</v>
      </c>
      <c r="F323" s="5">
        <v>4540040</v>
      </c>
      <c r="G323" s="11">
        <f t="shared" si="41"/>
        <v>0</v>
      </c>
      <c r="H323" s="12">
        <v>0</v>
      </c>
      <c r="I323" s="12">
        <v>40</v>
      </c>
      <c r="J323" s="12">
        <v>0</v>
      </c>
      <c r="K323" s="12">
        <f t="shared" si="44"/>
        <v>40</v>
      </c>
      <c r="L323" s="13">
        <v>1</v>
      </c>
      <c r="M323" s="12">
        <v>0</v>
      </c>
      <c r="N323" s="10">
        <v>40</v>
      </c>
      <c r="P323" s="10">
        <f t="shared" si="42"/>
        <v>40</v>
      </c>
    </row>
    <row r="324" spans="1:16" ht="12.75" outlineLevel="2">
      <c r="A324" s="8">
        <v>39387</v>
      </c>
      <c r="B324" s="5" t="s">
        <v>225</v>
      </c>
      <c r="C324" s="5" t="s">
        <v>226</v>
      </c>
      <c r="E324" s="5">
        <v>1531910</v>
      </c>
      <c r="F324" s="5">
        <v>1531910</v>
      </c>
      <c r="G324" s="11">
        <f t="shared" si="41"/>
        <v>0</v>
      </c>
      <c r="H324" s="12">
        <v>10</v>
      </c>
      <c r="I324" s="12">
        <v>30</v>
      </c>
      <c r="J324" s="12">
        <v>0</v>
      </c>
      <c r="K324" s="12">
        <f t="shared" si="44"/>
        <v>40</v>
      </c>
      <c r="L324" s="17" t="s">
        <v>262</v>
      </c>
      <c r="M324" s="12">
        <v>10</v>
      </c>
      <c r="N324" s="10">
        <v>30</v>
      </c>
      <c r="P324" s="10">
        <f t="shared" si="42"/>
        <v>40</v>
      </c>
    </row>
    <row r="325" spans="1:16" ht="12.75" outlineLevel="2">
      <c r="A325" s="8">
        <v>39387</v>
      </c>
      <c r="B325" s="5" t="s">
        <v>227</v>
      </c>
      <c r="C325" s="5" t="s">
        <v>228</v>
      </c>
      <c r="E325" s="5">
        <v>2676410</v>
      </c>
      <c r="F325" s="5">
        <v>2676410</v>
      </c>
      <c r="G325" s="11">
        <f t="shared" si="41"/>
        <v>0</v>
      </c>
      <c r="H325" s="12">
        <v>10</v>
      </c>
      <c r="I325" s="12">
        <v>30</v>
      </c>
      <c r="J325" s="12">
        <v>0</v>
      </c>
      <c r="K325" s="12">
        <f t="shared" si="44"/>
        <v>40</v>
      </c>
      <c r="L325" s="17" t="s">
        <v>262</v>
      </c>
      <c r="M325" s="12">
        <v>10</v>
      </c>
      <c r="N325" s="10">
        <v>30</v>
      </c>
      <c r="P325" s="10">
        <f t="shared" si="42"/>
        <v>40</v>
      </c>
    </row>
    <row r="326" spans="1:16" ht="12.75" outlineLevel="2">
      <c r="A326" s="8"/>
      <c r="H326" s="12">
        <f>SUM(H1:H325)</f>
        <v>1679.6299999999999</v>
      </c>
      <c r="I326" s="12">
        <f>SUM(I1:I325)</f>
        <v>16110</v>
      </c>
      <c r="J326" s="12">
        <f>SUM(J1:J325)</f>
        <v>1161.8000000000002</v>
      </c>
      <c r="K326" s="12">
        <f>SUM(K1:K325)</f>
        <v>18951.43</v>
      </c>
      <c r="L326" s="17"/>
      <c r="M326" s="12">
        <f>SUM(M1:M325)</f>
        <v>1679.6299999999999</v>
      </c>
      <c r="N326" s="12">
        <f>SUM(N1:N325)</f>
        <v>18650</v>
      </c>
      <c r="O326" s="12">
        <f>SUM(O1:O325)</f>
        <v>0</v>
      </c>
      <c r="P326" s="12">
        <f>SUM(P1:P325)</f>
        <v>20329.63</v>
      </c>
    </row>
    <row r="327" spans="1:15" ht="12.75" outlineLevel="2">
      <c r="A327" s="8"/>
      <c r="L327" s="17"/>
      <c r="O327" s="15"/>
    </row>
    <row r="328" spans="1:15" ht="12.75" outlineLevel="2">
      <c r="A328" s="8"/>
      <c r="L328" s="17"/>
      <c r="O328" s="15"/>
    </row>
    <row r="329" spans="1:15" ht="12.75" outlineLevel="2">
      <c r="A329" s="8"/>
      <c r="L329" s="17"/>
      <c r="O329" s="15"/>
    </row>
    <row r="330" spans="1:18" ht="12.75" outlineLevel="2">
      <c r="A330" s="8"/>
      <c r="L330" s="17"/>
      <c r="O330" s="15"/>
      <c r="R330" s="18"/>
    </row>
    <row r="331" spans="1:18" ht="12.75" outlineLevel="2">
      <c r="A331" s="8"/>
      <c r="L331" s="17"/>
      <c r="O331" s="15"/>
      <c r="R331" s="18"/>
    </row>
    <row r="332" spans="1:15" ht="12.75" outlineLevel="2">
      <c r="A332" s="8"/>
      <c r="L332" s="17"/>
      <c r="O332" s="15"/>
    </row>
    <row r="333" spans="1:15" ht="12.75" outlineLevel="2">
      <c r="A333" s="8"/>
      <c r="L333" s="17"/>
      <c r="O333" s="15"/>
    </row>
    <row r="334" spans="1:15" ht="12.75" outlineLevel="2">
      <c r="A334" s="8"/>
      <c r="L334" s="17"/>
      <c r="O334" s="15"/>
    </row>
    <row r="335" spans="1:15" ht="12.75" outlineLevel="2">
      <c r="A335" s="8"/>
      <c r="O335" s="15"/>
    </row>
    <row r="336" spans="1:15" ht="12.75" outlineLevel="2">
      <c r="A336" s="8"/>
      <c r="L336" s="17"/>
      <c r="O336" s="15"/>
    </row>
    <row r="337" spans="1:15" ht="12.75" outlineLevel="2">
      <c r="A337" s="8"/>
      <c r="L337" s="17"/>
      <c r="O337" s="15"/>
    </row>
    <row r="338" spans="1:15" ht="12.75" outlineLevel="2">
      <c r="A338" s="8"/>
      <c r="L338" s="17"/>
      <c r="O338" s="15"/>
    </row>
    <row r="339" spans="1:15" ht="12.75" outlineLevel="2">
      <c r="A339" s="8"/>
      <c r="L339" s="17"/>
      <c r="O339" s="15"/>
    </row>
    <row r="340" spans="1:15" ht="12.75" outlineLevel="2">
      <c r="A340" s="8"/>
      <c r="L340" s="17"/>
      <c r="O340" s="15"/>
    </row>
    <row r="341" spans="1:15" ht="12.75" outlineLevel="2">
      <c r="A341" s="8"/>
      <c r="L341" s="17"/>
      <c r="O341" s="15"/>
    </row>
    <row r="342" spans="1:18" ht="12.75" outlineLevel="2">
      <c r="A342" s="8"/>
      <c r="L342" s="17"/>
      <c r="O342" s="15"/>
      <c r="R342" s="18"/>
    </row>
    <row r="343" spans="1:18" ht="12.75" outlineLevel="2">
      <c r="A343" s="8"/>
      <c r="L343" s="17"/>
      <c r="O343" s="15"/>
      <c r="R343" s="18"/>
    </row>
    <row r="344" spans="1:15" ht="12.75" outlineLevel="2">
      <c r="A344" s="8"/>
      <c r="L344" s="17"/>
      <c r="O344" s="15"/>
    </row>
    <row r="345" spans="1:15" ht="12.75" outlineLevel="2">
      <c r="A345" s="8"/>
      <c r="L345" s="17"/>
      <c r="O345" s="15"/>
    </row>
    <row r="346" spans="1:15" ht="12.75" outlineLevel="2">
      <c r="A346" s="8"/>
      <c r="L346" s="17"/>
      <c r="O346" s="15"/>
    </row>
    <row r="347" spans="1:15" ht="12.75" outlineLevel="2">
      <c r="A347" s="8"/>
      <c r="L347" s="17"/>
      <c r="O347" s="15"/>
    </row>
    <row r="348" spans="1:15" ht="12.75" outlineLevel="2">
      <c r="A348" s="8"/>
      <c r="L348" s="17"/>
      <c r="O348" s="15"/>
    </row>
    <row r="349" spans="1:15" ht="12.75" outlineLevel="2">
      <c r="A349" s="8"/>
      <c r="L349" s="17"/>
      <c r="O349" s="15"/>
    </row>
    <row r="350" spans="1:15" ht="12.75" outlineLevel="2">
      <c r="A350" s="8"/>
      <c r="O350" s="15"/>
    </row>
    <row r="351" spans="1:15" ht="12.75" outlineLevel="2">
      <c r="A351" s="8"/>
      <c r="L351" s="17"/>
      <c r="O351" s="15"/>
    </row>
    <row r="352" spans="1:15" ht="12.75" outlineLevel="2">
      <c r="A352" s="8"/>
      <c r="L352" s="17"/>
      <c r="O352" s="15"/>
    </row>
    <row r="353" spans="1:15" ht="12.75" outlineLevel="2">
      <c r="A353" s="8"/>
      <c r="O353" s="15"/>
    </row>
    <row r="354" spans="1:15" ht="12.75" outlineLevel="2">
      <c r="A354" s="8"/>
      <c r="L354" s="17"/>
      <c r="O354" s="15"/>
    </row>
    <row r="355" spans="1:15" ht="12.75" outlineLevel="2">
      <c r="A355" s="8"/>
      <c r="L355" s="17"/>
      <c r="O355" s="15"/>
    </row>
    <row r="356" spans="1:15" ht="12.75" outlineLevel="2">
      <c r="A356" s="8"/>
      <c r="L356" s="17"/>
      <c r="O356" s="15"/>
    </row>
    <row r="357" spans="1:15" ht="12.75" outlineLevel="2">
      <c r="A357" s="8"/>
      <c r="L357" s="17"/>
      <c r="O357" s="15"/>
    </row>
    <row r="358" spans="1:15" ht="12.75" outlineLevel="2">
      <c r="A358" s="8"/>
      <c r="L358" s="17"/>
      <c r="O358" s="15"/>
    </row>
    <row r="359" spans="1:15" ht="12.75" outlineLevel="2">
      <c r="A359" s="8"/>
      <c r="O359" s="15"/>
    </row>
    <row r="360" spans="1:15" ht="12.75" outlineLevel="2">
      <c r="A360" s="8"/>
      <c r="L360" s="17"/>
      <c r="O360" s="15"/>
    </row>
    <row r="361" spans="1:15" ht="12.75" outlineLevel="2">
      <c r="A361" s="8"/>
      <c r="L361" s="17"/>
      <c r="O361" s="15"/>
    </row>
    <row r="362" spans="1:15" ht="12.75" outlineLevel="2">
      <c r="A362" s="8"/>
      <c r="L362" s="17"/>
      <c r="O362" s="15"/>
    </row>
    <row r="363" spans="1:15" ht="12.75" outlineLevel="2">
      <c r="A363" s="8"/>
      <c r="L363" s="17"/>
      <c r="O363" s="15"/>
    </row>
    <row r="364" spans="1:15" ht="12.75" outlineLevel="2">
      <c r="A364" s="8"/>
      <c r="L364" s="17"/>
      <c r="O364" s="15"/>
    </row>
    <row r="365" spans="1:15" ht="12.75" outlineLevel="2">
      <c r="A365" s="8"/>
      <c r="L365" s="17"/>
      <c r="O365" s="15"/>
    </row>
    <row r="366" spans="1:15" ht="12.75" outlineLevel="2">
      <c r="A366" s="8"/>
      <c r="L366" s="17"/>
      <c r="O366" s="15"/>
    </row>
    <row r="367" spans="1:15" ht="12.75" outlineLevel="2">
      <c r="A367" s="8"/>
      <c r="L367" s="17"/>
      <c r="O367" s="15"/>
    </row>
    <row r="368" spans="1:15" ht="12.75" outlineLevel="2">
      <c r="A368" s="8"/>
      <c r="O368" s="15"/>
    </row>
    <row r="369" spans="1:15" ht="12.75" outlineLevel="2">
      <c r="A369" s="8"/>
      <c r="L369" s="17"/>
      <c r="O369" s="15"/>
    </row>
    <row r="370" spans="1:15" ht="12.75" outlineLevel="2">
      <c r="A370" s="8"/>
      <c r="L370" s="17"/>
      <c r="O370" s="15"/>
    </row>
    <row r="371" spans="1:15" ht="12.75" outlineLevel="2">
      <c r="A371" s="8"/>
      <c r="L371" s="17"/>
      <c r="O371" s="15"/>
    </row>
    <row r="372" spans="1:15" ht="12.75" outlineLevel="2">
      <c r="A372" s="8"/>
      <c r="L372" s="17"/>
      <c r="O372" s="15"/>
    </row>
    <row r="373" spans="1:15" ht="12.75" outlineLevel="2">
      <c r="A373" s="8"/>
      <c r="L373" s="17"/>
      <c r="O373" s="15"/>
    </row>
    <row r="374" spans="1:15" ht="12.75" outlineLevel="2">
      <c r="A374" s="8"/>
      <c r="L374" s="17"/>
      <c r="O374" s="15"/>
    </row>
    <row r="375" spans="1:15" ht="12.75" outlineLevel="2">
      <c r="A375" s="8"/>
      <c r="L375" s="17"/>
      <c r="O375" s="15"/>
    </row>
    <row r="376" spans="1:15" ht="12.75" outlineLevel="2">
      <c r="A376" s="8"/>
      <c r="L376" s="17"/>
      <c r="O376" s="15"/>
    </row>
    <row r="377" spans="1:15" ht="12.75" outlineLevel="2">
      <c r="A377" s="8"/>
      <c r="L377" s="17"/>
      <c r="O377" s="15"/>
    </row>
    <row r="378" spans="1:15" ht="12.75" outlineLevel="2">
      <c r="A378" s="8"/>
      <c r="L378" s="17"/>
      <c r="O378" s="15"/>
    </row>
    <row r="379" spans="1:15" ht="12.75" outlineLevel="2">
      <c r="A379" s="8"/>
      <c r="L379" s="17"/>
      <c r="O379" s="15"/>
    </row>
    <row r="380" spans="1:15" ht="12.75" outlineLevel="2">
      <c r="A380" s="8"/>
      <c r="L380" s="17"/>
      <c r="O380" s="15"/>
    </row>
    <row r="381" spans="1:15" ht="12.75" outlineLevel="2">
      <c r="A381" s="8"/>
      <c r="L381" s="17"/>
      <c r="O381" s="15"/>
    </row>
    <row r="382" spans="1:15" ht="12.75" outlineLevel="2">
      <c r="A382" s="8"/>
      <c r="L382" s="17"/>
      <c r="O382" s="15"/>
    </row>
    <row r="383" spans="1:15" ht="12.75" outlineLevel="2">
      <c r="A383" s="8"/>
      <c r="L383" s="17"/>
      <c r="O383" s="15"/>
    </row>
    <row r="384" spans="1:15" ht="12.75" outlineLevel="2">
      <c r="A384" s="8"/>
      <c r="L384" s="17"/>
      <c r="O384" s="15"/>
    </row>
    <row r="385" spans="1:15" ht="12.75" outlineLevel="2">
      <c r="A385" s="8"/>
      <c r="L385" s="17"/>
      <c r="O385" s="15"/>
    </row>
    <row r="386" spans="1:15" ht="12.75" outlineLevel="2">
      <c r="A386" s="8"/>
      <c r="L386" s="17"/>
      <c r="O386" s="15"/>
    </row>
    <row r="387" spans="1:15" ht="12.75" outlineLevel="2">
      <c r="A387" s="8"/>
      <c r="L387" s="17"/>
      <c r="O387" s="15"/>
    </row>
    <row r="388" spans="1:15" ht="12.75" outlineLevel="2">
      <c r="A388" s="8"/>
      <c r="L388" s="17"/>
      <c r="O388" s="15"/>
    </row>
    <row r="389" spans="1:15" ht="12.75" outlineLevel="2">
      <c r="A389" s="8"/>
      <c r="L389" s="17"/>
      <c r="O389" s="15"/>
    </row>
    <row r="390" spans="1:15" ht="12.75" outlineLevel="2">
      <c r="A390" s="8"/>
      <c r="L390" s="17"/>
      <c r="O390" s="15"/>
    </row>
    <row r="391" spans="1:15" ht="12.75" outlineLevel="2">
      <c r="A391" s="8"/>
      <c r="L391" s="17"/>
      <c r="O391" s="15"/>
    </row>
    <row r="392" spans="1:15" ht="12.75" outlineLevel="2">
      <c r="A392" s="8"/>
      <c r="L392" s="17"/>
      <c r="O392" s="15"/>
    </row>
    <row r="393" spans="1:15" ht="12.75" outlineLevel="2">
      <c r="A393" s="8"/>
      <c r="L393" s="17"/>
      <c r="O393" s="15"/>
    </row>
    <row r="394" spans="1:15" ht="12.75" outlineLevel="2">
      <c r="A394" s="8"/>
      <c r="L394" s="17"/>
      <c r="O394" s="15"/>
    </row>
    <row r="395" spans="1:15" ht="12.75" outlineLevel="2">
      <c r="A395" s="8"/>
      <c r="L395" s="17"/>
      <c r="O395" s="15"/>
    </row>
    <row r="396" spans="1:15" ht="12.75" outlineLevel="2">
      <c r="A396" s="8"/>
      <c r="L396" s="17"/>
      <c r="O396" s="15"/>
    </row>
    <row r="397" spans="1:15" ht="12.75" outlineLevel="2">
      <c r="A397" s="8"/>
      <c r="L397" s="17"/>
      <c r="O397" s="15"/>
    </row>
    <row r="398" spans="1:15" ht="12.75" outlineLevel="2">
      <c r="A398" s="8"/>
      <c r="L398" s="17"/>
      <c r="O398" s="15"/>
    </row>
    <row r="399" spans="1:15" ht="12.75" outlineLevel="2">
      <c r="A399" s="8"/>
      <c r="L399" s="17"/>
      <c r="O399" s="15"/>
    </row>
    <row r="400" spans="1:15" ht="12.75" outlineLevel="2">
      <c r="A400" s="8"/>
      <c r="O400" s="15"/>
    </row>
    <row r="401" spans="1:15" ht="12.75" outlineLevel="2">
      <c r="A401" s="8"/>
      <c r="L401" s="17"/>
      <c r="O401" s="15"/>
    </row>
    <row r="402" spans="1:15" ht="12.75" outlineLevel="2">
      <c r="A402" s="8"/>
      <c r="L402" s="17"/>
      <c r="O402" s="15"/>
    </row>
    <row r="403" spans="1:15" ht="12.75" outlineLevel="2">
      <c r="A403" s="8"/>
      <c r="L403" s="17"/>
      <c r="O403" s="15"/>
    </row>
    <row r="404" spans="1:15" ht="12.75" outlineLevel="2">
      <c r="A404" s="8"/>
      <c r="L404" s="17"/>
      <c r="O404" s="15"/>
    </row>
    <row r="405" spans="1:15" ht="12.75" outlineLevel="2">
      <c r="A405" s="8"/>
      <c r="L405" s="17"/>
      <c r="O405" s="15"/>
    </row>
    <row r="406" spans="1:15" ht="12.75" outlineLevel="2">
      <c r="A406" s="8"/>
      <c r="L406" s="17"/>
      <c r="O406" s="15"/>
    </row>
    <row r="407" spans="1:18" ht="12.75" outlineLevel="2">
      <c r="A407" s="8"/>
      <c r="O407" s="15"/>
      <c r="R407" s="4"/>
    </row>
    <row r="408" spans="1:15" ht="12.75" outlineLevel="2">
      <c r="A408" s="8"/>
      <c r="L408" s="17"/>
      <c r="O408" s="15"/>
    </row>
    <row r="409" spans="1:15" ht="12.75" outlineLevel="2">
      <c r="A409" s="8"/>
      <c r="L409" s="17"/>
      <c r="O409" s="15"/>
    </row>
    <row r="410" spans="1:15" ht="12.75" outlineLevel="2">
      <c r="A410" s="8"/>
      <c r="L410" s="17"/>
      <c r="O410" s="15"/>
    </row>
    <row r="411" spans="1:15" ht="12.75" outlineLevel="2">
      <c r="A411" s="8"/>
      <c r="L411" s="17"/>
      <c r="O411" s="15"/>
    </row>
    <row r="412" spans="1:15" ht="12.75" outlineLevel="2">
      <c r="A412" s="8"/>
      <c r="L412" s="17"/>
      <c r="O412" s="15"/>
    </row>
    <row r="413" spans="1:15" ht="12.75" outlineLevel="2">
      <c r="A413" s="8"/>
      <c r="L413" s="17"/>
      <c r="O413" s="15"/>
    </row>
    <row r="414" spans="1:15" ht="12.75" outlineLevel="2">
      <c r="A414" s="8"/>
      <c r="L414" s="17"/>
      <c r="O414" s="15"/>
    </row>
    <row r="415" spans="1:15" ht="12.75" outlineLevel="2">
      <c r="A415" s="8"/>
      <c r="L415" s="17"/>
      <c r="O415" s="15"/>
    </row>
    <row r="416" spans="1:15" ht="12.75" outlineLevel="2">
      <c r="A416" s="8"/>
      <c r="L416" s="17"/>
      <c r="O416" s="15"/>
    </row>
    <row r="417" spans="1:15" ht="12.75" outlineLevel="2">
      <c r="A417" s="8"/>
      <c r="L417" s="17"/>
      <c r="O417" s="15"/>
    </row>
    <row r="418" spans="1:15" ht="12.75" outlineLevel="2">
      <c r="A418" s="8"/>
      <c r="L418" s="17"/>
      <c r="O418" s="15"/>
    </row>
    <row r="419" spans="1:15" ht="12.75" outlineLevel="2">
      <c r="A419" s="8"/>
      <c r="L419" s="17"/>
      <c r="O419" s="15"/>
    </row>
    <row r="420" spans="1:15" ht="12.75" outlineLevel="2">
      <c r="A420" s="8"/>
      <c r="L420" s="17"/>
      <c r="O420" s="15"/>
    </row>
    <row r="421" spans="1:15" ht="12.75" outlineLevel="2">
      <c r="A421" s="8"/>
      <c r="L421" s="17"/>
      <c r="O421" s="15"/>
    </row>
    <row r="422" spans="1:15" ht="12.75" outlineLevel="2">
      <c r="A422" s="8"/>
      <c r="L422" s="17"/>
      <c r="O422" s="15"/>
    </row>
    <row r="423" spans="1:15" ht="12.75" outlineLevel="2">
      <c r="A423" s="8"/>
      <c r="L423" s="17"/>
      <c r="O423" s="15"/>
    </row>
    <row r="424" spans="1:15" ht="12.75" outlineLevel="2">
      <c r="A424" s="8"/>
      <c r="L424" s="17"/>
      <c r="O424" s="15"/>
    </row>
    <row r="425" spans="1:15" ht="12.75" outlineLevel="2">
      <c r="A425" s="8"/>
      <c r="L425" s="17"/>
      <c r="O425" s="15"/>
    </row>
    <row r="426" spans="1:15" ht="12.75" outlineLevel="2">
      <c r="A426" s="8"/>
      <c r="L426" s="17"/>
      <c r="O426" s="15"/>
    </row>
    <row r="427" spans="1:15" ht="12.75" outlineLevel="2">
      <c r="A427" s="8"/>
      <c r="L427" s="17"/>
      <c r="O427" s="15"/>
    </row>
    <row r="428" spans="1:15" ht="12.75" outlineLevel="2">
      <c r="A428" s="8"/>
      <c r="L428" s="17"/>
      <c r="O428" s="15"/>
    </row>
    <row r="429" spans="1:15" ht="12.75" outlineLevel="2">
      <c r="A429" s="8"/>
      <c r="L429" s="17"/>
      <c r="O429" s="15"/>
    </row>
    <row r="430" spans="1:15" ht="12.75" outlineLevel="2">
      <c r="A430" s="8"/>
      <c r="L430" s="17"/>
      <c r="O430" s="15"/>
    </row>
    <row r="431" spans="1:15" ht="12.75" outlineLevel="2">
      <c r="A431" s="8"/>
      <c r="L431" s="17"/>
      <c r="O431" s="15"/>
    </row>
    <row r="432" spans="1:15" ht="12.75" outlineLevel="2">
      <c r="A432" s="8"/>
      <c r="L432" s="17"/>
      <c r="O432" s="15"/>
    </row>
    <row r="433" spans="1:15" ht="12.75" outlineLevel="2">
      <c r="A433" s="8"/>
      <c r="L433" s="17"/>
      <c r="O433" s="15"/>
    </row>
    <row r="434" spans="1:15" ht="12.75" outlineLevel="2">
      <c r="A434" s="8"/>
      <c r="L434" s="17"/>
      <c r="O434" s="15"/>
    </row>
    <row r="435" spans="1:15" ht="12.75" outlineLevel="2">
      <c r="A435" s="8"/>
      <c r="L435" s="17"/>
      <c r="O435" s="15"/>
    </row>
    <row r="436" spans="1:15" ht="12.75" outlineLevel="2">
      <c r="A436" s="8"/>
      <c r="L436" s="17"/>
      <c r="O436" s="15"/>
    </row>
    <row r="437" spans="1:15" ht="12.75" outlineLevel="2">
      <c r="A437" s="8"/>
      <c r="L437" s="17"/>
      <c r="O437" s="15"/>
    </row>
    <row r="438" spans="1:15" ht="12.75" outlineLevel="2">
      <c r="A438" s="8"/>
      <c r="L438" s="17"/>
      <c r="O438" s="15"/>
    </row>
    <row r="439" spans="1:15" ht="12.75" outlineLevel="2">
      <c r="A439" s="8"/>
      <c r="L439" s="17"/>
      <c r="O439" s="15"/>
    </row>
    <row r="440" spans="1:15" ht="12.75" outlineLevel="2">
      <c r="A440" s="8"/>
      <c r="L440" s="17"/>
      <c r="O440" s="15"/>
    </row>
    <row r="441" spans="1:15" ht="12.75" outlineLevel="2">
      <c r="A441" s="8"/>
      <c r="L441" s="17"/>
      <c r="O441" s="15"/>
    </row>
    <row r="442" spans="1:15" ht="12.75" outlineLevel="2">
      <c r="A442" s="8"/>
      <c r="L442" s="17"/>
      <c r="O442" s="15"/>
    </row>
    <row r="443" spans="1:15" ht="12.75" outlineLevel="2">
      <c r="A443" s="8"/>
      <c r="L443" s="17"/>
      <c r="O443" s="15"/>
    </row>
    <row r="444" spans="1:15" ht="12.75" outlineLevel="2">
      <c r="A444" s="8"/>
      <c r="L444" s="17"/>
      <c r="O444" s="15"/>
    </row>
    <row r="445" spans="1:15" ht="12.75" outlineLevel="2">
      <c r="A445" s="8"/>
      <c r="L445" s="17"/>
      <c r="O445" s="15"/>
    </row>
    <row r="446" spans="1:15" ht="12.75" outlineLevel="2">
      <c r="A446" s="8"/>
      <c r="L446" s="17"/>
      <c r="O446" s="15"/>
    </row>
    <row r="447" spans="1:15" ht="12.75" outlineLevel="2">
      <c r="A447" s="8"/>
      <c r="L447" s="17"/>
      <c r="O447" s="15"/>
    </row>
    <row r="448" spans="1:15" ht="12.75" outlineLevel="2">
      <c r="A448" s="8"/>
      <c r="L448" s="17"/>
      <c r="O448" s="15"/>
    </row>
    <row r="449" spans="1:15" ht="12.75" outlineLevel="2">
      <c r="A449" s="8"/>
      <c r="L449" s="17"/>
      <c r="O449" s="15"/>
    </row>
    <row r="450" spans="1:15" ht="12.75" outlineLevel="2">
      <c r="A450" s="8"/>
      <c r="L450" s="17"/>
      <c r="O450" s="15"/>
    </row>
    <row r="451" spans="1:15" ht="12.75" outlineLevel="2">
      <c r="A451" s="8"/>
      <c r="L451" s="17"/>
      <c r="O451" s="15"/>
    </row>
    <row r="452" spans="1:15" ht="12.75" outlineLevel="2">
      <c r="A452" s="8"/>
      <c r="L452" s="17"/>
      <c r="O452" s="15"/>
    </row>
    <row r="453" spans="1:15" ht="12.75" outlineLevel="2">
      <c r="A453" s="8"/>
      <c r="L453" s="17"/>
      <c r="O453" s="15"/>
    </row>
    <row r="454" spans="1:15" ht="12.75" outlineLevel="2">
      <c r="A454" s="8"/>
      <c r="L454" s="17"/>
      <c r="O454" s="15"/>
    </row>
    <row r="455" spans="1:15" ht="12.75" outlineLevel="2">
      <c r="A455" s="8"/>
      <c r="L455" s="17"/>
      <c r="O455" s="15"/>
    </row>
    <row r="456" spans="1:15" ht="12.75" outlineLevel="2">
      <c r="A456" s="8"/>
      <c r="L456" s="17"/>
      <c r="O456" s="15"/>
    </row>
    <row r="457" spans="1:15" ht="12.75" outlineLevel="2">
      <c r="A457" s="8"/>
      <c r="L457" s="17"/>
      <c r="O457" s="15"/>
    </row>
    <row r="458" spans="1:15" ht="12.75" outlineLevel="2">
      <c r="A458" s="8"/>
      <c r="L458" s="17"/>
      <c r="O458" s="15"/>
    </row>
    <row r="459" spans="1:15" ht="12.75" outlineLevel="2">
      <c r="A459" s="8"/>
      <c r="L459" s="17"/>
      <c r="O459" s="15"/>
    </row>
    <row r="460" spans="1:15" ht="12.75" outlineLevel="2">
      <c r="A460" s="8"/>
      <c r="L460" s="17"/>
      <c r="O460" s="15"/>
    </row>
    <row r="461" spans="1:15" ht="12.75" outlineLevel="2">
      <c r="A461" s="8"/>
      <c r="L461" s="17"/>
      <c r="O461" s="15"/>
    </row>
    <row r="462" spans="1:15" ht="12.75" outlineLevel="2">
      <c r="A462" s="8"/>
      <c r="L462" s="17"/>
      <c r="O462" s="15"/>
    </row>
    <row r="463" spans="1:15" ht="12.75" outlineLevel="2">
      <c r="A463" s="8"/>
      <c r="L463" s="17"/>
      <c r="O463" s="15"/>
    </row>
    <row r="464" spans="1:15" ht="12.75" outlineLevel="2">
      <c r="A464" s="8"/>
      <c r="L464" s="17"/>
      <c r="O464" s="15"/>
    </row>
    <row r="465" spans="1:15" ht="12.75" outlineLevel="2">
      <c r="A465" s="8"/>
      <c r="L465" s="17"/>
      <c r="O465" s="15"/>
    </row>
    <row r="466" spans="1:15" ht="12.75" outlineLevel="2">
      <c r="A466" s="8"/>
      <c r="L466" s="17"/>
      <c r="O466" s="15"/>
    </row>
    <row r="467" spans="1:15" ht="12.75" outlineLevel="2">
      <c r="A467" s="8"/>
      <c r="L467" s="17"/>
      <c r="O467" s="15"/>
    </row>
    <row r="468" spans="1:15" ht="12.75" outlineLevel="2">
      <c r="A468" s="8"/>
      <c r="L468" s="17"/>
      <c r="O468" s="15"/>
    </row>
    <row r="469" spans="1:15" ht="12.75" outlineLevel="2">
      <c r="A469" s="8"/>
      <c r="L469" s="17"/>
      <c r="O469" s="15"/>
    </row>
    <row r="470" spans="1:15" ht="12.75" outlineLevel="2">
      <c r="A470" s="8"/>
      <c r="L470" s="17"/>
      <c r="O470" s="15"/>
    </row>
    <row r="471" spans="1:15" ht="12.75" outlineLevel="2">
      <c r="A471" s="8"/>
      <c r="L471" s="17"/>
      <c r="O471" s="15"/>
    </row>
    <row r="472" spans="1:15" ht="12.75" outlineLevel="2">
      <c r="A472" s="8"/>
      <c r="L472" s="17"/>
      <c r="O472" s="15"/>
    </row>
    <row r="473" spans="1:15" ht="12.75" outlineLevel="2">
      <c r="A473" s="8"/>
      <c r="L473" s="17"/>
      <c r="O473" s="15"/>
    </row>
    <row r="474" spans="1:15" ht="12.75" outlineLevel="2">
      <c r="A474" s="8"/>
      <c r="L474" s="17"/>
      <c r="O474" s="15"/>
    </row>
    <row r="475" spans="1:15" ht="12.75" outlineLevel="2">
      <c r="A475" s="8"/>
      <c r="L475" s="17"/>
      <c r="O475" s="15"/>
    </row>
    <row r="476" spans="1:15" ht="12.75" outlineLevel="2">
      <c r="A476" s="8"/>
      <c r="L476" s="17"/>
      <c r="O476" s="15"/>
    </row>
    <row r="477" spans="1:15" ht="12.75" outlineLevel="2">
      <c r="A477" s="8"/>
      <c r="L477" s="17"/>
      <c r="O477" s="15"/>
    </row>
    <row r="478" spans="1:15" ht="12.75" outlineLevel="2">
      <c r="A478" s="8"/>
      <c r="L478" s="17"/>
      <c r="O478" s="15"/>
    </row>
    <row r="479" spans="1:15" ht="12.75" outlineLevel="2">
      <c r="A479" s="8"/>
      <c r="L479" s="17"/>
      <c r="O479" s="15"/>
    </row>
    <row r="480" spans="1:15" ht="12.75" outlineLevel="2">
      <c r="A480" s="8"/>
      <c r="L480" s="17"/>
      <c r="O480" s="15"/>
    </row>
    <row r="481" spans="1:15" ht="12.75" outlineLevel="2">
      <c r="A481" s="8"/>
      <c r="L481" s="17"/>
      <c r="O481" s="15"/>
    </row>
    <row r="482" spans="1:15" ht="12.75" outlineLevel="2">
      <c r="A482" s="8"/>
      <c r="L482" s="17"/>
      <c r="O482" s="15"/>
    </row>
    <row r="483" spans="1:15" ht="12.75" outlineLevel="2">
      <c r="A483" s="8"/>
      <c r="L483" s="17"/>
      <c r="O483" s="15"/>
    </row>
    <row r="484" spans="1:15" ht="12.75" outlineLevel="2">
      <c r="A484" s="8"/>
      <c r="L484" s="17"/>
      <c r="O484" s="15"/>
    </row>
    <row r="485" spans="1:15" ht="12.75" outlineLevel="2">
      <c r="A485" s="8"/>
      <c r="L485" s="17"/>
      <c r="O485" s="15"/>
    </row>
    <row r="486" spans="1:15" ht="12.75" outlineLevel="2">
      <c r="A486" s="8"/>
      <c r="L486" s="17"/>
      <c r="O486" s="15"/>
    </row>
    <row r="487" spans="1:15" ht="12.75" outlineLevel="2">
      <c r="A487" s="8"/>
      <c r="L487" s="17"/>
      <c r="O487" s="15"/>
    </row>
    <row r="488" spans="1:15" ht="12.75" outlineLevel="2">
      <c r="A488" s="8"/>
      <c r="L488" s="17"/>
      <c r="O488" s="15"/>
    </row>
    <row r="489" spans="1:15" ht="12.75" outlineLevel="2">
      <c r="A489" s="8"/>
      <c r="L489" s="17"/>
      <c r="O489" s="15"/>
    </row>
    <row r="490" spans="1:15" ht="12.75" outlineLevel="2">
      <c r="A490" s="8"/>
      <c r="L490" s="17"/>
      <c r="O490" s="15"/>
    </row>
    <row r="491" spans="1:15" ht="12.75" outlineLevel="2">
      <c r="A491" s="8"/>
      <c r="L491" s="17"/>
      <c r="O491" s="15"/>
    </row>
    <row r="492" spans="1:15" ht="12.75" outlineLevel="2">
      <c r="A492" s="8"/>
      <c r="L492" s="17"/>
      <c r="O492" s="15"/>
    </row>
    <row r="493" spans="1:15" ht="12.75" outlineLevel="2">
      <c r="A493" s="8"/>
      <c r="L493" s="17"/>
      <c r="O493" s="15"/>
    </row>
    <row r="494" spans="1:15" ht="12.75" outlineLevel="2">
      <c r="A494" s="8"/>
      <c r="L494" s="17"/>
      <c r="O494" s="15"/>
    </row>
    <row r="495" spans="1:15" ht="12.75" outlineLevel="2">
      <c r="A495" s="8"/>
      <c r="L495" s="17"/>
      <c r="O495" s="15"/>
    </row>
    <row r="496" spans="1:15" ht="12.75" outlineLevel="2">
      <c r="A496" s="8"/>
      <c r="L496" s="17"/>
      <c r="O496" s="15"/>
    </row>
    <row r="497" spans="1:15" ht="12.75" outlineLevel="2">
      <c r="A497" s="8"/>
      <c r="L497" s="17"/>
      <c r="O497" s="15"/>
    </row>
    <row r="498" spans="1:15" ht="12.75" outlineLevel="2">
      <c r="A498" s="8"/>
      <c r="L498" s="17"/>
      <c r="O498" s="15"/>
    </row>
    <row r="499" spans="1:15" ht="12.75" outlineLevel="2">
      <c r="A499" s="8"/>
      <c r="L499" s="17"/>
      <c r="O499" s="15"/>
    </row>
    <row r="500" spans="1:15" ht="12.75" outlineLevel="2">
      <c r="A500" s="8"/>
      <c r="L500" s="17"/>
      <c r="O500" s="15"/>
    </row>
    <row r="501" spans="1:15" ht="12.75" outlineLevel="2">
      <c r="A501" s="8"/>
      <c r="L501" s="17"/>
      <c r="O501" s="15"/>
    </row>
    <row r="502" spans="1:15" ht="12.75" outlineLevel="2">
      <c r="A502" s="8"/>
      <c r="L502" s="17"/>
      <c r="O502" s="15"/>
    </row>
    <row r="503" spans="1:15" ht="12.75" outlineLevel="2">
      <c r="A503" s="8"/>
      <c r="L503" s="17"/>
      <c r="O503" s="15"/>
    </row>
    <row r="504" spans="1:15" ht="12.75" outlineLevel="2">
      <c r="A504" s="8"/>
      <c r="L504" s="17"/>
      <c r="O504" s="15"/>
    </row>
    <row r="505" spans="1:15" ht="12.75" outlineLevel="2">
      <c r="A505" s="8"/>
      <c r="L505" s="17"/>
      <c r="O505" s="15"/>
    </row>
    <row r="506" spans="1:15" ht="12.75" outlineLevel="2">
      <c r="A506" s="8"/>
      <c r="L506" s="17"/>
      <c r="O506" s="15"/>
    </row>
    <row r="507" spans="1:15" ht="12.75" outlineLevel="2">
      <c r="A507" s="8"/>
      <c r="L507" s="17"/>
      <c r="O507" s="15"/>
    </row>
    <row r="508" spans="1:15" ht="12.75" outlineLevel="2">
      <c r="A508" s="8"/>
      <c r="L508" s="17"/>
      <c r="O508" s="15"/>
    </row>
    <row r="509" spans="1:15" ht="12.75" outlineLevel="2">
      <c r="A509" s="8"/>
      <c r="L509" s="17"/>
      <c r="O509" s="15"/>
    </row>
    <row r="510" spans="1:15" ht="12.75" outlineLevel="2">
      <c r="A510" s="8"/>
      <c r="L510" s="17"/>
      <c r="O510" s="15"/>
    </row>
    <row r="511" spans="1:15" ht="12.75" outlineLevel="2">
      <c r="A511" s="8"/>
      <c r="L511" s="17"/>
      <c r="O511" s="15"/>
    </row>
    <row r="512" spans="1:15" ht="12.75" outlineLevel="2">
      <c r="A512" s="8"/>
      <c r="L512" s="17"/>
      <c r="O512" s="15"/>
    </row>
    <row r="513" spans="1:15" ht="12.75" outlineLevel="2">
      <c r="A513" s="8"/>
      <c r="L513" s="17"/>
      <c r="O513" s="15"/>
    </row>
    <row r="514" spans="1:15" ht="12.75" outlineLevel="2">
      <c r="A514" s="8"/>
      <c r="L514" s="17"/>
      <c r="O514" s="15"/>
    </row>
    <row r="515" spans="1:15" ht="12.75" outlineLevel="2">
      <c r="A515" s="8"/>
      <c r="L515" s="17"/>
      <c r="O515" s="15"/>
    </row>
    <row r="516" spans="1:15" ht="12.75" outlineLevel="2">
      <c r="A516" s="8"/>
      <c r="L516" s="17"/>
      <c r="O516" s="15"/>
    </row>
    <row r="517" spans="1:15" ht="12.75" outlineLevel="2">
      <c r="A517" s="8"/>
      <c r="O517" s="15"/>
    </row>
    <row r="518" spans="1:15" ht="12.75" outlineLevel="2">
      <c r="A518" s="8"/>
      <c r="L518" s="17"/>
      <c r="O518" s="15"/>
    </row>
    <row r="519" spans="1:15" ht="12.75" outlineLevel="2">
      <c r="A519" s="8"/>
      <c r="L519" s="17"/>
      <c r="O519" s="15"/>
    </row>
    <row r="520" spans="1:15" ht="12.75" outlineLevel="2">
      <c r="A520" s="8"/>
      <c r="L520" s="17"/>
      <c r="O520" s="15"/>
    </row>
    <row r="521" spans="1:15" ht="12.75" outlineLevel="2">
      <c r="A521" s="8"/>
      <c r="L521" s="17"/>
      <c r="O521" s="15"/>
    </row>
    <row r="522" spans="1:15" ht="12.75" outlineLevel="2">
      <c r="A522" s="8"/>
      <c r="L522" s="17"/>
      <c r="O522" s="15"/>
    </row>
    <row r="523" spans="1:15" ht="12.75" outlineLevel="2">
      <c r="A523" s="8"/>
      <c r="L523" s="17"/>
      <c r="O523" s="15"/>
    </row>
    <row r="524" spans="1:15" ht="12.75" outlineLevel="2">
      <c r="A524" s="8"/>
      <c r="L524" s="17"/>
      <c r="O524" s="15"/>
    </row>
    <row r="525" spans="1:15" ht="12.75" outlineLevel="2">
      <c r="A525" s="8"/>
      <c r="L525" s="17"/>
      <c r="O525" s="15"/>
    </row>
    <row r="526" spans="1:15" ht="12.75" outlineLevel="2">
      <c r="A526" s="8"/>
      <c r="L526" s="17"/>
      <c r="O526" s="15"/>
    </row>
    <row r="527" spans="1:15" ht="12.75" outlineLevel="2">
      <c r="A527" s="8"/>
      <c r="L527" s="17"/>
      <c r="O527" s="15"/>
    </row>
    <row r="528" spans="1:15" ht="12.75" outlineLevel="2">
      <c r="A528" s="8"/>
      <c r="O528" s="15"/>
    </row>
    <row r="529" spans="1:15" ht="12.75" outlineLevel="2">
      <c r="A529" s="8"/>
      <c r="L529" s="17"/>
      <c r="O529" s="15"/>
    </row>
    <row r="530" spans="1:15" ht="12.75" outlineLevel="2">
      <c r="A530" s="8"/>
      <c r="L530" s="17"/>
      <c r="O530" s="15"/>
    </row>
    <row r="531" spans="1:15" ht="12.75" outlineLevel="2">
      <c r="A531" s="8"/>
      <c r="L531" s="17"/>
      <c r="O531" s="15"/>
    </row>
    <row r="532" spans="1:15" ht="12.75" outlineLevel="2">
      <c r="A532" s="8"/>
      <c r="L532" s="17"/>
      <c r="O532" s="15"/>
    </row>
    <row r="533" spans="1:15" ht="12.75" outlineLevel="2">
      <c r="A533" s="8"/>
      <c r="L533" s="17"/>
      <c r="O533" s="15"/>
    </row>
    <row r="534" spans="1:15" ht="12.75" outlineLevel="2">
      <c r="A534" s="8"/>
      <c r="L534" s="17"/>
      <c r="O534" s="15"/>
    </row>
    <row r="535" spans="1:15" ht="12.75" outlineLevel="2">
      <c r="A535" s="8"/>
      <c r="L535" s="17"/>
      <c r="O535" s="15"/>
    </row>
    <row r="536" spans="1:15" ht="12.75" outlineLevel="2">
      <c r="A536" s="8"/>
      <c r="L536" s="17"/>
      <c r="O536" s="15"/>
    </row>
    <row r="537" spans="1:15" ht="12.75" outlineLevel="2">
      <c r="A537" s="8"/>
      <c r="L537" s="17"/>
      <c r="O537" s="15"/>
    </row>
    <row r="538" spans="1:15" ht="12.75" outlineLevel="2">
      <c r="A538" s="8"/>
      <c r="L538" s="17"/>
      <c r="O538" s="15"/>
    </row>
    <row r="539" spans="1:15" ht="12.75" outlineLevel="2">
      <c r="A539" s="8"/>
      <c r="L539" s="17"/>
      <c r="O539" s="15"/>
    </row>
    <row r="540" spans="1:15" ht="12.75" outlineLevel="2">
      <c r="A540" s="8"/>
      <c r="L540" s="17"/>
      <c r="O540" s="15"/>
    </row>
    <row r="541" spans="1:15" ht="12.75" outlineLevel="2">
      <c r="A541" s="8"/>
      <c r="L541" s="17"/>
      <c r="O541" s="15"/>
    </row>
    <row r="542" spans="1:15" ht="12.75" outlineLevel="2">
      <c r="A542" s="8"/>
      <c r="L542" s="17"/>
      <c r="O542" s="15"/>
    </row>
    <row r="543" spans="1:15" ht="12.75" outlineLevel="2">
      <c r="A543" s="8"/>
      <c r="L543" s="17"/>
      <c r="O543" s="15"/>
    </row>
    <row r="544" spans="1:15" ht="12.75" outlineLevel="2">
      <c r="A544" s="8"/>
      <c r="L544" s="17"/>
      <c r="O544" s="15"/>
    </row>
    <row r="545" spans="1:15" ht="12.75" outlineLevel="2">
      <c r="A545" s="8"/>
      <c r="L545" s="17"/>
      <c r="O545" s="15"/>
    </row>
    <row r="546" spans="1:15" ht="12.75" outlineLevel="2">
      <c r="A546" s="8"/>
      <c r="L546" s="17"/>
      <c r="O546" s="15"/>
    </row>
    <row r="547" spans="1:15" ht="12.75" outlineLevel="2">
      <c r="A547" s="8"/>
      <c r="O547" s="15"/>
    </row>
    <row r="548" spans="1:15" ht="12.75" outlineLevel="2">
      <c r="A548" s="8"/>
      <c r="L548" s="17"/>
      <c r="O548" s="15"/>
    </row>
    <row r="549" spans="1:15" ht="12.75" outlineLevel="2">
      <c r="A549" s="8"/>
      <c r="L549" s="17"/>
      <c r="O549" s="15"/>
    </row>
    <row r="550" spans="1:15" ht="12.75" outlineLevel="2">
      <c r="A550" s="8"/>
      <c r="L550" s="17"/>
      <c r="O550" s="15"/>
    </row>
    <row r="551" spans="1:15" ht="12.75" outlineLevel="2">
      <c r="A551" s="8"/>
      <c r="L551" s="17"/>
      <c r="O551" s="15"/>
    </row>
    <row r="552" spans="1:15" ht="12.75" outlineLevel="2">
      <c r="A552" s="8"/>
      <c r="L552" s="17"/>
      <c r="O552" s="15"/>
    </row>
    <row r="553" spans="1:15" ht="12.75" outlineLevel="2">
      <c r="A553" s="8"/>
      <c r="L553" s="17"/>
      <c r="O553" s="15"/>
    </row>
    <row r="554" spans="1:15" ht="12.75" outlineLevel="2">
      <c r="A554" s="8"/>
      <c r="L554" s="17"/>
      <c r="O554" s="15"/>
    </row>
    <row r="555" spans="1:15" ht="12.75" outlineLevel="2">
      <c r="A555" s="8"/>
      <c r="L555" s="17"/>
      <c r="O555" s="15"/>
    </row>
    <row r="556" spans="1:15" ht="12.75" outlineLevel="2">
      <c r="A556" s="8"/>
      <c r="L556" s="17"/>
      <c r="O556" s="15"/>
    </row>
    <row r="557" spans="1:15" ht="12.75" outlineLevel="2">
      <c r="A557" s="8"/>
      <c r="L557" s="17"/>
      <c r="O557" s="15"/>
    </row>
    <row r="558" spans="1:15" ht="12.75" outlineLevel="2">
      <c r="A558" s="8"/>
      <c r="L558" s="17"/>
      <c r="O558" s="15"/>
    </row>
    <row r="559" spans="1:15" ht="12.75" outlineLevel="2">
      <c r="A559" s="8"/>
      <c r="L559" s="17"/>
      <c r="O559" s="15"/>
    </row>
    <row r="560" spans="1:15" ht="12.75" outlineLevel="2">
      <c r="A560" s="8"/>
      <c r="L560" s="17"/>
      <c r="O560" s="15"/>
    </row>
    <row r="561" spans="1:15" ht="12.75" outlineLevel="2">
      <c r="A561" s="8"/>
      <c r="L561" s="17"/>
      <c r="O561" s="15"/>
    </row>
    <row r="562" spans="1:15" ht="12.75" outlineLevel="2">
      <c r="A562" s="8"/>
      <c r="L562" s="17"/>
      <c r="O562" s="15"/>
    </row>
    <row r="563" spans="1:15" ht="12.75" outlineLevel="2">
      <c r="A563" s="8"/>
      <c r="O563" s="15"/>
    </row>
    <row r="564" spans="1:15" ht="12.75" outlineLevel="2">
      <c r="A564" s="8"/>
      <c r="L564" s="17"/>
      <c r="O564" s="15"/>
    </row>
    <row r="565" spans="1:15" ht="12.75" outlineLevel="2">
      <c r="A565" s="8"/>
      <c r="L565" s="17"/>
      <c r="O565" s="15"/>
    </row>
    <row r="566" spans="1:15" ht="12.75" outlineLevel="2">
      <c r="A566" s="8"/>
      <c r="L566" s="17"/>
      <c r="O566" s="15"/>
    </row>
    <row r="567" spans="1:15" ht="12.75" outlineLevel="2">
      <c r="A567" s="8"/>
      <c r="L567" s="17"/>
      <c r="O567" s="15"/>
    </row>
    <row r="568" spans="1:15" ht="12.75" outlineLevel="2">
      <c r="A568" s="8"/>
      <c r="L568" s="17"/>
      <c r="O568" s="15"/>
    </row>
    <row r="569" spans="1:15" ht="12.75" outlineLevel="2">
      <c r="A569" s="8"/>
      <c r="L569" s="17"/>
      <c r="O569" s="15"/>
    </row>
    <row r="570" spans="1:15" ht="12.75" outlineLevel="2">
      <c r="A570" s="8"/>
      <c r="L570" s="17"/>
      <c r="O570" s="15"/>
    </row>
    <row r="571" spans="1:15" ht="12.75" outlineLevel="2">
      <c r="A571" s="8"/>
      <c r="L571" s="17"/>
      <c r="O571" s="15"/>
    </row>
    <row r="572" spans="1:15" ht="12.75" outlineLevel="2">
      <c r="A572" s="8"/>
      <c r="L572" s="17"/>
      <c r="O572" s="15"/>
    </row>
    <row r="573" spans="1:15" ht="12.75" outlineLevel="2">
      <c r="A573" s="8"/>
      <c r="L573" s="17"/>
      <c r="O573" s="15"/>
    </row>
    <row r="574" spans="1:15" ht="12.75" outlineLevel="2">
      <c r="A574" s="8"/>
      <c r="L574" s="17"/>
      <c r="O574" s="15"/>
    </row>
    <row r="575" spans="1:15" ht="12.75" outlineLevel="2">
      <c r="A575" s="8"/>
      <c r="L575" s="17"/>
      <c r="O575" s="15"/>
    </row>
    <row r="576" spans="1:15" ht="12.75" outlineLevel="2">
      <c r="A576" s="8"/>
      <c r="L576" s="17"/>
      <c r="O576" s="15"/>
    </row>
    <row r="577" spans="1:17" ht="12.75" outlineLevel="2">
      <c r="A577" s="8"/>
      <c r="O577" s="15"/>
      <c r="Q577" s="3"/>
    </row>
    <row r="578" spans="1:15" ht="12.75" outlineLevel="2">
      <c r="A578" s="8"/>
      <c r="L578" s="17"/>
      <c r="O578" s="15"/>
    </row>
    <row r="579" spans="1:18" ht="12.75" outlineLevel="2">
      <c r="A579" s="8"/>
      <c r="O579" s="15"/>
      <c r="R579" s="4"/>
    </row>
    <row r="580" spans="1:15" ht="12.75" outlineLevel="2">
      <c r="A580" s="8"/>
      <c r="L580" s="17"/>
      <c r="O580" s="15"/>
    </row>
    <row r="581" spans="1:15" ht="12.75" outlineLevel="2">
      <c r="A581" s="8"/>
      <c r="L581" s="17"/>
      <c r="O581" s="15"/>
    </row>
    <row r="582" spans="1:15" ht="12.75" outlineLevel="2">
      <c r="A582" s="8"/>
      <c r="L582" s="17"/>
      <c r="O582" s="15"/>
    </row>
    <row r="583" spans="1:15" ht="12.75" outlineLevel="2">
      <c r="A583" s="8"/>
      <c r="O583" s="15"/>
    </row>
    <row r="584" spans="1:15" ht="12.75" outlineLevel="2">
      <c r="A584" s="8"/>
      <c r="L584" s="17"/>
      <c r="O584" s="15"/>
    </row>
    <row r="585" spans="1:15" ht="12.75" outlineLevel="2">
      <c r="A585" s="8"/>
      <c r="L585" s="17"/>
      <c r="O585" s="15"/>
    </row>
    <row r="586" spans="1:15" ht="12.75" outlineLevel="2">
      <c r="A586" s="8"/>
      <c r="L586" s="17"/>
      <c r="O586" s="15"/>
    </row>
    <row r="587" spans="1:15" ht="12.75" outlineLevel="2">
      <c r="A587" s="8"/>
      <c r="L587" s="17"/>
      <c r="O587" s="15"/>
    </row>
    <row r="588" spans="1:15" ht="12.75" outlineLevel="2">
      <c r="A588" s="8"/>
      <c r="L588" s="17"/>
      <c r="O588" s="15"/>
    </row>
    <row r="589" spans="1:15" ht="12.75" outlineLevel="2">
      <c r="A589" s="8"/>
      <c r="L589" s="17"/>
      <c r="O589" s="15"/>
    </row>
    <row r="590" spans="1:15" ht="12.75" outlineLevel="2">
      <c r="A590" s="8"/>
      <c r="L590" s="17"/>
      <c r="O590" s="15"/>
    </row>
    <row r="591" spans="1:15" ht="12.75" outlineLevel="2">
      <c r="A591" s="8"/>
      <c r="L591" s="17"/>
      <c r="O591" s="15"/>
    </row>
    <row r="592" spans="1:15" ht="12.75" outlineLevel="2">
      <c r="A592" s="8"/>
      <c r="L592" s="17"/>
      <c r="O592" s="15"/>
    </row>
    <row r="593" spans="1:15" ht="12.75" outlineLevel="2">
      <c r="A593" s="8"/>
      <c r="L593" s="17"/>
      <c r="O593" s="15"/>
    </row>
    <row r="594" spans="1:15" ht="12.75" outlineLevel="2">
      <c r="A594" s="8"/>
      <c r="L594" s="17"/>
      <c r="O594" s="15"/>
    </row>
    <row r="595" spans="1:15" ht="12.75" outlineLevel="2">
      <c r="A595" s="8"/>
      <c r="L595" s="17"/>
      <c r="O595" s="15"/>
    </row>
    <row r="596" spans="1:15" ht="12.75" outlineLevel="2">
      <c r="A596" s="8"/>
      <c r="L596" s="17"/>
      <c r="O596" s="15"/>
    </row>
    <row r="597" spans="1:15" ht="12.75" outlineLevel="2">
      <c r="A597" s="8"/>
      <c r="L597" s="17"/>
      <c r="O597" s="15"/>
    </row>
    <row r="598" spans="1:15" ht="12.75" outlineLevel="2">
      <c r="A598" s="8"/>
      <c r="L598" s="17"/>
      <c r="O598" s="15"/>
    </row>
    <row r="599" spans="1:15" ht="12.75" outlineLevel="2">
      <c r="A599" s="8"/>
      <c r="L599" s="17"/>
      <c r="O599" s="15"/>
    </row>
    <row r="600" spans="1:15" ht="12.75" outlineLevel="2">
      <c r="A600" s="8"/>
      <c r="L600" s="17"/>
      <c r="O600" s="15"/>
    </row>
    <row r="601" spans="1:15" ht="12.75" outlineLevel="2">
      <c r="A601" s="8"/>
      <c r="L601" s="17"/>
      <c r="O601" s="15"/>
    </row>
    <row r="602" spans="1:15" ht="12.75" outlineLevel="2">
      <c r="A602" s="8"/>
      <c r="O602" s="15"/>
    </row>
    <row r="603" spans="1:15" ht="12.75" outlineLevel="2">
      <c r="A603" s="8"/>
      <c r="L603" s="17"/>
      <c r="O603" s="15"/>
    </row>
    <row r="604" spans="1:15" ht="12.75" outlineLevel="2">
      <c r="A604" s="8"/>
      <c r="L604" s="17"/>
      <c r="O604" s="15"/>
    </row>
    <row r="605" spans="1:15" ht="12.75" outlineLevel="2">
      <c r="A605" s="8"/>
      <c r="L605" s="17"/>
      <c r="O605" s="15"/>
    </row>
    <row r="606" spans="1:15" ht="12.75" outlineLevel="2">
      <c r="A606" s="8"/>
      <c r="L606" s="17"/>
      <c r="O606" s="15"/>
    </row>
    <row r="607" spans="1:15" ht="12.75" outlineLevel="2">
      <c r="A607" s="8"/>
      <c r="L607" s="17"/>
      <c r="O607" s="15"/>
    </row>
    <row r="608" spans="1:15" ht="12.75" outlineLevel="2">
      <c r="A608" s="8"/>
      <c r="L608" s="17"/>
      <c r="O608" s="15"/>
    </row>
    <row r="609" spans="1:15" ht="12.75" outlineLevel="2">
      <c r="A609" s="8"/>
      <c r="L609" s="17"/>
      <c r="O609" s="15"/>
    </row>
    <row r="610" spans="1:15" ht="12.75" outlineLevel="2">
      <c r="A610" s="8"/>
      <c r="L610" s="17"/>
      <c r="O610" s="15"/>
    </row>
    <row r="611" spans="1:15" ht="12.75" outlineLevel="2">
      <c r="A611" s="8"/>
      <c r="L611" s="17"/>
      <c r="O611" s="15"/>
    </row>
    <row r="612" spans="1:15" ht="12.75" outlineLevel="2">
      <c r="A612" s="8"/>
      <c r="L612" s="17"/>
      <c r="O612" s="15"/>
    </row>
    <row r="613" spans="1:15" ht="12.75" outlineLevel="2">
      <c r="A613" s="8"/>
      <c r="L613" s="17"/>
      <c r="O613" s="15"/>
    </row>
    <row r="614" spans="1:15" ht="12.75" outlineLevel="2">
      <c r="A614" s="8"/>
      <c r="L614" s="17"/>
      <c r="O614" s="15"/>
    </row>
    <row r="615" spans="1:15" ht="12.75" outlineLevel="2">
      <c r="A615" s="8"/>
      <c r="L615" s="17"/>
      <c r="O615" s="15"/>
    </row>
    <row r="616" spans="1:15" ht="12.75" outlineLevel="2">
      <c r="A616" s="8"/>
      <c r="L616" s="17"/>
      <c r="O616" s="15"/>
    </row>
    <row r="617" spans="1:15" ht="12.75" outlineLevel="2">
      <c r="A617" s="8"/>
      <c r="L617" s="17"/>
      <c r="O617" s="15"/>
    </row>
    <row r="618" spans="1:15" ht="12.75" outlineLevel="2">
      <c r="A618" s="8"/>
      <c r="L618" s="17"/>
      <c r="O618" s="15"/>
    </row>
    <row r="619" spans="1:15" ht="12.75" outlineLevel="2">
      <c r="A619" s="8"/>
      <c r="L619" s="17"/>
      <c r="O619" s="15"/>
    </row>
    <row r="620" spans="1:15" ht="12.75" outlineLevel="2">
      <c r="A620" s="8"/>
      <c r="L620" s="17"/>
      <c r="O620" s="15"/>
    </row>
    <row r="621" spans="1:15" ht="12.75" outlineLevel="2">
      <c r="A621" s="8"/>
      <c r="L621" s="17"/>
      <c r="O621" s="15"/>
    </row>
    <row r="622" spans="1:15" ht="12.75" outlineLevel="2">
      <c r="A622" s="8"/>
      <c r="L622" s="17"/>
      <c r="O622" s="15"/>
    </row>
    <row r="623" spans="1:15" ht="12.75" outlineLevel="2">
      <c r="A623" s="8"/>
      <c r="L623" s="17"/>
      <c r="O623" s="15"/>
    </row>
    <row r="624" spans="1:15" ht="12.75" outlineLevel="2">
      <c r="A624" s="8"/>
      <c r="L624" s="17"/>
      <c r="O624" s="15"/>
    </row>
    <row r="625" spans="1:15" ht="12.75" outlineLevel="2">
      <c r="A625" s="8"/>
      <c r="L625" s="17"/>
      <c r="O625" s="15"/>
    </row>
    <row r="626" spans="1:15" ht="12.75" outlineLevel="2">
      <c r="A626" s="8"/>
      <c r="L626" s="17"/>
      <c r="O626" s="15"/>
    </row>
    <row r="627" spans="1:15" ht="12.75" outlineLevel="2">
      <c r="A627" s="8"/>
      <c r="L627" s="17"/>
      <c r="O627" s="15"/>
    </row>
    <row r="628" spans="1:15" ht="12.75" outlineLevel="2">
      <c r="A628" s="8"/>
      <c r="L628" s="17"/>
      <c r="O628" s="15"/>
    </row>
    <row r="629" spans="1:15" ht="12.75" outlineLevel="2">
      <c r="A629" s="8"/>
      <c r="O629" s="15"/>
    </row>
    <row r="630" spans="1:15" ht="12.75" outlineLevel="2">
      <c r="A630" s="8"/>
      <c r="L630" s="17"/>
      <c r="O630" s="15"/>
    </row>
    <row r="631" spans="1:15" ht="12.75" outlineLevel="2">
      <c r="A631" s="8"/>
      <c r="L631" s="17"/>
      <c r="O631" s="15"/>
    </row>
    <row r="632" spans="1:15" ht="12.75" outlineLevel="2">
      <c r="A632" s="8"/>
      <c r="O632" s="15"/>
    </row>
    <row r="633" spans="1:15" ht="12.75" outlineLevel="2">
      <c r="A633" s="8"/>
      <c r="L633" s="17"/>
      <c r="O633" s="15"/>
    </row>
    <row r="634" spans="1:15" ht="12.75" outlineLevel="2">
      <c r="A634" s="8"/>
      <c r="L634" s="17"/>
      <c r="O634" s="15"/>
    </row>
    <row r="635" spans="1:15" ht="12.75" outlineLevel="2">
      <c r="A635" s="8"/>
      <c r="L635" s="17"/>
      <c r="O635" s="15"/>
    </row>
    <row r="636" spans="1:15" ht="12.75" outlineLevel="2">
      <c r="A636" s="8"/>
      <c r="L636" s="17"/>
      <c r="O636" s="15"/>
    </row>
    <row r="637" spans="1:15" ht="12.75" outlineLevel="2">
      <c r="A637" s="8"/>
      <c r="L637" s="17"/>
      <c r="O637" s="15"/>
    </row>
    <row r="638" spans="1:18" ht="12.75" outlineLevel="2">
      <c r="A638" s="8"/>
      <c r="O638" s="15"/>
      <c r="R638" s="4"/>
    </row>
    <row r="639" spans="1:15" ht="12.75" outlineLevel="2">
      <c r="A639" s="8"/>
      <c r="L639" s="17"/>
      <c r="O639" s="15"/>
    </row>
    <row r="640" spans="1:15" ht="12.75" outlineLevel="2">
      <c r="A640" s="8"/>
      <c r="L640" s="17"/>
      <c r="O640" s="15"/>
    </row>
    <row r="641" spans="1:15" ht="12.75" outlineLevel="2">
      <c r="A641" s="8"/>
      <c r="L641" s="17"/>
      <c r="O641" s="15"/>
    </row>
    <row r="642" spans="1:15" ht="12.75" outlineLevel="2">
      <c r="A642" s="8"/>
      <c r="L642" s="17"/>
      <c r="O642" s="15"/>
    </row>
    <row r="643" spans="1:15" ht="12.75" outlineLevel="2">
      <c r="A643" s="8"/>
      <c r="O643" s="15"/>
    </row>
    <row r="644" spans="1:15" ht="12.75" outlineLevel="2">
      <c r="A644" s="8"/>
      <c r="L644" s="17"/>
      <c r="O644" s="15"/>
    </row>
    <row r="645" spans="1:15" ht="12.75" outlineLevel="2">
      <c r="A645" s="8"/>
      <c r="L645" s="17"/>
      <c r="O645" s="15"/>
    </row>
    <row r="646" spans="1:15" ht="12.75" outlineLevel="2">
      <c r="A646" s="8"/>
      <c r="L646" s="17"/>
      <c r="O646" s="15"/>
    </row>
    <row r="647" spans="1:15" ht="12.75" outlineLevel="2">
      <c r="A647" s="8"/>
      <c r="L647" s="17"/>
      <c r="O647" s="15"/>
    </row>
    <row r="648" spans="1:15" ht="12.75" outlineLevel="2">
      <c r="A648" s="8"/>
      <c r="L648" s="17"/>
      <c r="O648" s="15"/>
    </row>
    <row r="649" spans="1:15" ht="12.75" outlineLevel="2">
      <c r="A649" s="8"/>
      <c r="L649" s="17"/>
      <c r="O649" s="15"/>
    </row>
    <row r="650" spans="1:15" ht="12.75" outlineLevel="2">
      <c r="A650" s="8"/>
      <c r="L650" s="17"/>
      <c r="O650" s="15"/>
    </row>
    <row r="651" spans="1:15" ht="12.75" outlineLevel="2">
      <c r="A651" s="8"/>
      <c r="L651" s="17"/>
      <c r="O651" s="15"/>
    </row>
    <row r="652" spans="1:15" ht="12.75" outlineLevel="2">
      <c r="A652" s="8"/>
      <c r="L652" s="17"/>
      <c r="O652" s="15"/>
    </row>
    <row r="653" spans="1:15" ht="12.75" outlineLevel="2">
      <c r="A653" s="8"/>
      <c r="L653" s="17"/>
      <c r="O653" s="15"/>
    </row>
    <row r="654" spans="1:15" ht="12.75" outlineLevel="2">
      <c r="A654" s="8"/>
      <c r="L654" s="17"/>
      <c r="O654" s="15"/>
    </row>
    <row r="655" spans="1:15" ht="12.75" outlineLevel="2">
      <c r="A655" s="8"/>
      <c r="L655" s="17"/>
      <c r="O655" s="15"/>
    </row>
    <row r="656" spans="1:15" ht="12.75" outlineLevel="2">
      <c r="A656" s="8"/>
      <c r="L656" s="17"/>
      <c r="O656" s="15"/>
    </row>
    <row r="657" spans="1:15" ht="12.75" outlineLevel="2">
      <c r="A657" s="8"/>
      <c r="L657" s="17"/>
      <c r="O657" s="15"/>
    </row>
    <row r="658" spans="1:15" ht="12.75" outlineLevel="2">
      <c r="A658" s="8"/>
      <c r="L658" s="17"/>
      <c r="O658" s="15"/>
    </row>
    <row r="659" spans="1:15" ht="12.75" outlineLevel="2">
      <c r="A659" s="8"/>
      <c r="L659" s="17"/>
      <c r="O659" s="15"/>
    </row>
    <row r="660" spans="1:15" ht="12.75" outlineLevel="2">
      <c r="A660" s="8"/>
      <c r="L660" s="17"/>
      <c r="O660" s="15"/>
    </row>
    <row r="661" spans="1:15" ht="12.75" outlineLevel="2">
      <c r="A661" s="8"/>
      <c r="L661" s="17"/>
      <c r="O661" s="15"/>
    </row>
    <row r="662" spans="1:15" ht="12.75" outlineLevel="2">
      <c r="A662" s="8"/>
      <c r="O662" s="15"/>
    </row>
    <row r="663" spans="1:15" ht="12.75" outlineLevel="2">
      <c r="A663" s="8"/>
      <c r="L663" s="17"/>
      <c r="O663" s="15"/>
    </row>
    <row r="664" spans="1:15" ht="12.75" outlineLevel="2">
      <c r="A664" s="8"/>
      <c r="L664" s="17"/>
      <c r="O664" s="15"/>
    </row>
    <row r="665" spans="1:15" ht="12.75" outlineLevel="2">
      <c r="A665" s="8"/>
      <c r="L665" s="17"/>
      <c r="O665" s="15"/>
    </row>
    <row r="666" spans="1:15" ht="12.75" outlineLevel="2">
      <c r="A666" s="8"/>
      <c r="L666" s="17"/>
      <c r="O666" s="15"/>
    </row>
    <row r="667" spans="1:15" ht="12.75" outlineLevel="2">
      <c r="A667" s="8"/>
      <c r="L667" s="17"/>
      <c r="O667" s="15"/>
    </row>
    <row r="668" spans="1:15" ht="12.75" outlineLevel="2">
      <c r="A668" s="8"/>
      <c r="L668" s="17"/>
      <c r="O668" s="15"/>
    </row>
    <row r="669" spans="1:15" ht="12.75" outlineLevel="2">
      <c r="A669" s="8"/>
      <c r="L669" s="17"/>
      <c r="O669" s="15"/>
    </row>
    <row r="670" spans="1:15" ht="12.75" outlineLevel="2">
      <c r="A670" s="8"/>
      <c r="L670" s="17"/>
      <c r="O670" s="15"/>
    </row>
    <row r="671" spans="1:15" ht="12.75" outlineLevel="2">
      <c r="A671" s="8"/>
      <c r="L671" s="17"/>
      <c r="O671" s="15"/>
    </row>
    <row r="672" spans="1:15" ht="12.75" outlineLevel="2">
      <c r="A672" s="8"/>
      <c r="L672" s="17"/>
      <c r="O672" s="15"/>
    </row>
    <row r="673" spans="1:15" ht="12.75" outlineLevel="2">
      <c r="A673" s="8"/>
      <c r="L673" s="17"/>
      <c r="O673" s="15"/>
    </row>
    <row r="674" spans="1:15" ht="12.75" outlineLevel="2">
      <c r="A674" s="8"/>
      <c r="L674" s="17"/>
      <c r="O674" s="15"/>
    </row>
    <row r="675" spans="1:15" ht="12.75" outlineLevel="2">
      <c r="A675" s="8"/>
      <c r="L675" s="17"/>
      <c r="O675" s="15"/>
    </row>
    <row r="676" spans="1:15" ht="12.75" outlineLevel="2">
      <c r="A676" s="8"/>
      <c r="L676" s="17"/>
      <c r="O676" s="15"/>
    </row>
    <row r="677" spans="1:15" ht="12.75" outlineLevel="2">
      <c r="A677" s="8"/>
      <c r="L677" s="17"/>
      <c r="O677" s="15"/>
    </row>
    <row r="678" spans="1:15" ht="12.75" outlineLevel="2">
      <c r="A678" s="8"/>
      <c r="L678" s="17"/>
      <c r="O678" s="15"/>
    </row>
    <row r="679" spans="1:15" ht="12.75" outlineLevel="2">
      <c r="A679" s="8"/>
      <c r="L679" s="17"/>
      <c r="O679" s="15"/>
    </row>
    <row r="680" spans="1:15" ht="12.75" outlineLevel="2">
      <c r="A680" s="8"/>
      <c r="L680" s="17"/>
      <c r="O680" s="15"/>
    </row>
    <row r="681" spans="1:15" ht="12.75" outlineLevel="2">
      <c r="A681" s="8"/>
      <c r="L681" s="17"/>
      <c r="O681" s="15"/>
    </row>
    <row r="682" spans="1:15" ht="12.75" outlineLevel="2">
      <c r="A682" s="8"/>
      <c r="L682" s="17"/>
      <c r="O682" s="15"/>
    </row>
    <row r="683" spans="1:15" ht="12.75" outlineLevel="2">
      <c r="A683" s="8"/>
      <c r="L683" s="17"/>
      <c r="O683" s="15"/>
    </row>
    <row r="684" spans="1:15" ht="12.75" outlineLevel="2">
      <c r="A684" s="8"/>
      <c r="L684" s="17"/>
      <c r="O684" s="15"/>
    </row>
    <row r="685" spans="1:15" ht="12.75" outlineLevel="2">
      <c r="A685" s="8"/>
      <c r="L685" s="17"/>
      <c r="O685" s="15"/>
    </row>
    <row r="686" spans="1:15" ht="12.75" outlineLevel="2">
      <c r="A686" s="8"/>
      <c r="L686" s="17"/>
      <c r="O686" s="15"/>
    </row>
    <row r="687" spans="1:15" ht="12.75" outlineLevel="2">
      <c r="A687" s="8"/>
      <c r="L687" s="17"/>
      <c r="O687" s="15"/>
    </row>
    <row r="688" spans="1:15" ht="12.75" outlineLevel="2">
      <c r="A688" s="8"/>
      <c r="L688" s="17"/>
      <c r="O688" s="15"/>
    </row>
    <row r="689" spans="1:15" ht="12.75" outlineLevel="2">
      <c r="A689" s="8"/>
      <c r="L689" s="17"/>
      <c r="O689" s="15"/>
    </row>
    <row r="690" spans="1:15" ht="12.75" outlineLevel="2">
      <c r="A690" s="8"/>
      <c r="L690" s="17"/>
      <c r="O690" s="15"/>
    </row>
    <row r="691" spans="1:15" ht="12.75" outlineLevel="2">
      <c r="A691" s="8"/>
      <c r="L691" s="17"/>
      <c r="O691" s="15"/>
    </row>
    <row r="692" spans="1:15" ht="12.75" outlineLevel="2">
      <c r="A692" s="8"/>
      <c r="L692" s="17"/>
      <c r="O692" s="15"/>
    </row>
    <row r="693" spans="1:15" ht="12.75" outlineLevel="2">
      <c r="A693" s="8"/>
      <c r="L693" s="17"/>
      <c r="O693" s="15"/>
    </row>
    <row r="694" spans="1:15" ht="12.75" outlineLevel="2">
      <c r="A694" s="8"/>
      <c r="L694" s="17"/>
      <c r="O694" s="15"/>
    </row>
    <row r="695" spans="1:15" ht="12.75" outlineLevel="2">
      <c r="A695" s="8"/>
      <c r="L695" s="17"/>
      <c r="O695" s="15"/>
    </row>
    <row r="696" spans="1:15" ht="12.75" outlineLevel="2">
      <c r="A696" s="8"/>
      <c r="L696" s="17"/>
      <c r="O696" s="15"/>
    </row>
    <row r="697" spans="1:15" ht="12.75" outlineLevel="2">
      <c r="A697" s="8"/>
      <c r="L697" s="17"/>
      <c r="O697" s="15"/>
    </row>
    <row r="698" spans="1:15" ht="12.75" outlineLevel="2">
      <c r="A698" s="8"/>
      <c r="L698" s="17"/>
      <c r="O698" s="15"/>
    </row>
    <row r="699" spans="1:15" ht="12.75" outlineLevel="2">
      <c r="A699" s="8"/>
      <c r="L699" s="17"/>
      <c r="O699" s="15"/>
    </row>
    <row r="700" spans="1:15" ht="12.75" outlineLevel="2">
      <c r="A700" s="8"/>
      <c r="L700" s="17"/>
      <c r="O700" s="15"/>
    </row>
    <row r="701" spans="1:15" ht="12.75" outlineLevel="2">
      <c r="A701" s="8"/>
      <c r="L701" s="17"/>
      <c r="O701" s="15"/>
    </row>
    <row r="702" spans="1:15" ht="12.75" outlineLevel="2">
      <c r="A702" s="8"/>
      <c r="L702" s="17"/>
      <c r="O702" s="15"/>
    </row>
    <row r="703" spans="1:15" ht="12.75" outlineLevel="2">
      <c r="A703" s="8"/>
      <c r="O703" s="15"/>
    </row>
    <row r="704" spans="1:15" ht="12.75" outlineLevel="2">
      <c r="A704" s="8"/>
      <c r="L704" s="17"/>
      <c r="O704" s="15"/>
    </row>
    <row r="705" spans="1:15" ht="12.75" outlineLevel="2">
      <c r="A705" s="8"/>
      <c r="L705" s="17"/>
      <c r="O705" s="15"/>
    </row>
    <row r="706" spans="1:15" ht="12.75" outlineLevel="2">
      <c r="A706" s="8"/>
      <c r="L706" s="17"/>
      <c r="O706" s="15"/>
    </row>
    <row r="707" spans="1:15" ht="12.75" outlineLevel="2">
      <c r="A707" s="8"/>
      <c r="L707" s="17"/>
      <c r="O707" s="15"/>
    </row>
    <row r="708" spans="1:15" ht="12.75" outlineLevel="2">
      <c r="A708" s="8"/>
      <c r="L708" s="17"/>
      <c r="O708" s="15"/>
    </row>
    <row r="709" spans="1:15" ht="12.75" outlineLevel="2">
      <c r="A709" s="8"/>
      <c r="L709" s="17"/>
      <c r="O709" s="15"/>
    </row>
    <row r="710" spans="1:15" ht="12.75" outlineLevel="2">
      <c r="A710" s="8"/>
      <c r="L710" s="17"/>
      <c r="O710" s="15"/>
    </row>
    <row r="711" spans="1:15" ht="12.75" outlineLevel="2">
      <c r="A711" s="8"/>
      <c r="O711" s="15"/>
    </row>
    <row r="712" spans="1:15" ht="12.75" outlineLevel="2">
      <c r="A712" s="8"/>
      <c r="L712" s="17"/>
      <c r="O712" s="15"/>
    </row>
    <row r="713" spans="1:15" ht="12.75" outlineLevel="2">
      <c r="A713" s="8"/>
      <c r="L713" s="17"/>
      <c r="O713" s="15"/>
    </row>
    <row r="714" spans="1:15" ht="12.75" outlineLevel="2">
      <c r="A714" s="8"/>
      <c r="L714" s="17"/>
      <c r="O714" s="15"/>
    </row>
    <row r="715" spans="1:15" ht="12.75" outlineLevel="2">
      <c r="A715" s="8"/>
      <c r="L715" s="17"/>
      <c r="O715" s="15"/>
    </row>
    <row r="716" spans="1:15" ht="12.75" outlineLevel="2">
      <c r="A716" s="8"/>
      <c r="L716" s="17"/>
      <c r="O716" s="15"/>
    </row>
    <row r="717" spans="1:15" ht="12.75" outlineLevel="2">
      <c r="A717" s="8"/>
      <c r="L717" s="17"/>
      <c r="O717" s="15"/>
    </row>
    <row r="718" spans="1:15" ht="12.75" outlineLevel="2">
      <c r="A718" s="8"/>
      <c r="L718" s="17"/>
      <c r="O718" s="15"/>
    </row>
    <row r="719" spans="1:15" ht="12.75" outlineLevel="2">
      <c r="A719" s="8"/>
      <c r="L719" s="17"/>
      <c r="O719" s="15"/>
    </row>
    <row r="720" spans="1:15" ht="12.75" outlineLevel="2">
      <c r="A720" s="8"/>
      <c r="O720" s="15"/>
    </row>
    <row r="721" spans="1:15" ht="12.75" outlineLevel="2">
      <c r="A721" s="8"/>
      <c r="L721" s="17"/>
      <c r="O721" s="15"/>
    </row>
    <row r="722" spans="1:15" ht="12.75" outlineLevel="2">
      <c r="A722" s="8"/>
      <c r="O722" s="15"/>
    </row>
    <row r="723" spans="1:15" ht="12.75" outlineLevel="2">
      <c r="A723" s="8"/>
      <c r="L723" s="17"/>
      <c r="O723" s="15"/>
    </row>
    <row r="724" spans="1:15" ht="12.75" outlineLevel="2">
      <c r="A724" s="8"/>
      <c r="L724" s="17"/>
      <c r="O724" s="15"/>
    </row>
    <row r="725" spans="1:15" ht="12.75" outlineLevel="2">
      <c r="A725" s="8"/>
      <c r="L725" s="17"/>
      <c r="O725" s="15"/>
    </row>
    <row r="726" spans="1:15" ht="12.75" outlineLevel="2">
      <c r="A726" s="8"/>
      <c r="L726" s="17"/>
      <c r="O726" s="15"/>
    </row>
    <row r="727" spans="1:15" ht="12.75" outlineLevel="2">
      <c r="A727" s="8"/>
      <c r="L727" s="17"/>
      <c r="O727" s="15"/>
    </row>
    <row r="728" spans="1:15" ht="12.75" outlineLevel="2">
      <c r="A728" s="8"/>
      <c r="L728" s="17"/>
      <c r="O728" s="15"/>
    </row>
    <row r="729" spans="1:15" ht="12.75" outlineLevel="2">
      <c r="A729" s="8"/>
      <c r="L729" s="17"/>
      <c r="O729" s="15"/>
    </row>
    <row r="730" spans="1:15" ht="12.75" outlineLevel="2">
      <c r="A730" s="8"/>
      <c r="L730" s="17"/>
      <c r="O730" s="15"/>
    </row>
    <row r="731" spans="1:15" ht="12.75" outlineLevel="2">
      <c r="A731" s="8"/>
      <c r="L731" s="17"/>
      <c r="O731" s="15"/>
    </row>
    <row r="732" spans="1:15" ht="12.75" outlineLevel="2">
      <c r="A732" s="8"/>
      <c r="L732" s="17"/>
      <c r="O732" s="15"/>
    </row>
    <row r="733" spans="1:15" ht="12.75" outlineLevel="2">
      <c r="A733" s="8"/>
      <c r="L733" s="17"/>
      <c r="O733" s="15"/>
    </row>
    <row r="734" spans="1:15" ht="12.75" outlineLevel="2">
      <c r="A734" s="8"/>
      <c r="O734" s="15"/>
    </row>
    <row r="735" spans="1:15" ht="12.75" outlineLevel="2">
      <c r="A735" s="8"/>
      <c r="O735" s="15"/>
    </row>
    <row r="736" spans="1:15" ht="12.75" outlineLevel="2">
      <c r="A736" s="8"/>
      <c r="L736" s="17"/>
      <c r="O736" s="15"/>
    </row>
    <row r="737" spans="1:15" ht="12.75" outlineLevel="2">
      <c r="A737" s="8"/>
      <c r="O737" s="15"/>
    </row>
    <row r="738" spans="1:15" ht="12.75" outlineLevel="2">
      <c r="A738" s="8"/>
      <c r="L738" s="17"/>
      <c r="O738" s="15"/>
    </row>
    <row r="739" spans="1:15" ht="12.75" outlineLevel="2">
      <c r="A739" s="8"/>
      <c r="O739" s="15"/>
    </row>
    <row r="740" spans="1:15" ht="12.75" outlineLevel="2">
      <c r="A740" s="8"/>
      <c r="O740" s="15"/>
    </row>
    <row r="741" spans="1:15" ht="12.75" outlineLevel="2">
      <c r="A741" s="8"/>
      <c r="L741" s="17"/>
      <c r="O741" s="15"/>
    </row>
    <row r="742" spans="1:15" ht="12.75" outlineLevel="2">
      <c r="A742" s="8"/>
      <c r="L742" s="17"/>
      <c r="O742" s="15"/>
    </row>
    <row r="743" spans="1:15" ht="12.75" outlineLevel="2">
      <c r="A743" s="8"/>
      <c r="O743" s="15"/>
    </row>
    <row r="744" spans="1:15" ht="12.75" outlineLevel="2">
      <c r="A744" s="8"/>
      <c r="O744" s="15"/>
    </row>
    <row r="745" spans="1:15" ht="12.75" outlineLevel="2">
      <c r="A745" s="8"/>
      <c r="O745" s="15"/>
    </row>
    <row r="746" spans="1:15" ht="12.75" outlineLevel="2">
      <c r="A746" s="8"/>
      <c r="O746" s="15"/>
    </row>
    <row r="747" spans="1:15" ht="12.75" outlineLevel="2">
      <c r="A747" s="8"/>
      <c r="O747" s="15"/>
    </row>
    <row r="748" spans="1:15" ht="12.75" outlineLevel="2">
      <c r="A748" s="8"/>
      <c r="O748" s="15"/>
    </row>
    <row r="749" spans="1:15" ht="12.75" outlineLevel="2">
      <c r="A749" s="8"/>
      <c r="O749" s="15"/>
    </row>
    <row r="750" spans="1:15" ht="12.75" outlineLevel="2">
      <c r="A750" s="8"/>
      <c r="O750" s="15"/>
    </row>
    <row r="751" spans="1:17" ht="12.75" outlineLevel="2">
      <c r="A751" s="8"/>
      <c r="O751" s="10"/>
      <c r="Q751" s="1"/>
    </row>
    <row r="752" ht="12.75" outlineLevel="2">
      <c r="A752" s="8"/>
    </row>
    <row r="753" spans="1:17" ht="12.75" outlineLevel="2">
      <c r="A753" s="8"/>
      <c r="Q753" s="1"/>
    </row>
    <row r="754" ht="12.75" outlineLevel="2">
      <c r="A754" s="8"/>
    </row>
    <row r="755" spans="1:17" ht="12.75" outlineLevel="2">
      <c r="A755" s="8"/>
      <c r="Q755" s="1"/>
    </row>
    <row r="756" ht="12.75" outlineLevel="2">
      <c r="A756" s="8"/>
    </row>
    <row r="757" spans="1:17" ht="12.75" outlineLevel="2">
      <c r="A757" s="8"/>
      <c r="Q757" s="1"/>
    </row>
    <row r="758" ht="12.75" outlineLevel="2">
      <c r="A758" s="8"/>
    </row>
    <row r="759" spans="1:17" ht="12.75" outlineLevel="2">
      <c r="A759" s="8"/>
      <c r="Q759" s="1"/>
    </row>
    <row r="760" ht="12.75" outlineLevel="2">
      <c r="A760" s="8"/>
    </row>
    <row r="761" spans="1:17" ht="12.75" outlineLevel="2">
      <c r="A761" s="8"/>
      <c r="Q761" s="1"/>
    </row>
    <row r="762" ht="12.75" outlineLevel="2">
      <c r="A762" s="8"/>
    </row>
    <row r="763" spans="1:17" ht="12.75" outlineLevel="2">
      <c r="A763" s="8"/>
      <c r="Q763" s="1"/>
    </row>
    <row r="764" ht="12.75" outlineLevel="2">
      <c r="A764" s="8"/>
    </row>
    <row r="765" spans="1:17" ht="12.75" outlineLevel="2">
      <c r="A765" s="8"/>
      <c r="Q765" s="1"/>
    </row>
    <row r="766" ht="12.75" outlineLevel="2">
      <c r="A766" s="8"/>
    </row>
    <row r="767" spans="1:17" ht="12.75" outlineLevel="2">
      <c r="A767" s="8"/>
      <c r="Q767" s="1"/>
    </row>
    <row r="768" ht="12.75" outlineLevel="2">
      <c r="A768" s="8"/>
    </row>
    <row r="769" spans="1:17" ht="12.75" outlineLevel="2">
      <c r="A769" s="8"/>
      <c r="Q769" s="1"/>
    </row>
    <row r="770" ht="12.75" outlineLevel="2">
      <c r="A770" s="8"/>
    </row>
    <row r="771" spans="1:17" ht="12.75" outlineLevel="2">
      <c r="A771" s="8"/>
      <c r="Q771" s="1"/>
    </row>
    <row r="772" ht="12.75" outlineLevel="2">
      <c r="A772" s="8"/>
    </row>
    <row r="773" spans="1:17" ht="12.75" outlineLevel="2">
      <c r="A773" s="8"/>
      <c r="Q773" s="1"/>
    </row>
    <row r="774" ht="12.75" outlineLevel="2">
      <c r="A774" s="8"/>
    </row>
    <row r="775" spans="1:17" ht="12.75" outlineLevel="2">
      <c r="A775" s="8"/>
      <c r="Q775" s="1"/>
    </row>
    <row r="776" ht="12.75" outlineLevel="2">
      <c r="A776" s="8"/>
    </row>
    <row r="777" spans="1:17" ht="12.75" outlineLevel="2">
      <c r="A777" s="8"/>
      <c r="Q777" s="1"/>
    </row>
    <row r="778" ht="12.75" outlineLevel="2">
      <c r="A778" s="8"/>
    </row>
    <row r="779" spans="1:17" ht="12.75" outlineLevel="2">
      <c r="A779" s="8"/>
      <c r="Q779" s="1"/>
    </row>
    <row r="780" ht="12.75" outlineLevel="2">
      <c r="A780" s="8"/>
    </row>
    <row r="781" spans="1:17" ht="12.75" outlineLevel="2">
      <c r="A781" s="8"/>
      <c r="Q781" s="1"/>
    </row>
    <row r="782" ht="12.75" outlineLevel="2">
      <c r="A782" s="8"/>
    </row>
    <row r="783" spans="1:17" ht="12.75" outlineLevel="2">
      <c r="A783" s="8"/>
      <c r="Q783" s="1"/>
    </row>
    <row r="784" ht="12.75" outlineLevel="2">
      <c r="A784" s="8"/>
    </row>
    <row r="785" spans="1:17" ht="12.75" outlineLevel="2">
      <c r="A785" s="8"/>
      <c r="Q785" s="1"/>
    </row>
    <row r="786" ht="12.75" outlineLevel="2">
      <c r="A786" s="8"/>
    </row>
    <row r="787" spans="1:17" ht="12.75" outlineLevel="2">
      <c r="A787" s="8"/>
      <c r="Q787" s="1"/>
    </row>
    <row r="788" ht="12.75" outlineLevel="2">
      <c r="A788" s="8"/>
    </row>
    <row r="789" spans="1:17" ht="12.75" outlineLevel="2">
      <c r="A789" s="8"/>
      <c r="Q789" s="1"/>
    </row>
    <row r="790" ht="12.75" outlineLevel="2">
      <c r="A790" s="8"/>
    </row>
    <row r="791" ht="12.75" outlineLevel="2">
      <c r="A791" s="8"/>
    </row>
    <row r="792" ht="12.75" outlineLevel="2">
      <c r="A792" s="8"/>
    </row>
    <row r="793" ht="12.75" outlineLevel="2">
      <c r="A793" s="8"/>
    </row>
    <row r="794" ht="12.75" outlineLevel="2">
      <c r="A794" s="8"/>
    </row>
    <row r="795" ht="12.75" outlineLevel="2">
      <c r="A795" s="8"/>
    </row>
    <row r="796" ht="12.75" outlineLevel="2">
      <c r="A796" s="8"/>
    </row>
    <row r="797" ht="12.75" outlineLevel="2">
      <c r="A797" s="8"/>
    </row>
    <row r="798" ht="12.75" outlineLevel="2">
      <c r="A798" s="8"/>
    </row>
    <row r="799" ht="12.75" outlineLevel="2">
      <c r="A799" s="8"/>
    </row>
    <row r="800" ht="12.75" outlineLevel="2">
      <c r="A800" s="8"/>
    </row>
    <row r="801" ht="12.75" outlineLevel="2">
      <c r="A801" s="8"/>
    </row>
    <row r="802" ht="12.75" outlineLevel="2">
      <c r="A802" s="8"/>
    </row>
    <row r="803" ht="12.75" outlineLevel="2">
      <c r="A803" s="8"/>
    </row>
    <row r="804" ht="12.75" outlineLevel="2">
      <c r="A804" s="8"/>
    </row>
    <row r="805" ht="12.75" outlineLevel="2">
      <c r="A805" s="8"/>
    </row>
    <row r="806" ht="12.75" outlineLevel="2">
      <c r="A806" s="8"/>
    </row>
    <row r="807" ht="12.75" outlineLevel="2">
      <c r="A807" s="8"/>
    </row>
    <row r="808" ht="12.75" outlineLevel="2">
      <c r="A808" s="8"/>
    </row>
    <row r="809" ht="12.75" outlineLevel="2">
      <c r="A809" s="8"/>
    </row>
    <row r="810" ht="12.75" outlineLevel="2">
      <c r="A810" s="8"/>
    </row>
    <row r="811" ht="12.75" outlineLevel="2">
      <c r="A811" s="8"/>
    </row>
    <row r="812" ht="12.75" outlineLevel="2">
      <c r="A812" s="8"/>
    </row>
    <row r="813" ht="12.75" outlineLevel="2">
      <c r="A813" s="8"/>
    </row>
    <row r="814" ht="12.75" outlineLevel="2">
      <c r="A814" s="8"/>
    </row>
    <row r="815" ht="12.75" outlineLevel="2">
      <c r="A815" s="8"/>
    </row>
    <row r="816" ht="12.75" outlineLevel="2">
      <c r="A816" s="8"/>
    </row>
    <row r="817" ht="12.75" outlineLevel="2">
      <c r="A817" s="8"/>
    </row>
    <row r="818" ht="12.75" outlineLevel="2">
      <c r="A818" s="8"/>
    </row>
    <row r="819" ht="12.75" outlineLevel="2">
      <c r="A819" s="8"/>
    </row>
    <row r="820" ht="12.75" outlineLevel="2">
      <c r="A820" s="8"/>
    </row>
    <row r="821" ht="12.75" outlineLevel="2">
      <c r="A821" s="8"/>
    </row>
    <row r="822" ht="12.75" outlineLevel="2">
      <c r="A822" s="8"/>
    </row>
    <row r="823" ht="12.75" outlineLevel="2">
      <c r="A823" s="8"/>
    </row>
    <row r="824" ht="12.75" outlineLevel="2">
      <c r="A824" s="8"/>
    </row>
    <row r="825" ht="12.75" outlineLevel="2">
      <c r="A825" s="8"/>
    </row>
    <row r="826" ht="12.75" outlineLevel="2">
      <c r="A826" s="8"/>
    </row>
    <row r="827" ht="12.75" outlineLevel="2">
      <c r="A827" s="8"/>
    </row>
    <row r="828" ht="12.75" outlineLevel="2">
      <c r="A828" s="8"/>
    </row>
    <row r="829" ht="12.75" outlineLevel="2">
      <c r="A829" s="8"/>
    </row>
    <row r="830" ht="12.75" outlineLevel="2">
      <c r="A830" s="8"/>
    </row>
    <row r="831" ht="12.75" outlineLevel="2">
      <c r="A831" s="8"/>
    </row>
    <row r="832" ht="12.75" outlineLevel="2">
      <c r="A832" s="8"/>
    </row>
    <row r="833" ht="12.75" outlineLevel="2">
      <c r="A833" s="8"/>
    </row>
    <row r="834" ht="12.75" outlineLevel="2">
      <c r="A834" s="8"/>
    </row>
    <row r="835" ht="12.75" outlineLevel="2">
      <c r="A835" s="8"/>
    </row>
    <row r="836" ht="12.75" outlineLevel="2">
      <c r="A836" s="8"/>
    </row>
    <row r="837" ht="12.75" outlineLevel="2">
      <c r="A837" s="8"/>
    </row>
    <row r="838" ht="12.75" outlineLevel="2">
      <c r="A838" s="8"/>
    </row>
    <row r="839" ht="12.75" outlineLevel="2">
      <c r="A839" s="8"/>
    </row>
    <row r="840" ht="12.75" outlineLevel="2">
      <c r="A840" s="8"/>
    </row>
    <row r="841" ht="12.75" outlineLevel="2">
      <c r="A841" s="8"/>
    </row>
    <row r="842" ht="12.75" outlineLevel="2">
      <c r="A842" s="8"/>
    </row>
    <row r="843" ht="12.75" outlineLevel="2">
      <c r="A843" s="8"/>
    </row>
    <row r="844" ht="12.75" outlineLevel="2">
      <c r="A844" s="8"/>
    </row>
    <row r="845" ht="12.75" outlineLevel="2">
      <c r="A845" s="8"/>
    </row>
    <row r="846" ht="12.75" outlineLevel="2">
      <c r="A846" s="8"/>
    </row>
    <row r="847" ht="12.75" outlineLevel="2">
      <c r="A847" s="8"/>
    </row>
    <row r="848" ht="12.75" outlineLevel="2">
      <c r="A848" s="8"/>
    </row>
    <row r="849" ht="12.75" outlineLevel="2">
      <c r="A849" s="8"/>
    </row>
    <row r="850" ht="12.75" outlineLevel="2">
      <c r="A850" s="8"/>
    </row>
    <row r="851" ht="12.75" outlineLevel="2">
      <c r="A851" s="8"/>
    </row>
    <row r="852" ht="12.75" outlineLevel="2">
      <c r="A852" s="8"/>
    </row>
    <row r="853" ht="12.75" outlineLevel="2">
      <c r="A853" s="8"/>
    </row>
    <row r="854" ht="12.75" outlineLevel="2">
      <c r="A854" s="8"/>
    </row>
    <row r="855" ht="12.75" outlineLevel="2">
      <c r="A855" s="8"/>
    </row>
    <row r="856" ht="12.75" outlineLevel="2">
      <c r="A856" s="8"/>
    </row>
    <row r="857" ht="12.75" outlineLevel="2">
      <c r="A857" s="8"/>
    </row>
    <row r="858" ht="12.75" outlineLevel="2">
      <c r="A858" s="8"/>
    </row>
    <row r="859" ht="12.75" outlineLevel="2">
      <c r="A859" s="8"/>
    </row>
    <row r="860" ht="12.75" outlineLevel="2">
      <c r="A860" s="8"/>
    </row>
    <row r="861" ht="12.75" outlineLevel="2">
      <c r="A861" s="8"/>
    </row>
    <row r="862" ht="12.75" outlineLevel="2">
      <c r="A862" s="8"/>
    </row>
    <row r="863" ht="12.75" outlineLevel="2">
      <c r="A863" s="8"/>
    </row>
    <row r="864" ht="12.75" outlineLevel="2">
      <c r="A864" s="8"/>
    </row>
    <row r="865" ht="12.75" outlineLevel="2">
      <c r="A865" s="8"/>
    </row>
    <row r="866" ht="12.75" outlineLevel="2">
      <c r="A866" s="8"/>
    </row>
    <row r="867" ht="12.75" outlineLevel="2">
      <c r="A867" s="8"/>
    </row>
    <row r="868" ht="12.75" outlineLevel="2">
      <c r="A868" s="8"/>
    </row>
    <row r="869" ht="12.75" outlineLevel="2">
      <c r="A869" s="8"/>
    </row>
    <row r="870" ht="12.75" outlineLevel="2">
      <c r="A870" s="8"/>
    </row>
    <row r="871" ht="12.75" outlineLevel="2">
      <c r="A871" s="8"/>
    </row>
    <row r="872" ht="12.75" outlineLevel="2">
      <c r="A872" s="8"/>
    </row>
    <row r="873" ht="12.75" outlineLevel="2">
      <c r="A873" s="8"/>
    </row>
    <row r="874" ht="12.75" outlineLevel="2">
      <c r="A874" s="8"/>
    </row>
    <row r="875" ht="12.75" outlineLevel="2">
      <c r="A875" s="8"/>
    </row>
    <row r="876" ht="12.75" outlineLevel="2">
      <c r="A876" s="8"/>
    </row>
    <row r="877" ht="12.75" outlineLevel="2">
      <c r="A877" s="8"/>
    </row>
    <row r="878" ht="12.75" outlineLevel="2">
      <c r="A878" s="8"/>
    </row>
    <row r="879" ht="12.75" outlineLevel="2">
      <c r="A879" s="8"/>
    </row>
    <row r="880" ht="12.75" outlineLevel="2">
      <c r="A880" s="8"/>
    </row>
    <row r="881" ht="12.75" outlineLevel="2">
      <c r="A881" s="8"/>
    </row>
    <row r="882" ht="12.75" outlineLevel="2">
      <c r="A882" s="8"/>
    </row>
    <row r="883" ht="12.75" outlineLevel="2">
      <c r="A883" s="8"/>
    </row>
    <row r="884" ht="12.75" outlineLevel="2">
      <c r="A884" s="8"/>
    </row>
    <row r="885" ht="12.75" outlineLevel="2">
      <c r="A885" s="8"/>
    </row>
    <row r="886" ht="12.75" outlineLevel="2">
      <c r="A886" s="8"/>
    </row>
    <row r="887" ht="12.75" outlineLevel="2">
      <c r="A887" s="8"/>
    </row>
    <row r="888" ht="12.75" outlineLevel="2">
      <c r="A888" s="8"/>
    </row>
    <row r="889" ht="12.75" outlineLevel="2">
      <c r="A889" s="8"/>
    </row>
    <row r="890" ht="12.75" outlineLevel="2">
      <c r="A890" s="8"/>
    </row>
    <row r="891" ht="12.75" outlineLevel="2">
      <c r="A891" s="8"/>
    </row>
    <row r="892" ht="12.75" outlineLevel="2">
      <c r="A892" s="8"/>
    </row>
    <row r="893" ht="12.75" outlineLevel="2">
      <c r="A893" s="8"/>
    </row>
    <row r="894" ht="12.75" outlineLevel="2">
      <c r="A894" s="8"/>
    </row>
    <row r="895" ht="12.75" outlineLevel="2">
      <c r="A895" s="8"/>
    </row>
    <row r="896" ht="12.75" outlineLevel="2">
      <c r="A896" s="8"/>
    </row>
    <row r="897" ht="12.75" outlineLevel="2">
      <c r="A897" s="8"/>
    </row>
    <row r="898" ht="12.75" outlineLevel="2">
      <c r="A898" s="8"/>
    </row>
    <row r="899" ht="12.75" outlineLevel="2">
      <c r="A899" s="8"/>
    </row>
    <row r="900" ht="12.75" outlineLevel="2">
      <c r="A900" s="8"/>
    </row>
    <row r="901" ht="12.75" outlineLevel="2">
      <c r="A901" s="8"/>
    </row>
    <row r="902" ht="12.75" outlineLevel="2">
      <c r="A902" s="8"/>
    </row>
    <row r="903" ht="12.75" outlineLevel="2">
      <c r="A903" s="8"/>
    </row>
    <row r="904" ht="12.75" outlineLevel="2">
      <c r="A904" s="8"/>
    </row>
    <row r="905" ht="12.75" outlineLevel="2">
      <c r="A905" s="8"/>
    </row>
    <row r="906" ht="12.75" outlineLevel="2">
      <c r="A906" s="8"/>
    </row>
    <row r="907" ht="12.75" outlineLevel="2">
      <c r="A907" s="8"/>
    </row>
    <row r="908" ht="12.75" outlineLevel="2">
      <c r="A908" s="8"/>
    </row>
    <row r="909" ht="12.75" outlineLevel="2">
      <c r="A909" s="8"/>
    </row>
    <row r="910" ht="12.75" outlineLevel="2">
      <c r="A910" s="8"/>
    </row>
    <row r="911" ht="12.75" outlineLevel="2">
      <c r="A911" s="8"/>
    </row>
    <row r="912" ht="12.75" outlineLevel="2">
      <c r="A912" s="8"/>
    </row>
    <row r="913" ht="12.75" outlineLevel="2">
      <c r="A913" s="8"/>
    </row>
    <row r="914" ht="12.75" outlineLevel="2">
      <c r="A914" s="8"/>
    </row>
    <row r="915" ht="12.75" outlineLevel="2">
      <c r="A915" s="8"/>
    </row>
    <row r="916" ht="12.75" outlineLevel="2">
      <c r="A916" s="8"/>
    </row>
    <row r="917" ht="12.75" outlineLevel="2">
      <c r="A917" s="8"/>
    </row>
    <row r="918" ht="12.75" outlineLevel="2">
      <c r="A918" s="8"/>
    </row>
    <row r="919" ht="12.75" outlineLevel="2">
      <c r="A919" s="8"/>
    </row>
    <row r="920" ht="12.75" outlineLevel="2">
      <c r="A920" s="8"/>
    </row>
    <row r="921" ht="12.75" outlineLevel="2">
      <c r="A921" s="8"/>
    </row>
    <row r="922" ht="12.75" outlineLevel="2">
      <c r="A922" s="8"/>
    </row>
    <row r="923" ht="12.75" outlineLevel="2">
      <c r="A923" s="8"/>
    </row>
    <row r="924" ht="12.75" outlineLevel="2">
      <c r="A924" s="8"/>
    </row>
    <row r="925" ht="12.75" outlineLevel="2">
      <c r="A925" s="8"/>
    </row>
    <row r="926" ht="12.75" outlineLevel="2">
      <c r="A926" s="8"/>
    </row>
    <row r="927" ht="12.75" outlineLevel="2">
      <c r="A927" s="8"/>
    </row>
    <row r="928" ht="12.75" outlineLevel="2">
      <c r="A928" s="8"/>
    </row>
    <row r="929" ht="12.75" outlineLevel="2">
      <c r="A929" s="8"/>
    </row>
    <row r="930" ht="12.75" outlineLevel="2">
      <c r="A930" s="8"/>
    </row>
    <row r="931" ht="12.75" outlineLevel="2">
      <c r="A931" s="8"/>
    </row>
    <row r="932" ht="12.75" outlineLevel="2">
      <c r="A932" s="8"/>
    </row>
    <row r="933" ht="12.75" outlineLevel="2">
      <c r="A933" s="8"/>
    </row>
    <row r="934" ht="12.75" outlineLevel="2">
      <c r="A934" s="8"/>
    </row>
    <row r="935" ht="12.75" outlineLevel="2">
      <c r="A935" s="8"/>
    </row>
    <row r="936" ht="12.75" outlineLevel="2">
      <c r="A936" s="8"/>
    </row>
    <row r="937" ht="12.75" outlineLevel="2">
      <c r="A937" s="8"/>
    </row>
    <row r="938" ht="12.75" outlineLevel="2">
      <c r="A938" s="8"/>
    </row>
    <row r="939" ht="12.75" outlineLevel="2">
      <c r="A939" s="8"/>
    </row>
    <row r="940" ht="12.75" outlineLevel="2">
      <c r="A940" s="8"/>
    </row>
    <row r="941" ht="12.75" outlineLevel="2">
      <c r="A941" s="8"/>
    </row>
    <row r="942" ht="12.75" outlineLevel="2">
      <c r="A942" s="8"/>
    </row>
    <row r="943" ht="12.75" outlineLevel="2">
      <c r="A943" s="8"/>
    </row>
    <row r="944" ht="12.75" outlineLevel="2">
      <c r="A944" s="8"/>
    </row>
    <row r="945" ht="12.75" outlineLevel="2">
      <c r="A945" s="8"/>
    </row>
    <row r="946" ht="12.75" outlineLevel="2">
      <c r="A946" s="8"/>
    </row>
    <row r="947" ht="12.75" outlineLevel="2">
      <c r="A947" s="8"/>
    </row>
    <row r="948" ht="12.75" outlineLevel="2">
      <c r="A948" s="8"/>
    </row>
    <row r="949" ht="12.75" outlineLevel="2">
      <c r="A949" s="8"/>
    </row>
    <row r="950" ht="12.75" outlineLevel="2">
      <c r="A950" s="8"/>
    </row>
    <row r="951" ht="12.75" outlineLevel="2">
      <c r="A951" s="8"/>
    </row>
    <row r="952" ht="12.75" outlineLevel="2">
      <c r="A952" s="8"/>
    </row>
    <row r="953" ht="12.75" outlineLevel="2">
      <c r="A953" s="8"/>
    </row>
    <row r="954" ht="12.75" outlineLevel="2">
      <c r="A954" s="8"/>
    </row>
    <row r="955" ht="12.75" outlineLevel="2">
      <c r="A955" s="8"/>
    </row>
    <row r="956" ht="12.75" outlineLevel="2">
      <c r="A956" s="8"/>
    </row>
    <row r="957" ht="12.75" outlineLevel="2">
      <c r="A957" s="8"/>
    </row>
    <row r="958" ht="12.75" outlineLevel="2">
      <c r="A958" s="8"/>
    </row>
    <row r="959" ht="12.75" outlineLevel="2">
      <c r="A959" s="8"/>
    </row>
    <row r="960" ht="12.75" outlineLevel="2">
      <c r="A960" s="8"/>
    </row>
    <row r="961" ht="12.75" outlineLevel="2">
      <c r="A961" s="8"/>
    </row>
    <row r="962" ht="12.75" outlineLevel="2">
      <c r="A962" s="8"/>
    </row>
    <row r="963" ht="12.75" outlineLevel="2">
      <c r="A963" s="8"/>
    </row>
    <row r="964" ht="12.75" outlineLevel="2">
      <c r="A964" s="8"/>
    </row>
    <row r="965" ht="12.75" outlineLevel="2">
      <c r="A965" s="8"/>
    </row>
    <row r="966" ht="12.75" outlineLevel="2">
      <c r="A966" s="8"/>
    </row>
    <row r="967" ht="12.75" outlineLevel="2">
      <c r="A967" s="8"/>
    </row>
    <row r="968" ht="12.75" outlineLevel="2">
      <c r="A968" s="8"/>
    </row>
    <row r="969" ht="12.75" outlineLevel="2">
      <c r="A969" s="8"/>
    </row>
    <row r="970" ht="12.75" outlineLevel="2">
      <c r="A970" s="8"/>
    </row>
    <row r="971" ht="12.75" outlineLevel="2">
      <c r="A971" s="8"/>
    </row>
    <row r="972" ht="12.75" outlineLevel="2">
      <c r="A972" s="8"/>
    </row>
    <row r="973" ht="12.75" outlineLevel="2">
      <c r="A973" s="8"/>
    </row>
    <row r="974" ht="12.75" outlineLevel="2">
      <c r="A974" s="8"/>
    </row>
    <row r="975" ht="12.75" outlineLevel="2">
      <c r="A975" s="8"/>
    </row>
    <row r="976" ht="12.75" outlineLevel="2">
      <c r="A976" s="8"/>
    </row>
    <row r="977" ht="12.75" outlineLevel="2">
      <c r="A977" s="8"/>
    </row>
    <row r="978" ht="12.75" outlineLevel="2">
      <c r="A978" s="8"/>
    </row>
    <row r="979" ht="12.75" outlineLevel="2">
      <c r="A979" s="8"/>
    </row>
    <row r="980" ht="12.75" outlineLevel="2">
      <c r="A980" s="8"/>
    </row>
    <row r="981" ht="12.75" outlineLevel="2">
      <c r="A981" s="8"/>
    </row>
    <row r="982" ht="12.75" outlineLevel="2">
      <c r="A982" s="8"/>
    </row>
    <row r="983" ht="12.75" outlineLevel="2">
      <c r="A983" s="8"/>
    </row>
    <row r="984" ht="12.75" outlineLevel="2">
      <c r="A984" s="8"/>
    </row>
    <row r="985" ht="12.75" outlineLevel="2">
      <c r="A985" s="8"/>
    </row>
    <row r="986" ht="12.75" outlineLevel="2">
      <c r="A986" s="8"/>
    </row>
    <row r="987" ht="12.75" outlineLevel="2">
      <c r="A987" s="8"/>
    </row>
    <row r="988" ht="12.75" outlineLevel="2">
      <c r="A988" s="8"/>
    </row>
    <row r="989" ht="12.75" outlineLevel="2">
      <c r="A989" s="8"/>
    </row>
    <row r="990" ht="12.75" outlineLevel="2">
      <c r="A990" s="8"/>
    </row>
    <row r="991" ht="12.75" outlineLevel="2">
      <c r="A991" s="8"/>
    </row>
    <row r="992" ht="12.75" outlineLevel="2">
      <c r="A992" s="8"/>
    </row>
    <row r="993" ht="12.75" outlineLevel="2">
      <c r="A993" s="8"/>
    </row>
    <row r="994" ht="12.75" outlineLevel="2">
      <c r="A994" s="8"/>
    </row>
    <row r="995" ht="12.75" outlineLevel="2">
      <c r="A995" s="8"/>
    </row>
    <row r="996" ht="12.75" outlineLevel="2">
      <c r="A996" s="8"/>
    </row>
    <row r="997" ht="12.75" outlineLevel="2">
      <c r="A997" s="8"/>
    </row>
    <row r="998" ht="12.75" outlineLevel="2">
      <c r="A998" s="8"/>
    </row>
    <row r="999" ht="12.75" outlineLevel="2">
      <c r="A999" s="8"/>
    </row>
    <row r="1000" ht="12.75" outlineLevel="2">
      <c r="A1000" s="8"/>
    </row>
    <row r="1001" ht="12.75" outlineLevel="2"/>
    <row r="1002" ht="12.75" outlineLevel="2">
      <c r="A1002" s="8"/>
    </row>
    <row r="1003" ht="12.75" outlineLevel="2">
      <c r="A1003" s="8"/>
    </row>
    <row r="1004" ht="12.75" outlineLevel="2">
      <c r="A1004" s="8"/>
    </row>
    <row r="1005" ht="12.75" outlineLevel="2">
      <c r="A1005" s="8"/>
    </row>
    <row r="1006" ht="12.75" outlineLevel="2">
      <c r="A1006" s="8"/>
    </row>
    <row r="1007" ht="12.75" outlineLevel="2">
      <c r="A1007" s="8"/>
    </row>
    <row r="1008" ht="12.75" outlineLevel="2"/>
    <row r="1009" ht="12.75" outlineLevel="2">
      <c r="A1009" s="8"/>
    </row>
    <row r="1010" ht="12.75" outlineLevel="2">
      <c r="A1010" s="8"/>
    </row>
    <row r="1011" ht="12.75" outlineLevel="2">
      <c r="A1011" s="8"/>
    </row>
    <row r="1012" ht="12.75" outlineLevel="2">
      <c r="A1012" s="8"/>
    </row>
    <row r="1013" ht="12.75" outlineLevel="2">
      <c r="A1013" s="8"/>
    </row>
    <row r="1014" ht="12.75" outlineLevel="2">
      <c r="A1014" s="8"/>
    </row>
    <row r="1015" ht="12.75" outlineLevel="2">
      <c r="A1015" s="8"/>
    </row>
    <row r="1016" ht="12.75" outlineLevel="2">
      <c r="A1016" s="8"/>
    </row>
    <row r="1017" ht="12.75" outlineLevel="2">
      <c r="A1017" s="8"/>
    </row>
    <row r="1018" ht="12.75" outlineLevel="2">
      <c r="A1018" s="8"/>
    </row>
    <row r="1019" ht="12.75" outlineLevel="2">
      <c r="A1019" s="8"/>
    </row>
    <row r="1020" ht="12.75" outlineLevel="2">
      <c r="A1020" s="8"/>
    </row>
    <row r="1021" ht="12.75" outlineLevel="2">
      <c r="A1021" s="8"/>
    </row>
    <row r="1022" ht="12.75" outlineLevel="2">
      <c r="A1022" s="8"/>
    </row>
    <row r="1023" ht="12.75" outlineLevel="2">
      <c r="A1023" s="8"/>
    </row>
    <row r="1024" ht="12.75" outlineLevel="2">
      <c r="A1024" s="8"/>
    </row>
    <row r="1025" ht="12.75" outlineLevel="2">
      <c r="A1025" s="8"/>
    </row>
    <row r="1026" ht="12.75" outlineLevel="2">
      <c r="A1026" s="8"/>
    </row>
    <row r="1027" ht="12.75" outlineLevel="2">
      <c r="A1027" s="8"/>
    </row>
    <row r="1028" ht="12.75" outlineLevel="2">
      <c r="A1028" s="8"/>
    </row>
    <row r="1029" ht="12.75" outlineLevel="2">
      <c r="A1029" s="8"/>
    </row>
    <row r="1030" ht="12.75" outlineLevel="2">
      <c r="A1030" s="8"/>
    </row>
    <row r="1031" ht="12.75" outlineLevel="2">
      <c r="A1031" s="8"/>
    </row>
    <row r="1032" ht="12.75" outlineLevel="2">
      <c r="A1032" s="8"/>
    </row>
    <row r="1033" ht="12.75" outlineLevel="2">
      <c r="A1033" s="8"/>
    </row>
    <row r="1034" ht="12.75" outlineLevel="2">
      <c r="A1034" s="8"/>
    </row>
    <row r="1035" ht="12.75" outlineLevel="2">
      <c r="A1035" s="8"/>
    </row>
    <row r="1036" ht="12.75" outlineLevel="2">
      <c r="A1036" s="8"/>
    </row>
    <row r="1037" ht="12.75" outlineLevel="2">
      <c r="A1037" s="8"/>
    </row>
    <row r="1038" ht="12.75" outlineLevel="2">
      <c r="A1038" s="8"/>
    </row>
    <row r="1039" ht="12.75" outlineLevel="2">
      <c r="A1039" s="8"/>
    </row>
    <row r="1040" ht="12.75" outlineLevel="2">
      <c r="A1040" s="8"/>
    </row>
    <row r="1041" ht="12.75" outlineLevel="2">
      <c r="A1041" s="8"/>
    </row>
    <row r="1042" ht="12.75" outlineLevel="2">
      <c r="A1042" s="8"/>
    </row>
    <row r="1043" ht="12.75" outlineLevel="2">
      <c r="A1043" s="8"/>
    </row>
    <row r="1044" ht="12.75" outlineLevel="2">
      <c r="A1044" s="8"/>
    </row>
    <row r="1045" ht="12.75" outlineLevel="2">
      <c r="A1045" s="8"/>
    </row>
    <row r="1046" ht="12.75" outlineLevel="2">
      <c r="A1046" s="8"/>
    </row>
    <row r="1047" ht="12.75" outlineLevel="2">
      <c r="A1047" s="8"/>
    </row>
    <row r="1048" ht="12.75" outlineLevel="2">
      <c r="A1048" s="8"/>
    </row>
    <row r="1049" ht="12.75" outlineLevel="2">
      <c r="A1049" s="8"/>
    </row>
    <row r="1050" ht="12.75" outlineLevel="2">
      <c r="A1050" s="8"/>
    </row>
    <row r="1051" ht="12.75" outlineLevel="2">
      <c r="A1051" s="8"/>
    </row>
    <row r="1052" ht="12.75" outlineLevel="2">
      <c r="A1052" s="8"/>
    </row>
    <row r="1053" ht="12.75" outlineLevel="2">
      <c r="A1053" s="8"/>
    </row>
    <row r="1054" ht="12.75" outlineLevel="2">
      <c r="A1054" s="8"/>
    </row>
    <row r="1055" ht="12.75" outlineLevel="2">
      <c r="A1055" s="8"/>
    </row>
    <row r="1056" ht="12.75" outlineLevel="2">
      <c r="A1056" s="8"/>
    </row>
    <row r="1057" ht="12.75" outlineLevel="2">
      <c r="A1057" s="8"/>
    </row>
    <row r="1058" ht="12.75" outlineLevel="2">
      <c r="A1058" s="8"/>
    </row>
    <row r="1059" ht="12.75" outlineLevel="2">
      <c r="A1059" s="8"/>
    </row>
    <row r="1060" ht="12.75" outlineLevel="2">
      <c r="A1060" s="8"/>
    </row>
    <row r="1061" ht="12.75" outlineLevel="2">
      <c r="A1061" s="8"/>
    </row>
    <row r="1062" ht="12.75" outlineLevel="2">
      <c r="A1062" s="8"/>
    </row>
    <row r="1063" ht="12.75" outlineLevel="2">
      <c r="A1063" s="8"/>
    </row>
    <row r="1064" ht="12.75" outlineLevel="2">
      <c r="A1064" s="8"/>
    </row>
    <row r="1065" ht="12.75" outlineLevel="2">
      <c r="A1065" s="8"/>
    </row>
    <row r="1066" ht="12.75" outlineLevel="2">
      <c r="A1066" s="8"/>
    </row>
    <row r="1067" ht="12.75" outlineLevel="2">
      <c r="A1067" s="8"/>
    </row>
    <row r="1068" ht="12.75" outlineLevel="2">
      <c r="A1068" s="8"/>
    </row>
    <row r="1069" ht="12.75" outlineLevel="2">
      <c r="A1069" s="8"/>
    </row>
    <row r="1070" ht="12.75" outlineLevel="2">
      <c r="A1070" s="8"/>
    </row>
    <row r="1071" ht="12.75" outlineLevel="2">
      <c r="A1071" s="8"/>
    </row>
    <row r="1072" ht="12.75" outlineLevel="2">
      <c r="A1072" s="8"/>
    </row>
    <row r="1073" ht="12.75" outlineLevel="2">
      <c r="A1073" s="8"/>
    </row>
    <row r="1074" ht="12.75" outlineLevel="2">
      <c r="A1074" s="8"/>
    </row>
    <row r="1075" ht="12.75" outlineLevel="2">
      <c r="A1075" s="8"/>
    </row>
    <row r="1076" ht="12.75" outlineLevel="2">
      <c r="A1076" s="8"/>
    </row>
    <row r="1077" ht="12.75" outlineLevel="2">
      <c r="A1077" s="8"/>
    </row>
    <row r="1078" ht="12.75" outlineLevel="2">
      <c r="A1078" s="8"/>
    </row>
    <row r="1079" ht="12.75" outlineLevel="2">
      <c r="A1079" s="8"/>
    </row>
    <row r="1080" ht="12.75" outlineLevel="2">
      <c r="A1080" s="8"/>
    </row>
    <row r="1081" ht="12.75" outlineLevel="2">
      <c r="A1081" s="8"/>
    </row>
    <row r="1082" ht="12.75" outlineLevel="2">
      <c r="A1082" s="8"/>
    </row>
    <row r="1083" ht="12.75" outlineLevel="2">
      <c r="A1083" s="8"/>
    </row>
    <row r="1084" ht="12.75" outlineLevel="2">
      <c r="A1084" s="8"/>
    </row>
    <row r="1085" ht="12.75" outlineLevel="2">
      <c r="A1085" s="8"/>
    </row>
    <row r="1086" ht="12.75" outlineLevel="2">
      <c r="A1086" s="8"/>
    </row>
    <row r="1087" ht="12.75" outlineLevel="2">
      <c r="A1087" s="8"/>
    </row>
    <row r="1088" ht="12.75" outlineLevel="2">
      <c r="A1088" s="8"/>
    </row>
    <row r="1089" ht="12.75" outlineLevel="2">
      <c r="A1089" s="8"/>
    </row>
    <row r="1090" ht="12.75" outlineLevel="2">
      <c r="A1090" s="8"/>
    </row>
    <row r="1091" ht="12.75" outlineLevel="2">
      <c r="A1091" s="8"/>
    </row>
    <row r="1092" ht="12.75" outlineLevel="2">
      <c r="A1092" s="8"/>
    </row>
    <row r="1093" ht="12.75" outlineLevel="2">
      <c r="A1093" s="8"/>
    </row>
    <row r="1094" ht="12.75" outlineLevel="2">
      <c r="A1094" s="8"/>
    </row>
    <row r="1095" ht="12.75" outlineLevel="2">
      <c r="A1095" s="8"/>
    </row>
    <row r="1096" ht="12.75" outlineLevel="2">
      <c r="A1096" s="8"/>
    </row>
    <row r="1097" ht="12.75" outlineLevel="2">
      <c r="A1097" s="8"/>
    </row>
    <row r="1098" ht="12.75" outlineLevel="2">
      <c r="A1098" s="8"/>
    </row>
    <row r="1099" ht="12.75" outlineLevel="2">
      <c r="A1099" s="8"/>
    </row>
    <row r="1100" ht="12.75" outlineLevel="2">
      <c r="A1100" s="8"/>
    </row>
    <row r="1101" ht="12.75" outlineLevel="2">
      <c r="A1101" s="8"/>
    </row>
    <row r="1102" ht="12.75" outlineLevel="2">
      <c r="A1102" s="8"/>
    </row>
    <row r="1103" ht="12.75" outlineLevel="2">
      <c r="A1103" s="8"/>
    </row>
    <row r="1104" ht="12.75" outlineLevel="2">
      <c r="A1104" s="8"/>
    </row>
    <row r="1105" ht="12.75" outlineLevel="2">
      <c r="A1105" s="8"/>
    </row>
    <row r="1106" ht="12.75" outlineLevel="2">
      <c r="A1106" s="8"/>
    </row>
    <row r="1107" ht="12.75" outlineLevel="2">
      <c r="A1107" s="8"/>
    </row>
    <row r="1108" ht="12.75" outlineLevel="2">
      <c r="A1108" s="8"/>
    </row>
    <row r="1109" ht="12.75" outlineLevel="2">
      <c r="A1109" s="8"/>
    </row>
    <row r="1110" ht="12.75" outlineLevel="2">
      <c r="A1110" s="8"/>
    </row>
    <row r="1111" ht="12.75" outlineLevel="2">
      <c r="A1111" s="8"/>
    </row>
    <row r="1112" ht="12.75" outlineLevel="2">
      <c r="A1112" s="8"/>
    </row>
    <row r="1113" ht="12.75" outlineLevel="2">
      <c r="A1113" s="8"/>
    </row>
    <row r="1114" ht="12.75" outlineLevel="2">
      <c r="A1114" s="8"/>
    </row>
    <row r="1115" ht="12.75" outlineLevel="2">
      <c r="A1115" s="8"/>
    </row>
    <row r="1116" ht="12.75" outlineLevel="2">
      <c r="A1116" s="8"/>
    </row>
    <row r="1117" ht="12.75" outlineLevel="2">
      <c r="A1117" s="8"/>
    </row>
    <row r="1118" ht="12.75" outlineLevel="2">
      <c r="A1118" s="8"/>
    </row>
    <row r="1119" ht="12.75" outlineLevel="2">
      <c r="A1119" s="8"/>
    </row>
    <row r="1120" ht="12.75" outlineLevel="2">
      <c r="A1120" s="8"/>
    </row>
    <row r="1121" ht="12.75" outlineLevel="2">
      <c r="A1121" s="8"/>
    </row>
    <row r="1122" ht="12.75" outlineLevel="2">
      <c r="A1122" s="8"/>
    </row>
    <row r="1123" ht="12.75" outlineLevel="2">
      <c r="A1123" s="8"/>
    </row>
    <row r="1124" ht="12.75" outlineLevel="2">
      <c r="A1124" s="8"/>
    </row>
    <row r="1125" ht="12.75" outlineLevel="2">
      <c r="A1125" s="8"/>
    </row>
    <row r="1126" ht="12.75" outlineLevel="2">
      <c r="A1126" s="8"/>
    </row>
    <row r="1127" ht="12.75" outlineLevel="2">
      <c r="A1127" s="8"/>
    </row>
    <row r="1128" ht="12.75" outlineLevel="2">
      <c r="A1128" s="8"/>
    </row>
    <row r="1129" ht="12.75" outlineLevel="2">
      <c r="A1129" s="8"/>
    </row>
    <row r="1130" ht="12.75" outlineLevel="2">
      <c r="A1130" s="8"/>
    </row>
    <row r="1131" ht="12.75" outlineLevel="2">
      <c r="A1131" s="8"/>
    </row>
    <row r="1132" ht="12.75" outlineLevel="2">
      <c r="A1132" s="8"/>
    </row>
    <row r="1133" spans="1:18" ht="12.75" outlineLevel="1">
      <c r="A1133" s="106" t="s">
        <v>400</v>
      </c>
      <c r="G1133" s="11">
        <f>SUBTOTAL(9,G286:G1132)</f>
        <v>0</v>
      </c>
      <c r="H1133" s="12">
        <f>SUBTOTAL(9,H286:H1132)</f>
        <v>1930.3799999999999</v>
      </c>
      <c r="I1133" s="12">
        <f>SUBTOTAL(9,I286:I1132)</f>
        <v>17300</v>
      </c>
      <c r="J1133" s="12">
        <f>SUBTOTAL(9,J286:J1132)</f>
        <v>1286.8000000000002</v>
      </c>
      <c r="K1133" s="12">
        <f>SUBTOTAL(9,K286:K1132)</f>
        <v>20517.18</v>
      </c>
      <c r="M1133" s="12">
        <f aca="true" t="shared" si="45" ref="M1133:R1133">SUBTOTAL(9,M286:M1132)</f>
        <v>1930.3799999999999</v>
      </c>
      <c r="N1133" s="10">
        <f t="shared" si="45"/>
        <v>19960</v>
      </c>
      <c r="O1133" s="16">
        <f t="shared" si="45"/>
        <v>0</v>
      </c>
      <c r="P1133" s="10">
        <f t="shared" si="45"/>
        <v>21890.38</v>
      </c>
      <c r="Q1133">
        <f t="shared" si="45"/>
        <v>0</v>
      </c>
      <c r="R1133">
        <f t="shared" si="45"/>
        <v>50</v>
      </c>
    </row>
    <row r="1134" spans="1:18" ht="12.75">
      <c r="A1134" s="106" t="s">
        <v>266</v>
      </c>
      <c r="G1134" s="11">
        <f>SUBTOTAL(9,G2:G1132)</f>
        <v>0</v>
      </c>
      <c r="H1134" s="12">
        <f>SUBTOTAL(9,H2:H1132)</f>
        <v>2644.8199999999997</v>
      </c>
      <c r="I1134" s="12">
        <f>SUBTOTAL(9,I2:I1132)</f>
        <v>24760</v>
      </c>
      <c r="J1134" s="12">
        <f>SUBTOTAL(9,J2:J1132)</f>
        <v>1805.2000000000003</v>
      </c>
      <c r="K1134" s="12">
        <f>SUBTOTAL(9,K2:K1132)</f>
        <v>29210.02</v>
      </c>
      <c r="M1134" s="12">
        <f aca="true" t="shared" si="46" ref="M1134:R1134">SUBTOTAL(9,M2:M1132)</f>
        <v>2644.8199999999997</v>
      </c>
      <c r="N1134" s="10">
        <f t="shared" si="46"/>
        <v>28630</v>
      </c>
      <c r="O1134" s="16">
        <f t="shared" si="46"/>
        <v>0</v>
      </c>
      <c r="P1134" s="10">
        <f t="shared" si="46"/>
        <v>31274.82</v>
      </c>
      <c r="Q1134">
        <f t="shared" si="46"/>
        <v>0</v>
      </c>
      <c r="R1134">
        <f t="shared" si="46"/>
        <v>280</v>
      </c>
    </row>
  </sheetData>
  <sheetProtection/>
  <printOptions/>
  <pageMargins left="0.97" right="0.75" top="1.43" bottom="0.64" header="0.5" footer="0.4"/>
  <pageSetup blackAndWhite="1" horizontalDpi="203" verticalDpi="203" orientation="landscape" r:id="rId1"/>
  <headerFooter alignWithMargins="0">
    <oddHeader>&amp;L&amp;"MS Sans Serif,Bold" 
Confidential&amp;CWhite Hills Water Co. Inc.
Utilization Report 
by Account
Nov. 1, 2006 - Oct. 31, 2007
&amp;D&amp;R
Page &amp;P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N747"/>
  <sheetViews>
    <sheetView zoomScalePageLayoutView="0" workbookViewId="0" topLeftCell="A1">
      <selection activeCell="A3" sqref="A3:M746"/>
    </sheetView>
  </sheetViews>
  <sheetFormatPr defaultColWidth="13.00390625" defaultRowHeight="12.75"/>
  <cols>
    <col min="1" max="1" width="13.00390625" style="5" customWidth="1"/>
    <col min="2" max="6" width="13.00390625" style="5" hidden="1" customWidth="1"/>
    <col min="7" max="7" width="14.421875" style="7" customWidth="1"/>
    <col min="8" max="11" width="13.00390625" style="9" customWidth="1"/>
    <col min="12" max="12" width="5.57421875" style="2" customWidth="1"/>
  </cols>
  <sheetData>
    <row r="1" spans="1:14" ht="31.5" thickBot="1">
      <c r="A1" s="81"/>
      <c r="B1" s="82"/>
      <c r="C1" s="84" t="s">
        <v>390</v>
      </c>
      <c r="D1" s="82"/>
      <c r="E1" s="82"/>
      <c r="F1" s="82"/>
      <c r="G1" s="83"/>
      <c r="H1" s="88"/>
      <c r="I1" s="88"/>
      <c r="J1" s="88"/>
      <c r="K1" s="89"/>
      <c r="M1" s="85"/>
      <c r="N1" s="86"/>
    </row>
    <row r="2" spans="1:14" ht="12.75">
      <c r="A2" s="90" t="s">
        <v>254</v>
      </c>
      <c r="B2" s="91" t="s">
        <v>247</v>
      </c>
      <c r="C2" s="91" t="s">
        <v>248</v>
      </c>
      <c r="D2" s="91"/>
      <c r="E2" s="92" t="s">
        <v>252</v>
      </c>
      <c r="F2" s="91" t="s">
        <v>253</v>
      </c>
      <c r="G2" s="93" t="s">
        <v>249</v>
      </c>
      <c r="H2" s="94" t="s">
        <v>256</v>
      </c>
      <c r="I2" s="94" t="s">
        <v>250</v>
      </c>
      <c r="J2" s="94" t="s">
        <v>251</v>
      </c>
      <c r="K2" s="95" t="s">
        <v>257</v>
      </c>
      <c r="L2" s="2" t="s">
        <v>258</v>
      </c>
      <c r="M2" s="94" t="s">
        <v>401</v>
      </c>
      <c r="N2" s="87"/>
    </row>
    <row r="3" spans="1:14" ht="12.75">
      <c r="A3" s="96">
        <v>39083</v>
      </c>
      <c r="B3" s="91" t="s">
        <v>2</v>
      </c>
      <c r="C3" s="91" t="s">
        <v>3</v>
      </c>
      <c r="D3" s="91"/>
      <c r="E3" s="91">
        <v>1988110</v>
      </c>
      <c r="F3" s="91">
        <v>1988110</v>
      </c>
      <c r="G3" s="93">
        <f aca="true" t="shared" si="0" ref="G3:G34">F3-E3</f>
        <v>0</v>
      </c>
      <c r="H3" s="94">
        <v>0</v>
      </c>
      <c r="I3" s="94">
        <v>40</v>
      </c>
      <c r="J3" s="94">
        <v>0</v>
      </c>
      <c r="K3" s="95">
        <f aca="true" t="shared" si="1" ref="K3:K66">+I3+H3</f>
        <v>40</v>
      </c>
      <c r="L3" s="2">
        <v>1</v>
      </c>
      <c r="M3" s="93">
        <v>1</v>
      </c>
      <c r="N3" s="87"/>
    </row>
    <row r="4" spans="1:14" ht="12.75">
      <c r="A4" s="96">
        <v>39083</v>
      </c>
      <c r="B4" s="91" t="s">
        <v>245</v>
      </c>
      <c r="C4" s="91" t="s">
        <v>246</v>
      </c>
      <c r="D4" s="91"/>
      <c r="E4" s="91">
        <v>0</v>
      </c>
      <c r="F4" s="91">
        <v>0</v>
      </c>
      <c r="G4" s="93">
        <f t="shared" si="0"/>
        <v>0</v>
      </c>
      <c r="H4" s="94">
        <v>0</v>
      </c>
      <c r="I4" s="94">
        <v>0</v>
      </c>
      <c r="J4" s="94">
        <v>0</v>
      </c>
      <c r="K4" s="95">
        <f t="shared" si="1"/>
        <v>0</v>
      </c>
      <c r="L4" s="2">
        <v>1</v>
      </c>
      <c r="M4" s="93">
        <v>1</v>
      </c>
      <c r="N4" s="87"/>
    </row>
    <row r="5" spans="1:14" ht="12.75">
      <c r="A5" s="96">
        <v>39083</v>
      </c>
      <c r="B5" s="91" t="s">
        <v>4</v>
      </c>
      <c r="C5" s="91" t="s">
        <v>5</v>
      </c>
      <c r="D5" s="91"/>
      <c r="E5" s="91">
        <v>2109030</v>
      </c>
      <c r="F5" s="91">
        <v>2109030</v>
      </c>
      <c r="G5" s="93">
        <f t="shared" si="0"/>
        <v>0</v>
      </c>
      <c r="H5" s="94">
        <v>0</v>
      </c>
      <c r="I5" s="94">
        <v>40</v>
      </c>
      <c r="J5" s="94">
        <v>0</v>
      </c>
      <c r="K5" s="95">
        <f t="shared" si="1"/>
        <v>40</v>
      </c>
      <c r="L5" s="2">
        <v>1</v>
      </c>
      <c r="M5" s="93">
        <v>1</v>
      </c>
      <c r="N5" s="87"/>
    </row>
    <row r="6" spans="1:14" ht="12.75">
      <c r="A6" s="96">
        <v>39083</v>
      </c>
      <c r="B6" s="91" t="s">
        <v>6</v>
      </c>
      <c r="C6" s="91" t="s">
        <v>7</v>
      </c>
      <c r="D6" s="91"/>
      <c r="E6" s="91">
        <v>2518090</v>
      </c>
      <c r="F6" s="91">
        <v>2518090</v>
      </c>
      <c r="G6" s="93">
        <f t="shared" si="0"/>
        <v>0</v>
      </c>
      <c r="H6" s="94">
        <v>0</v>
      </c>
      <c r="I6" s="94">
        <v>40</v>
      </c>
      <c r="J6" s="94">
        <v>0</v>
      </c>
      <c r="K6" s="95">
        <f t="shared" si="1"/>
        <v>40</v>
      </c>
      <c r="L6" s="2">
        <v>1</v>
      </c>
      <c r="M6" s="93">
        <v>1</v>
      </c>
      <c r="N6" s="87"/>
    </row>
    <row r="7" spans="1:14" ht="12.75">
      <c r="A7" s="96">
        <v>39083</v>
      </c>
      <c r="B7" s="91" t="s">
        <v>8</v>
      </c>
      <c r="C7" s="91" t="s">
        <v>9</v>
      </c>
      <c r="D7" s="91"/>
      <c r="E7" s="91">
        <v>2712220</v>
      </c>
      <c r="F7" s="91">
        <v>2712220</v>
      </c>
      <c r="G7" s="93">
        <f t="shared" si="0"/>
        <v>0</v>
      </c>
      <c r="H7" s="94">
        <v>0</v>
      </c>
      <c r="I7" s="94">
        <v>40</v>
      </c>
      <c r="J7" s="94">
        <v>0</v>
      </c>
      <c r="K7" s="95">
        <f t="shared" si="1"/>
        <v>40</v>
      </c>
      <c r="L7" s="2">
        <v>1</v>
      </c>
      <c r="M7" s="93">
        <v>1</v>
      </c>
      <c r="N7" s="87"/>
    </row>
    <row r="8" spans="1:14" ht="12.75">
      <c r="A8" s="96">
        <v>39083</v>
      </c>
      <c r="B8" s="91" t="s">
        <v>10</v>
      </c>
      <c r="C8" s="91" t="s">
        <v>11</v>
      </c>
      <c r="D8" s="91"/>
      <c r="E8" s="91">
        <v>4220970</v>
      </c>
      <c r="F8" s="91">
        <v>4220970</v>
      </c>
      <c r="G8" s="93">
        <f t="shared" si="0"/>
        <v>0</v>
      </c>
      <c r="H8" s="94">
        <v>0</v>
      </c>
      <c r="I8" s="94">
        <v>40</v>
      </c>
      <c r="J8" s="94">
        <v>0</v>
      </c>
      <c r="K8" s="95">
        <f t="shared" si="1"/>
        <v>40</v>
      </c>
      <c r="L8" s="2">
        <v>1</v>
      </c>
      <c r="M8" s="93">
        <v>1</v>
      </c>
      <c r="N8" s="87"/>
    </row>
    <row r="9" spans="1:14" ht="12.75">
      <c r="A9" s="96">
        <v>39083</v>
      </c>
      <c r="B9" s="91" t="s">
        <v>12</v>
      </c>
      <c r="C9" s="91" t="s">
        <v>13</v>
      </c>
      <c r="D9" s="91"/>
      <c r="E9" s="91">
        <v>1208310</v>
      </c>
      <c r="F9" s="91">
        <v>1208310</v>
      </c>
      <c r="G9" s="93">
        <f t="shared" si="0"/>
        <v>0</v>
      </c>
      <c r="H9" s="94">
        <v>0</v>
      </c>
      <c r="I9" s="94">
        <v>40</v>
      </c>
      <c r="J9" s="94">
        <v>0</v>
      </c>
      <c r="K9" s="95">
        <f t="shared" si="1"/>
        <v>40</v>
      </c>
      <c r="L9" s="2">
        <v>1</v>
      </c>
      <c r="M9" s="93">
        <v>1</v>
      </c>
      <c r="N9" s="87"/>
    </row>
    <row r="10" spans="1:14" ht="12.75">
      <c r="A10" s="96">
        <v>39083</v>
      </c>
      <c r="B10" s="91" t="s">
        <v>14</v>
      </c>
      <c r="C10" s="91" t="s">
        <v>15</v>
      </c>
      <c r="D10" s="91"/>
      <c r="E10" s="91">
        <v>5612230</v>
      </c>
      <c r="F10" s="91">
        <v>5612230</v>
      </c>
      <c r="G10" s="93">
        <f t="shared" si="0"/>
        <v>0</v>
      </c>
      <c r="H10" s="94">
        <v>0</v>
      </c>
      <c r="I10" s="94">
        <v>40</v>
      </c>
      <c r="J10" s="94">
        <v>0</v>
      </c>
      <c r="K10" s="95">
        <f t="shared" si="1"/>
        <v>40</v>
      </c>
      <c r="L10" s="2">
        <v>1</v>
      </c>
      <c r="M10" s="93">
        <v>1</v>
      </c>
      <c r="N10" s="87"/>
    </row>
    <row r="11" spans="1:14" ht="12.75">
      <c r="A11" s="96">
        <v>39083</v>
      </c>
      <c r="B11" s="91" t="s">
        <v>16</v>
      </c>
      <c r="C11" s="91" t="s">
        <v>17</v>
      </c>
      <c r="D11" s="91"/>
      <c r="E11" s="91">
        <v>2028610</v>
      </c>
      <c r="F11" s="91">
        <v>2028610</v>
      </c>
      <c r="G11" s="93">
        <f t="shared" si="0"/>
        <v>0</v>
      </c>
      <c r="H11" s="94">
        <v>10</v>
      </c>
      <c r="I11" s="94">
        <v>40</v>
      </c>
      <c r="J11" s="94">
        <v>0</v>
      </c>
      <c r="K11" s="95">
        <f t="shared" si="1"/>
        <v>50</v>
      </c>
      <c r="L11" s="2">
        <v>1</v>
      </c>
      <c r="M11" s="93">
        <v>1</v>
      </c>
      <c r="N11" s="87"/>
    </row>
    <row r="12" spans="1:14" ht="12.75">
      <c r="A12" s="96">
        <v>39083</v>
      </c>
      <c r="B12" s="91" t="s">
        <v>233</v>
      </c>
      <c r="C12" s="91" t="s">
        <v>234</v>
      </c>
      <c r="D12" s="91"/>
      <c r="E12" s="91">
        <v>0</v>
      </c>
      <c r="F12" s="91">
        <v>0</v>
      </c>
      <c r="G12" s="93">
        <f t="shared" si="0"/>
        <v>0</v>
      </c>
      <c r="H12" s="94">
        <v>0</v>
      </c>
      <c r="I12" s="94">
        <v>0</v>
      </c>
      <c r="J12" s="94">
        <v>0</v>
      </c>
      <c r="K12" s="95">
        <f t="shared" si="1"/>
        <v>0</v>
      </c>
      <c r="L12" s="2">
        <v>1</v>
      </c>
      <c r="M12" s="93">
        <v>1</v>
      </c>
      <c r="N12" s="87"/>
    </row>
    <row r="13" spans="1:14" ht="12.75">
      <c r="A13" s="96">
        <v>39083</v>
      </c>
      <c r="B13" s="91" t="s">
        <v>18</v>
      </c>
      <c r="C13" s="91" t="s">
        <v>19</v>
      </c>
      <c r="D13" s="91"/>
      <c r="E13" s="91">
        <v>314920</v>
      </c>
      <c r="F13" s="91">
        <v>314920</v>
      </c>
      <c r="G13" s="93">
        <f t="shared" si="0"/>
        <v>0</v>
      </c>
      <c r="H13" s="94">
        <v>0</v>
      </c>
      <c r="I13" s="94">
        <v>40</v>
      </c>
      <c r="J13" s="94">
        <v>0</v>
      </c>
      <c r="K13" s="95">
        <f t="shared" si="1"/>
        <v>40</v>
      </c>
      <c r="L13" s="2">
        <v>1</v>
      </c>
      <c r="M13" s="93">
        <v>1</v>
      </c>
      <c r="N13" s="87"/>
    </row>
    <row r="14" spans="1:14" ht="12.75">
      <c r="A14" s="96">
        <v>39083</v>
      </c>
      <c r="B14" s="91" t="s">
        <v>20</v>
      </c>
      <c r="C14" s="91" t="s">
        <v>21</v>
      </c>
      <c r="D14" s="91"/>
      <c r="E14" s="91">
        <v>780030</v>
      </c>
      <c r="F14" s="91">
        <v>780030</v>
      </c>
      <c r="G14" s="93">
        <f t="shared" si="0"/>
        <v>0</v>
      </c>
      <c r="H14" s="94">
        <v>0</v>
      </c>
      <c r="I14" s="94">
        <v>40</v>
      </c>
      <c r="J14" s="94">
        <v>0</v>
      </c>
      <c r="K14" s="95">
        <f t="shared" si="1"/>
        <v>40</v>
      </c>
      <c r="L14" s="2">
        <v>1</v>
      </c>
      <c r="M14" s="93">
        <v>1</v>
      </c>
      <c r="N14" s="87"/>
    </row>
    <row r="15" spans="1:14" ht="12.75">
      <c r="A15" s="96">
        <v>39083</v>
      </c>
      <c r="B15" s="91" t="s">
        <v>0</v>
      </c>
      <c r="C15" s="91" t="s">
        <v>1</v>
      </c>
      <c r="D15" s="91"/>
      <c r="E15" s="91">
        <v>4540040</v>
      </c>
      <c r="F15" s="91">
        <v>4540040</v>
      </c>
      <c r="G15" s="93">
        <f t="shared" si="0"/>
        <v>0</v>
      </c>
      <c r="H15" s="94">
        <v>0</v>
      </c>
      <c r="I15" s="94">
        <v>40</v>
      </c>
      <c r="J15" s="94">
        <v>0</v>
      </c>
      <c r="K15" s="95">
        <f t="shared" si="1"/>
        <v>40</v>
      </c>
      <c r="L15" s="2">
        <v>1</v>
      </c>
      <c r="M15" s="93">
        <v>1</v>
      </c>
      <c r="N15" s="87"/>
    </row>
    <row r="16" spans="1:14" ht="12.75">
      <c r="A16" s="96">
        <v>39083</v>
      </c>
      <c r="B16" s="91" t="s">
        <v>22</v>
      </c>
      <c r="C16" s="91" t="s">
        <v>23</v>
      </c>
      <c r="D16" s="91"/>
      <c r="E16" s="91">
        <v>2244900</v>
      </c>
      <c r="F16" s="91">
        <v>2244900</v>
      </c>
      <c r="G16" s="93">
        <f t="shared" si="0"/>
        <v>0</v>
      </c>
      <c r="H16" s="94">
        <v>12.61</v>
      </c>
      <c r="I16" s="94">
        <v>30</v>
      </c>
      <c r="J16" s="94">
        <v>0</v>
      </c>
      <c r="K16" s="95">
        <f t="shared" si="1"/>
        <v>42.61</v>
      </c>
      <c r="L16" s="2" t="s">
        <v>262</v>
      </c>
      <c r="M16" s="93">
        <v>1</v>
      </c>
      <c r="N16" s="87"/>
    </row>
    <row r="17" spans="1:14" ht="12.75">
      <c r="A17" s="96">
        <v>39083</v>
      </c>
      <c r="B17" s="91" t="s">
        <v>24</v>
      </c>
      <c r="C17" s="91" t="s">
        <v>25</v>
      </c>
      <c r="D17" s="91"/>
      <c r="E17" s="91">
        <v>404030</v>
      </c>
      <c r="F17" s="91">
        <v>404030</v>
      </c>
      <c r="G17" s="93">
        <f t="shared" si="0"/>
        <v>0</v>
      </c>
      <c r="H17" s="94">
        <v>0</v>
      </c>
      <c r="I17" s="94">
        <v>30</v>
      </c>
      <c r="J17" s="94">
        <v>0</v>
      </c>
      <c r="K17" s="95">
        <f t="shared" si="1"/>
        <v>30</v>
      </c>
      <c r="L17" s="2" t="s">
        <v>262</v>
      </c>
      <c r="M17" s="93">
        <v>1</v>
      </c>
      <c r="N17" s="87"/>
    </row>
    <row r="18" spans="1:14" ht="12.75">
      <c r="A18" s="96">
        <v>39083</v>
      </c>
      <c r="B18" s="91" t="s">
        <v>26</v>
      </c>
      <c r="C18" s="91" t="s">
        <v>27</v>
      </c>
      <c r="D18" s="91"/>
      <c r="E18" s="91">
        <v>2773010</v>
      </c>
      <c r="F18" s="91">
        <v>2773010</v>
      </c>
      <c r="G18" s="93">
        <f t="shared" si="0"/>
        <v>0</v>
      </c>
      <c r="H18" s="94">
        <v>0</v>
      </c>
      <c r="I18" s="94">
        <v>30</v>
      </c>
      <c r="J18" s="94">
        <v>0</v>
      </c>
      <c r="K18" s="95">
        <f t="shared" si="1"/>
        <v>30</v>
      </c>
      <c r="L18" s="2" t="s">
        <v>262</v>
      </c>
      <c r="M18" s="93">
        <v>1</v>
      </c>
      <c r="N18" s="87"/>
    </row>
    <row r="19" spans="1:14" ht="12.75">
      <c r="A19" s="96">
        <v>39083</v>
      </c>
      <c r="B19" s="91" t="s">
        <v>28</v>
      </c>
      <c r="C19" s="91" t="s">
        <v>29</v>
      </c>
      <c r="D19" s="91"/>
      <c r="E19" s="91">
        <v>1411740</v>
      </c>
      <c r="F19" s="91">
        <v>1411740</v>
      </c>
      <c r="G19" s="93">
        <f t="shared" si="0"/>
        <v>0</v>
      </c>
      <c r="H19" s="94">
        <v>0</v>
      </c>
      <c r="I19" s="94">
        <v>30</v>
      </c>
      <c r="J19" s="94">
        <v>0</v>
      </c>
      <c r="K19" s="95">
        <f t="shared" si="1"/>
        <v>30</v>
      </c>
      <c r="L19" s="2" t="s">
        <v>262</v>
      </c>
      <c r="M19" s="93">
        <v>1</v>
      </c>
      <c r="N19" s="87"/>
    </row>
    <row r="20" spans="1:14" ht="12.75">
      <c r="A20" s="96">
        <v>39083</v>
      </c>
      <c r="B20" s="91" t="s">
        <v>129</v>
      </c>
      <c r="C20" s="91" t="s">
        <v>130</v>
      </c>
      <c r="D20" s="91"/>
      <c r="E20" s="91">
        <v>8003260</v>
      </c>
      <c r="F20" s="91">
        <v>8003260</v>
      </c>
      <c r="G20" s="93">
        <f t="shared" si="0"/>
        <v>0</v>
      </c>
      <c r="H20" s="94">
        <v>0</v>
      </c>
      <c r="I20" s="94">
        <v>30</v>
      </c>
      <c r="J20" s="94">
        <v>0</v>
      </c>
      <c r="K20" s="95">
        <f t="shared" si="1"/>
        <v>30</v>
      </c>
      <c r="L20" s="2" t="s">
        <v>262</v>
      </c>
      <c r="M20" s="93">
        <v>1</v>
      </c>
      <c r="N20" s="87"/>
    </row>
    <row r="21" spans="1:14" ht="12.75">
      <c r="A21" s="96">
        <v>39083</v>
      </c>
      <c r="B21" s="91" t="s">
        <v>30</v>
      </c>
      <c r="C21" s="91" t="s">
        <v>31</v>
      </c>
      <c r="D21" s="91"/>
      <c r="E21" s="91">
        <v>297030</v>
      </c>
      <c r="F21" s="91">
        <v>297030</v>
      </c>
      <c r="G21" s="93">
        <f t="shared" si="0"/>
        <v>0</v>
      </c>
      <c r="H21" s="94">
        <v>10</v>
      </c>
      <c r="I21" s="94">
        <v>30</v>
      </c>
      <c r="J21" s="94">
        <v>0</v>
      </c>
      <c r="K21" s="95">
        <f t="shared" si="1"/>
        <v>40</v>
      </c>
      <c r="L21" s="2" t="s">
        <v>262</v>
      </c>
      <c r="M21" s="93">
        <v>1</v>
      </c>
      <c r="N21" s="87"/>
    </row>
    <row r="22" spans="1:14" ht="12.75">
      <c r="A22" s="96">
        <v>39083</v>
      </c>
      <c r="B22" s="91" t="s">
        <v>32</v>
      </c>
      <c r="C22" s="91" t="s">
        <v>33</v>
      </c>
      <c r="D22" s="91"/>
      <c r="E22" s="91">
        <v>700640</v>
      </c>
      <c r="F22" s="91">
        <v>700640</v>
      </c>
      <c r="G22" s="93">
        <f t="shared" si="0"/>
        <v>0</v>
      </c>
      <c r="H22" s="94">
        <v>0</v>
      </c>
      <c r="I22" s="94">
        <v>30</v>
      </c>
      <c r="J22" s="94">
        <v>0</v>
      </c>
      <c r="K22" s="95">
        <f t="shared" si="1"/>
        <v>30</v>
      </c>
      <c r="L22" s="2" t="s">
        <v>262</v>
      </c>
      <c r="M22" s="93">
        <v>1</v>
      </c>
      <c r="N22" s="87"/>
    </row>
    <row r="23" spans="1:14" ht="12.75">
      <c r="A23" s="96">
        <v>39083</v>
      </c>
      <c r="B23" s="91" t="s">
        <v>34</v>
      </c>
      <c r="C23" s="91" t="s">
        <v>35</v>
      </c>
      <c r="D23" s="91"/>
      <c r="E23" s="91">
        <v>2522130</v>
      </c>
      <c r="F23" s="91">
        <v>2522130</v>
      </c>
      <c r="G23" s="93">
        <f t="shared" si="0"/>
        <v>0</v>
      </c>
      <c r="H23" s="94">
        <v>0</v>
      </c>
      <c r="I23" s="94">
        <v>30</v>
      </c>
      <c r="J23" s="94">
        <v>0</v>
      </c>
      <c r="K23" s="95">
        <f t="shared" si="1"/>
        <v>30</v>
      </c>
      <c r="L23" s="2" t="s">
        <v>262</v>
      </c>
      <c r="M23" s="93">
        <v>1</v>
      </c>
      <c r="N23" s="87"/>
    </row>
    <row r="24" spans="1:14" ht="12.75">
      <c r="A24" s="96">
        <v>39083</v>
      </c>
      <c r="B24" s="91" t="s">
        <v>36</v>
      </c>
      <c r="C24" s="91" t="s">
        <v>37</v>
      </c>
      <c r="D24" s="91"/>
      <c r="E24" s="91">
        <v>1052720</v>
      </c>
      <c r="F24" s="91">
        <v>1052720</v>
      </c>
      <c r="G24" s="93">
        <f t="shared" si="0"/>
        <v>0</v>
      </c>
      <c r="H24" s="94">
        <v>10</v>
      </c>
      <c r="I24" s="94">
        <v>30</v>
      </c>
      <c r="J24" s="94">
        <v>0</v>
      </c>
      <c r="K24" s="95">
        <f t="shared" si="1"/>
        <v>40</v>
      </c>
      <c r="L24" s="2" t="s">
        <v>262</v>
      </c>
      <c r="M24" s="93">
        <v>1</v>
      </c>
      <c r="N24" s="87"/>
    </row>
    <row r="25" spans="1:14" ht="12.75">
      <c r="A25" s="96">
        <v>39083</v>
      </c>
      <c r="B25" s="91" t="s">
        <v>38</v>
      </c>
      <c r="C25" s="91" t="s">
        <v>39</v>
      </c>
      <c r="D25" s="91"/>
      <c r="E25" s="91">
        <v>2860150</v>
      </c>
      <c r="F25" s="91">
        <v>2860150</v>
      </c>
      <c r="G25" s="93">
        <f t="shared" si="0"/>
        <v>0</v>
      </c>
      <c r="H25" s="94">
        <v>0</v>
      </c>
      <c r="I25" s="94">
        <v>30</v>
      </c>
      <c r="J25" s="94">
        <v>0</v>
      </c>
      <c r="K25" s="95">
        <f t="shared" si="1"/>
        <v>30</v>
      </c>
      <c r="L25" s="2" t="s">
        <v>262</v>
      </c>
      <c r="M25" s="93">
        <v>1</v>
      </c>
      <c r="N25" s="87"/>
    </row>
    <row r="26" spans="1:14" ht="12.75">
      <c r="A26" s="96">
        <v>39083</v>
      </c>
      <c r="B26" s="91" t="s">
        <v>42</v>
      </c>
      <c r="C26" s="91" t="s">
        <v>43</v>
      </c>
      <c r="D26" s="91"/>
      <c r="E26" s="91">
        <v>1123340</v>
      </c>
      <c r="F26" s="91">
        <v>1123340</v>
      </c>
      <c r="G26" s="93">
        <f t="shared" si="0"/>
        <v>0</v>
      </c>
      <c r="H26" s="94">
        <v>10</v>
      </c>
      <c r="I26" s="94">
        <v>30</v>
      </c>
      <c r="J26" s="94">
        <v>0</v>
      </c>
      <c r="K26" s="95">
        <f t="shared" si="1"/>
        <v>40</v>
      </c>
      <c r="L26" s="2" t="s">
        <v>262</v>
      </c>
      <c r="M26" s="93">
        <v>1</v>
      </c>
      <c r="N26" s="87"/>
    </row>
    <row r="27" spans="1:14" ht="12.75">
      <c r="A27" s="96">
        <v>39083</v>
      </c>
      <c r="B27" s="91" t="s">
        <v>40</v>
      </c>
      <c r="C27" s="91" t="s">
        <v>41</v>
      </c>
      <c r="D27" s="91"/>
      <c r="E27" s="91">
        <v>4102360</v>
      </c>
      <c r="F27" s="91">
        <v>4102360</v>
      </c>
      <c r="G27" s="93">
        <f t="shared" si="0"/>
        <v>0</v>
      </c>
      <c r="H27" s="94">
        <v>10</v>
      </c>
      <c r="I27" s="94">
        <v>30</v>
      </c>
      <c r="J27" s="94">
        <v>0</v>
      </c>
      <c r="K27" s="95">
        <f t="shared" si="1"/>
        <v>40</v>
      </c>
      <c r="L27" s="2" t="s">
        <v>262</v>
      </c>
      <c r="M27" s="93">
        <v>1</v>
      </c>
      <c r="N27" s="87"/>
    </row>
    <row r="28" spans="1:14" ht="12.75">
      <c r="A28" s="96">
        <v>39083</v>
      </c>
      <c r="B28" s="91" t="s">
        <v>46</v>
      </c>
      <c r="C28" s="91" t="s">
        <v>47</v>
      </c>
      <c r="D28" s="91"/>
      <c r="E28" s="91">
        <v>1573080</v>
      </c>
      <c r="F28" s="91">
        <v>1573080</v>
      </c>
      <c r="G28" s="93">
        <f t="shared" si="0"/>
        <v>0</v>
      </c>
      <c r="H28" s="94">
        <v>53.75</v>
      </c>
      <c r="I28" s="94">
        <v>30</v>
      </c>
      <c r="J28" s="94">
        <v>0</v>
      </c>
      <c r="K28" s="95">
        <f t="shared" si="1"/>
        <v>83.75</v>
      </c>
      <c r="L28" s="2" t="s">
        <v>262</v>
      </c>
      <c r="M28" s="93">
        <v>1</v>
      </c>
      <c r="N28" s="87"/>
    </row>
    <row r="29" spans="1:14" ht="12.75">
      <c r="A29" s="96">
        <v>39083</v>
      </c>
      <c r="B29" s="91" t="s">
        <v>48</v>
      </c>
      <c r="C29" s="91" t="s">
        <v>49</v>
      </c>
      <c r="D29" s="91"/>
      <c r="E29" s="91">
        <v>550180</v>
      </c>
      <c r="F29" s="91">
        <v>550180</v>
      </c>
      <c r="G29" s="93">
        <f t="shared" si="0"/>
        <v>0</v>
      </c>
      <c r="H29" s="94">
        <v>10</v>
      </c>
      <c r="I29" s="94">
        <v>30</v>
      </c>
      <c r="J29" s="94">
        <v>0</v>
      </c>
      <c r="K29" s="95">
        <f t="shared" si="1"/>
        <v>40</v>
      </c>
      <c r="L29" s="2" t="s">
        <v>262</v>
      </c>
      <c r="M29" s="93">
        <v>1</v>
      </c>
      <c r="N29" s="87"/>
    </row>
    <row r="30" spans="1:14" ht="12.75">
      <c r="A30" s="96">
        <v>39083</v>
      </c>
      <c r="B30" s="91" t="s">
        <v>50</v>
      </c>
      <c r="C30" s="91" t="s">
        <v>51</v>
      </c>
      <c r="D30" s="91"/>
      <c r="E30" s="91">
        <v>1789530</v>
      </c>
      <c r="F30" s="91">
        <v>1789530</v>
      </c>
      <c r="G30" s="93">
        <f t="shared" si="0"/>
        <v>0</v>
      </c>
      <c r="H30" s="94">
        <v>0</v>
      </c>
      <c r="I30" s="94">
        <v>30</v>
      </c>
      <c r="J30" s="94">
        <v>0</v>
      </c>
      <c r="K30" s="95">
        <f t="shared" si="1"/>
        <v>30</v>
      </c>
      <c r="L30" s="2" t="s">
        <v>262</v>
      </c>
      <c r="M30" s="93">
        <v>1</v>
      </c>
      <c r="N30" s="87"/>
    </row>
    <row r="31" spans="1:14" ht="12.75">
      <c r="A31" s="96">
        <v>39083</v>
      </c>
      <c r="B31" s="91" t="s">
        <v>52</v>
      </c>
      <c r="C31" s="91" t="s">
        <v>53</v>
      </c>
      <c r="D31" s="91"/>
      <c r="E31" s="91">
        <v>3309020</v>
      </c>
      <c r="F31" s="91">
        <v>3309020</v>
      </c>
      <c r="G31" s="93">
        <f t="shared" si="0"/>
        <v>0</v>
      </c>
      <c r="H31" s="94">
        <v>62.04</v>
      </c>
      <c r="I31" s="94">
        <v>30</v>
      </c>
      <c r="J31" s="94">
        <v>0</v>
      </c>
      <c r="K31" s="95">
        <f t="shared" si="1"/>
        <v>92.03999999999999</v>
      </c>
      <c r="L31" s="2" t="s">
        <v>262</v>
      </c>
      <c r="M31" s="93">
        <v>1</v>
      </c>
      <c r="N31" s="87"/>
    </row>
    <row r="32" spans="1:14" ht="12.75">
      <c r="A32" s="96">
        <v>39083</v>
      </c>
      <c r="B32" s="91" t="s">
        <v>54</v>
      </c>
      <c r="C32" s="91" t="s">
        <v>55</v>
      </c>
      <c r="D32" s="91"/>
      <c r="E32" s="91">
        <v>2791360</v>
      </c>
      <c r="F32" s="91">
        <v>2791360</v>
      </c>
      <c r="G32" s="93">
        <f t="shared" si="0"/>
        <v>0</v>
      </c>
      <c r="H32" s="94">
        <v>0</v>
      </c>
      <c r="I32" s="94">
        <v>30</v>
      </c>
      <c r="J32" s="94">
        <v>0</v>
      </c>
      <c r="K32" s="95">
        <f t="shared" si="1"/>
        <v>30</v>
      </c>
      <c r="L32" s="2" t="s">
        <v>262</v>
      </c>
      <c r="M32" s="93">
        <v>1</v>
      </c>
      <c r="N32" s="87"/>
    </row>
    <row r="33" spans="1:14" ht="12.75">
      <c r="A33" s="96">
        <v>39083</v>
      </c>
      <c r="B33" s="91" t="s">
        <v>56</v>
      </c>
      <c r="C33" s="91" t="s">
        <v>57</v>
      </c>
      <c r="D33" s="91"/>
      <c r="E33" s="91">
        <v>2544430</v>
      </c>
      <c r="F33" s="91">
        <v>2544430</v>
      </c>
      <c r="G33" s="93">
        <f t="shared" si="0"/>
        <v>0</v>
      </c>
      <c r="H33" s="94">
        <v>0</v>
      </c>
      <c r="I33" s="94">
        <v>30</v>
      </c>
      <c r="J33" s="94">
        <v>0</v>
      </c>
      <c r="K33" s="95">
        <f t="shared" si="1"/>
        <v>30</v>
      </c>
      <c r="L33" s="2" t="s">
        <v>262</v>
      </c>
      <c r="M33" s="93">
        <v>1</v>
      </c>
      <c r="N33" s="87"/>
    </row>
    <row r="34" spans="1:14" ht="12.75">
      <c r="A34" s="96">
        <v>39083</v>
      </c>
      <c r="B34" s="91" t="s">
        <v>58</v>
      </c>
      <c r="C34" s="91" t="s">
        <v>59</v>
      </c>
      <c r="D34" s="91"/>
      <c r="E34" s="91">
        <v>1962210</v>
      </c>
      <c r="F34" s="91">
        <v>1962210</v>
      </c>
      <c r="G34" s="93">
        <f t="shared" si="0"/>
        <v>0</v>
      </c>
      <c r="H34" s="94">
        <v>0</v>
      </c>
      <c r="I34" s="94">
        <v>30</v>
      </c>
      <c r="J34" s="94">
        <v>0</v>
      </c>
      <c r="K34" s="95">
        <f t="shared" si="1"/>
        <v>30</v>
      </c>
      <c r="L34" s="2" t="s">
        <v>262</v>
      </c>
      <c r="M34" s="93">
        <v>1</v>
      </c>
      <c r="N34" s="87"/>
    </row>
    <row r="35" spans="1:14" ht="12.75">
      <c r="A35" s="96">
        <v>39083</v>
      </c>
      <c r="B35" s="91" t="s">
        <v>60</v>
      </c>
      <c r="C35" s="91" t="s">
        <v>61</v>
      </c>
      <c r="D35" s="91"/>
      <c r="E35" s="91">
        <v>2012020</v>
      </c>
      <c r="F35" s="91">
        <v>2012020</v>
      </c>
      <c r="G35" s="93">
        <f aca="true" t="shared" si="2" ref="G35:G66">F35-E35</f>
        <v>0</v>
      </c>
      <c r="H35" s="94">
        <v>10</v>
      </c>
      <c r="I35" s="94">
        <v>30</v>
      </c>
      <c r="J35" s="94">
        <v>0</v>
      </c>
      <c r="K35" s="95">
        <f t="shared" si="1"/>
        <v>40</v>
      </c>
      <c r="L35" s="2" t="s">
        <v>262</v>
      </c>
      <c r="M35" s="93">
        <v>1</v>
      </c>
      <c r="N35" s="87"/>
    </row>
    <row r="36" spans="1:14" ht="12.75">
      <c r="A36" s="96">
        <v>39083</v>
      </c>
      <c r="B36" s="91" t="s">
        <v>62</v>
      </c>
      <c r="C36" s="91" t="s">
        <v>63</v>
      </c>
      <c r="D36" s="91"/>
      <c r="E36" s="91">
        <v>1781330</v>
      </c>
      <c r="F36" s="91">
        <v>1781330</v>
      </c>
      <c r="G36" s="93">
        <f t="shared" si="2"/>
        <v>0</v>
      </c>
      <c r="H36" s="94">
        <v>0</v>
      </c>
      <c r="I36" s="94">
        <v>30</v>
      </c>
      <c r="J36" s="94">
        <v>0</v>
      </c>
      <c r="K36" s="95">
        <f t="shared" si="1"/>
        <v>30</v>
      </c>
      <c r="L36" s="2" t="s">
        <v>262</v>
      </c>
      <c r="M36" s="93">
        <v>1</v>
      </c>
      <c r="N36" s="87"/>
    </row>
    <row r="37" spans="1:14" ht="12.75">
      <c r="A37" s="96">
        <v>39083</v>
      </c>
      <c r="B37" s="91" t="s">
        <v>64</v>
      </c>
      <c r="C37" s="91" t="s">
        <v>65</v>
      </c>
      <c r="D37" s="91"/>
      <c r="E37" s="91">
        <v>2156510</v>
      </c>
      <c r="F37" s="91">
        <v>2156510</v>
      </c>
      <c r="G37" s="93">
        <f t="shared" si="2"/>
        <v>0</v>
      </c>
      <c r="H37" s="94">
        <v>0</v>
      </c>
      <c r="I37" s="94">
        <v>30</v>
      </c>
      <c r="J37" s="94">
        <v>0</v>
      </c>
      <c r="K37" s="95">
        <f t="shared" si="1"/>
        <v>30</v>
      </c>
      <c r="L37" s="2" t="s">
        <v>262</v>
      </c>
      <c r="M37" s="93">
        <v>1</v>
      </c>
      <c r="N37" s="87"/>
    </row>
    <row r="38" spans="1:14" ht="12.75">
      <c r="A38" s="96">
        <v>39083</v>
      </c>
      <c r="B38" s="91" t="s">
        <v>66</v>
      </c>
      <c r="C38" s="91" t="s">
        <v>67</v>
      </c>
      <c r="D38" s="91"/>
      <c r="E38" s="91">
        <v>1263260</v>
      </c>
      <c r="F38" s="91">
        <v>1263260</v>
      </c>
      <c r="G38" s="93">
        <f t="shared" si="2"/>
        <v>0</v>
      </c>
      <c r="H38" s="94">
        <v>0</v>
      </c>
      <c r="I38" s="94">
        <v>30</v>
      </c>
      <c r="J38" s="94">
        <v>0</v>
      </c>
      <c r="K38" s="95">
        <f t="shared" si="1"/>
        <v>30</v>
      </c>
      <c r="L38" s="2" t="s">
        <v>262</v>
      </c>
      <c r="M38" s="93">
        <v>1</v>
      </c>
      <c r="N38" s="87"/>
    </row>
    <row r="39" spans="1:14" ht="12.75">
      <c r="A39" s="96">
        <v>39083</v>
      </c>
      <c r="B39" s="91" t="s">
        <v>237</v>
      </c>
      <c r="C39" s="91" t="s">
        <v>238</v>
      </c>
      <c r="D39" s="91"/>
      <c r="E39" s="91">
        <v>0</v>
      </c>
      <c r="F39" s="91">
        <v>0</v>
      </c>
      <c r="G39" s="93">
        <f t="shared" si="2"/>
        <v>0</v>
      </c>
      <c r="H39" s="94">
        <v>0</v>
      </c>
      <c r="I39" s="94">
        <v>30</v>
      </c>
      <c r="J39" s="94">
        <v>0</v>
      </c>
      <c r="K39" s="95">
        <f t="shared" si="1"/>
        <v>30</v>
      </c>
      <c r="L39" s="2" t="s">
        <v>262</v>
      </c>
      <c r="M39" s="93">
        <v>1</v>
      </c>
      <c r="N39" s="87"/>
    </row>
    <row r="40" spans="1:14" ht="12.75">
      <c r="A40" s="96">
        <v>39083</v>
      </c>
      <c r="B40" s="91" t="s">
        <v>125</v>
      </c>
      <c r="C40" s="91" t="s">
        <v>126</v>
      </c>
      <c r="D40" s="91"/>
      <c r="E40" s="91">
        <v>0</v>
      </c>
      <c r="F40" s="91">
        <v>0</v>
      </c>
      <c r="G40" s="93">
        <f t="shared" si="2"/>
        <v>0</v>
      </c>
      <c r="H40" s="94">
        <v>0</v>
      </c>
      <c r="I40" s="94">
        <v>30</v>
      </c>
      <c r="J40" s="94">
        <v>0</v>
      </c>
      <c r="K40" s="95">
        <f t="shared" si="1"/>
        <v>30</v>
      </c>
      <c r="L40" s="2" t="s">
        <v>262</v>
      </c>
      <c r="M40" s="93">
        <v>1</v>
      </c>
      <c r="N40" s="87"/>
    </row>
    <row r="41" spans="1:14" ht="12.75">
      <c r="A41" s="96">
        <v>39083</v>
      </c>
      <c r="B41" s="91" t="s">
        <v>209</v>
      </c>
      <c r="C41" s="91" t="s">
        <v>210</v>
      </c>
      <c r="D41" s="91"/>
      <c r="E41" s="91">
        <v>0</v>
      </c>
      <c r="F41" s="91">
        <v>0</v>
      </c>
      <c r="G41" s="93">
        <f t="shared" si="2"/>
        <v>0</v>
      </c>
      <c r="H41" s="94">
        <v>0</v>
      </c>
      <c r="I41" s="94">
        <v>30</v>
      </c>
      <c r="J41" s="94">
        <v>0</v>
      </c>
      <c r="K41" s="95">
        <f t="shared" si="1"/>
        <v>30</v>
      </c>
      <c r="L41" s="2" t="s">
        <v>262</v>
      </c>
      <c r="M41" s="93">
        <v>1</v>
      </c>
      <c r="N41" s="87"/>
    </row>
    <row r="42" spans="1:14" ht="12.75">
      <c r="A42" s="96">
        <v>39083</v>
      </c>
      <c r="B42" s="91" t="s">
        <v>211</v>
      </c>
      <c r="C42" s="91" t="s">
        <v>212</v>
      </c>
      <c r="D42" s="91"/>
      <c r="E42" s="91">
        <v>615190</v>
      </c>
      <c r="F42" s="91">
        <v>615190</v>
      </c>
      <c r="G42" s="93">
        <f t="shared" si="2"/>
        <v>0</v>
      </c>
      <c r="H42" s="94">
        <v>14.96</v>
      </c>
      <c r="I42" s="94">
        <v>30</v>
      </c>
      <c r="J42" s="94">
        <v>0</v>
      </c>
      <c r="K42" s="95">
        <f t="shared" si="1"/>
        <v>44.96</v>
      </c>
      <c r="L42" s="2" t="s">
        <v>262</v>
      </c>
      <c r="M42" s="93">
        <v>1</v>
      </c>
      <c r="N42" s="87"/>
    </row>
    <row r="43" spans="1:14" ht="12.75">
      <c r="A43" s="96">
        <v>39083</v>
      </c>
      <c r="B43" s="91" t="s">
        <v>243</v>
      </c>
      <c r="C43" s="91" t="s">
        <v>244</v>
      </c>
      <c r="D43" s="91"/>
      <c r="E43" s="91">
        <v>0</v>
      </c>
      <c r="F43" s="91">
        <v>0</v>
      </c>
      <c r="G43" s="93">
        <f t="shared" si="2"/>
        <v>0</v>
      </c>
      <c r="H43" s="94">
        <v>0</v>
      </c>
      <c r="I43" s="94">
        <v>30</v>
      </c>
      <c r="J43" s="94">
        <v>0</v>
      </c>
      <c r="K43" s="95">
        <f t="shared" si="1"/>
        <v>30</v>
      </c>
      <c r="L43" s="2" t="s">
        <v>262</v>
      </c>
      <c r="M43" s="93">
        <v>1</v>
      </c>
      <c r="N43" s="87"/>
    </row>
    <row r="44" spans="1:14" ht="12.75">
      <c r="A44" s="96">
        <v>39083</v>
      </c>
      <c r="B44" s="91" t="s">
        <v>241</v>
      </c>
      <c r="C44" s="91" t="s">
        <v>242</v>
      </c>
      <c r="D44" s="91"/>
      <c r="E44" s="91">
        <v>0</v>
      </c>
      <c r="F44" s="91">
        <v>0</v>
      </c>
      <c r="G44" s="93">
        <f t="shared" si="2"/>
        <v>0</v>
      </c>
      <c r="H44" s="94">
        <v>0</v>
      </c>
      <c r="I44" s="94">
        <v>30</v>
      </c>
      <c r="J44" s="94">
        <v>0</v>
      </c>
      <c r="K44" s="95">
        <f t="shared" si="1"/>
        <v>30</v>
      </c>
      <c r="L44" s="2" t="s">
        <v>262</v>
      </c>
      <c r="M44" s="93">
        <v>1</v>
      </c>
      <c r="N44" s="87"/>
    </row>
    <row r="45" spans="1:14" ht="12.75">
      <c r="A45" s="96">
        <v>39083</v>
      </c>
      <c r="B45" s="91" t="s">
        <v>68</v>
      </c>
      <c r="C45" s="91" t="s">
        <v>69</v>
      </c>
      <c r="D45" s="91"/>
      <c r="E45" s="91">
        <v>917140</v>
      </c>
      <c r="F45" s="91">
        <v>917140</v>
      </c>
      <c r="G45" s="93">
        <f t="shared" si="2"/>
        <v>0</v>
      </c>
      <c r="H45" s="94">
        <v>0</v>
      </c>
      <c r="I45" s="94">
        <v>30</v>
      </c>
      <c r="J45" s="94">
        <v>0</v>
      </c>
      <c r="K45" s="95">
        <f t="shared" si="1"/>
        <v>30</v>
      </c>
      <c r="L45" s="2" t="s">
        <v>262</v>
      </c>
      <c r="M45" s="93">
        <v>1</v>
      </c>
      <c r="N45" s="87"/>
    </row>
    <row r="46" spans="1:14" ht="12.75">
      <c r="A46" s="96">
        <v>39083</v>
      </c>
      <c r="B46" s="91" t="s">
        <v>70</v>
      </c>
      <c r="C46" s="91" t="s">
        <v>71</v>
      </c>
      <c r="D46" s="91"/>
      <c r="E46" s="91">
        <v>1544810</v>
      </c>
      <c r="F46" s="91">
        <v>1544810</v>
      </c>
      <c r="G46" s="93">
        <f t="shared" si="2"/>
        <v>0</v>
      </c>
      <c r="H46" s="94">
        <v>0</v>
      </c>
      <c r="I46" s="94">
        <v>30</v>
      </c>
      <c r="J46" s="94">
        <v>0</v>
      </c>
      <c r="K46" s="95">
        <f t="shared" si="1"/>
        <v>30</v>
      </c>
      <c r="L46" s="2" t="s">
        <v>262</v>
      </c>
      <c r="M46" s="93">
        <v>1</v>
      </c>
      <c r="N46" s="87"/>
    </row>
    <row r="47" spans="1:14" ht="12.75">
      <c r="A47" s="96">
        <v>39083</v>
      </c>
      <c r="B47" s="91" t="s">
        <v>72</v>
      </c>
      <c r="C47" s="91" t="s">
        <v>73</v>
      </c>
      <c r="D47" s="91"/>
      <c r="E47" s="91">
        <v>2577620</v>
      </c>
      <c r="F47" s="91">
        <v>2577620</v>
      </c>
      <c r="G47" s="93">
        <f t="shared" si="2"/>
        <v>0</v>
      </c>
      <c r="H47" s="94">
        <v>0</v>
      </c>
      <c r="I47" s="94">
        <v>30</v>
      </c>
      <c r="J47" s="94">
        <v>0</v>
      </c>
      <c r="K47" s="95">
        <f t="shared" si="1"/>
        <v>30</v>
      </c>
      <c r="L47" s="2" t="s">
        <v>262</v>
      </c>
      <c r="M47" s="93">
        <v>1</v>
      </c>
      <c r="N47" s="87"/>
    </row>
    <row r="48" spans="1:14" ht="12.75">
      <c r="A48" s="96">
        <v>39083</v>
      </c>
      <c r="B48" s="91" t="s">
        <v>74</v>
      </c>
      <c r="C48" s="91" t="s">
        <v>75</v>
      </c>
      <c r="D48" s="91"/>
      <c r="E48" s="91">
        <v>842360</v>
      </c>
      <c r="F48" s="91">
        <v>842360</v>
      </c>
      <c r="G48" s="93">
        <f t="shared" si="2"/>
        <v>0</v>
      </c>
      <c r="H48" s="94">
        <v>0</v>
      </c>
      <c r="I48" s="94">
        <v>30</v>
      </c>
      <c r="J48" s="94">
        <v>0</v>
      </c>
      <c r="K48" s="95">
        <f t="shared" si="1"/>
        <v>30</v>
      </c>
      <c r="L48" s="2" t="s">
        <v>262</v>
      </c>
      <c r="M48" s="93">
        <v>1</v>
      </c>
      <c r="N48" s="87"/>
    </row>
    <row r="49" spans="1:14" ht="12.75">
      <c r="A49" s="96">
        <v>39083</v>
      </c>
      <c r="B49" s="91" t="s">
        <v>76</v>
      </c>
      <c r="C49" s="91" t="s">
        <v>77</v>
      </c>
      <c r="D49" s="91"/>
      <c r="E49" s="91">
        <v>0</v>
      </c>
      <c r="F49" s="91">
        <v>0</v>
      </c>
      <c r="G49" s="93">
        <f t="shared" si="2"/>
        <v>0</v>
      </c>
      <c r="H49" s="94">
        <v>10</v>
      </c>
      <c r="I49" s="94">
        <v>30</v>
      </c>
      <c r="J49" s="94">
        <v>0</v>
      </c>
      <c r="K49" s="95">
        <f t="shared" si="1"/>
        <v>40</v>
      </c>
      <c r="L49" s="2" t="s">
        <v>262</v>
      </c>
      <c r="M49" s="93">
        <v>1</v>
      </c>
      <c r="N49" s="87"/>
    </row>
    <row r="50" spans="1:14" ht="12.75">
      <c r="A50" s="96">
        <v>39083</v>
      </c>
      <c r="B50" s="91" t="s">
        <v>78</v>
      </c>
      <c r="C50" s="91" t="s">
        <v>79</v>
      </c>
      <c r="D50" s="91"/>
      <c r="E50" s="91">
        <v>735340</v>
      </c>
      <c r="F50" s="91">
        <v>735340</v>
      </c>
      <c r="G50" s="93">
        <f t="shared" si="2"/>
        <v>0</v>
      </c>
      <c r="H50" s="94">
        <v>0</v>
      </c>
      <c r="I50" s="94">
        <v>30</v>
      </c>
      <c r="J50" s="94">
        <v>0</v>
      </c>
      <c r="K50" s="95">
        <f t="shared" si="1"/>
        <v>30</v>
      </c>
      <c r="L50" s="2" t="s">
        <v>262</v>
      </c>
      <c r="M50" s="93">
        <v>1</v>
      </c>
      <c r="N50" s="87"/>
    </row>
    <row r="51" spans="1:14" ht="12.75">
      <c r="A51" s="96">
        <v>39083</v>
      </c>
      <c r="B51" s="91" t="s">
        <v>213</v>
      </c>
      <c r="C51" s="91" t="s">
        <v>214</v>
      </c>
      <c r="D51" s="91"/>
      <c r="E51" s="91">
        <v>1285220</v>
      </c>
      <c r="F51" s="91">
        <v>1285220</v>
      </c>
      <c r="G51" s="93">
        <f t="shared" si="2"/>
        <v>0</v>
      </c>
      <c r="H51" s="94">
        <v>0</v>
      </c>
      <c r="I51" s="94">
        <v>30</v>
      </c>
      <c r="J51" s="94">
        <v>0</v>
      </c>
      <c r="K51" s="95">
        <f t="shared" si="1"/>
        <v>30</v>
      </c>
      <c r="L51" s="2" t="s">
        <v>262</v>
      </c>
      <c r="M51" s="93">
        <v>1</v>
      </c>
      <c r="N51" s="87"/>
    </row>
    <row r="52" spans="1:14" ht="12.75">
      <c r="A52" s="96">
        <v>39083</v>
      </c>
      <c r="B52" s="91" t="s">
        <v>80</v>
      </c>
      <c r="C52" s="91" t="s">
        <v>81</v>
      </c>
      <c r="D52" s="91"/>
      <c r="E52" s="91">
        <v>738090</v>
      </c>
      <c r="F52" s="91">
        <v>738090</v>
      </c>
      <c r="G52" s="93">
        <f t="shared" si="2"/>
        <v>0</v>
      </c>
      <c r="H52" s="94">
        <v>0</v>
      </c>
      <c r="I52" s="94">
        <v>30</v>
      </c>
      <c r="J52" s="94">
        <v>0</v>
      </c>
      <c r="K52" s="95">
        <f t="shared" si="1"/>
        <v>30</v>
      </c>
      <c r="L52" s="2" t="s">
        <v>262</v>
      </c>
      <c r="M52" s="93">
        <v>1</v>
      </c>
      <c r="N52" s="87"/>
    </row>
    <row r="53" spans="1:14" ht="12.75">
      <c r="A53" s="96">
        <v>39083</v>
      </c>
      <c r="B53" s="91" t="s">
        <v>235</v>
      </c>
      <c r="C53" s="91" t="s">
        <v>236</v>
      </c>
      <c r="D53" s="91"/>
      <c r="E53" s="91">
        <v>0</v>
      </c>
      <c r="F53" s="91">
        <v>0</v>
      </c>
      <c r="G53" s="93">
        <f t="shared" si="2"/>
        <v>0</v>
      </c>
      <c r="H53" s="94">
        <v>0</v>
      </c>
      <c r="I53" s="94">
        <v>30</v>
      </c>
      <c r="J53" s="94">
        <v>0</v>
      </c>
      <c r="K53" s="95">
        <f t="shared" si="1"/>
        <v>30</v>
      </c>
      <c r="L53" s="2" t="s">
        <v>262</v>
      </c>
      <c r="M53" s="93">
        <v>1</v>
      </c>
      <c r="N53" s="87"/>
    </row>
    <row r="54" spans="1:14" ht="12.75">
      <c r="A54" s="96">
        <v>39083</v>
      </c>
      <c r="B54" s="91" t="s">
        <v>215</v>
      </c>
      <c r="C54" s="91" t="s">
        <v>216</v>
      </c>
      <c r="D54" s="91"/>
      <c r="E54" s="91">
        <v>0</v>
      </c>
      <c r="F54" s="91">
        <v>0</v>
      </c>
      <c r="G54" s="93">
        <f t="shared" si="2"/>
        <v>0</v>
      </c>
      <c r="H54" s="94">
        <v>0</v>
      </c>
      <c r="I54" s="94">
        <v>30</v>
      </c>
      <c r="J54" s="94">
        <v>0</v>
      </c>
      <c r="K54" s="95">
        <f t="shared" si="1"/>
        <v>30</v>
      </c>
      <c r="L54" s="2" t="s">
        <v>262</v>
      </c>
      <c r="M54" s="93">
        <v>1</v>
      </c>
      <c r="N54" s="87"/>
    </row>
    <row r="55" spans="1:14" ht="12.75">
      <c r="A55" s="96">
        <v>39083</v>
      </c>
      <c r="B55" s="91" t="s">
        <v>217</v>
      </c>
      <c r="C55" s="91" t="s">
        <v>218</v>
      </c>
      <c r="D55" s="91"/>
      <c r="E55" s="91">
        <v>0</v>
      </c>
      <c r="F55" s="91">
        <v>0</v>
      </c>
      <c r="G55" s="93">
        <f t="shared" si="2"/>
        <v>0</v>
      </c>
      <c r="H55" s="94">
        <v>0</v>
      </c>
      <c r="I55" s="94">
        <v>30</v>
      </c>
      <c r="J55" s="94">
        <v>0</v>
      </c>
      <c r="K55" s="95">
        <f t="shared" si="1"/>
        <v>30</v>
      </c>
      <c r="L55" s="2" t="s">
        <v>262</v>
      </c>
      <c r="M55" s="93">
        <v>1</v>
      </c>
      <c r="N55" s="87"/>
    </row>
    <row r="56" spans="1:14" ht="12.75">
      <c r="A56" s="96">
        <v>39083</v>
      </c>
      <c r="B56" s="91" t="s">
        <v>82</v>
      </c>
      <c r="C56" s="91" t="s">
        <v>83</v>
      </c>
      <c r="D56" s="91"/>
      <c r="E56" s="91">
        <v>1151070</v>
      </c>
      <c r="F56" s="91">
        <v>1151070</v>
      </c>
      <c r="G56" s="93">
        <f t="shared" si="2"/>
        <v>0</v>
      </c>
      <c r="H56" s="94">
        <v>10</v>
      </c>
      <c r="I56" s="94">
        <v>30</v>
      </c>
      <c r="J56" s="94">
        <v>0</v>
      </c>
      <c r="K56" s="95">
        <f t="shared" si="1"/>
        <v>40</v>
      </c>
      <c r="L56" s="2" t="s">
        <v>262</v>
      </c>
      <c r="M56" s="93">
        <v>1</v>
      </c>
      <c r="N56" s="87"/>
    </row>
    <row r="57" spans="1:14" ht="12.75">
      <c r="A57" s="96">
        <v>39083</v>
      </c>
      <c r="B57" s="91" t="s">
        <v>84</v>
      </c>
      <c r="C57" s="91" t="s">
        <v>85</v>
      </c>
      <c r="D57" s="91"/>
      <c r="E57" s="91">
        <v>2698910</v>
      </c>
      <c r="F57" s="91">
        <v>2698910</v>
      </c>
      <c r="G57" s="93">
        <f t="shared" si="2"/>
        <v>0</v>
      </c>
      <c r="H57" s="94">
        <v>0</v>
      </c>
      <c r="I57" s="94">
        <v>30</v>
      </c>
      <c r="J57" s="94">
        <v>0</v>
      </c>
      <c r="K57" s="95">
        <f t="shared" si="1"/>
        <v>30</v>
      </c>
      <c r="L57" s="2" t="s">
        <v>262</v>
      </c>
      <c r="M57" s="93">
        <v>1</v>
      </c>
      <c r="N57" s="87"/>
    </row>
    <row r="58" spans="1:14" ht="12.75">
      <c r="A58" s="96">
        <v>39083</v>
      </c>
      <c r="B58" s="91" t="s">
        <v>219</v>
      </c>
      <c r="C58" s="91" t="s">
        <v>220</v>
      </c>
      <c r="D58" s="91"/>
      <c r="E58" s="91">
        <v>1355050</v>
      </c>
      <c r="F58" s="91">
        <v>1355050</v>
      </c>
      <c r="G58" s="93">
        <f t="shared" si="2"/>
        <v>0</v>
      </c>
      <c r="H58" s="94">
        <v>0</v>
      </c>
      <c r="I58" s="94">
        <v>30</v>
      </c>
      <c r="J58" s="94">
        <v>0</v>
      </c>
      <c r="K58" s="95">
        <f t="shared" si="1"/>
        <v>30</v>
      </c>
      <c r="L58" s="2" t="s">
        <v>262</v>
      </c>
      <c r="M58" s="93">
        <v>1</v>
      </c>
      <c r="N58" s="87"/>
    </row>
    <row r="59" spans="1:14" ht="12.75">
      <c r="A59" s="96">
        <v>39083</v>
      </c>
      <c r="B59" s="91" t="s">
        <v>221</v>
      </c>
      <c r="C59" s="91" t="s">
        <v>222</v>
      </c>
      <c r="D59" s="91"/>
      <c r="E59" s="91">
        <v>0</v>
      </c>
      <c r="F59" s="91">
        <v>0</v>
      </c>
      <c r="G59" s="93">
        <f t="shared" si="2"/>
        <v>0</v>
      </c>
      <c r="H59" s="94">
        <v>0</v>
      </c>
      <c r="I59" s="94">
        <v>30</v>
      </c>
      <c r="J59" s="94">
        <v>0</v>
      </c>
      <c r="K59" s="95">
        <f t="shared" si="1"/>
        <v>30</v>
      </c>
      <c r="L59" s="2" t="s">
        <v>262</v>
      </c>
      <c r="M59" s="93">
        <v>1</v>
      </c>
      <c r="N59" s="87"/>
    </row>
    <row r="60" spans="1:14" ht="12.75">
      <c r="A60" s="96">
        <v>39083</v>
      </c>
      <c r="B60" s="91" t="s">
        <v>239</v>
      </c>
      <c r="C60" s="91" t="s">
        <v>240</v>
      </c>
      <c r="D60" s="91"/>
      <c r="E60" s="91">
        <v>0</v>
      </c>
      <c r="F60" s="91">
        <v>0</v>
      </c>
      <c r="G60" s="93">
        <f t="shared" si="2"/>
        <v>0</v>
      </c>
      <c r="H60" s="94">
        <v>0</v>
      </c>
      <c r="I60" s="94">
        <v>30</v>
      </c>
      <c r="J60" s="94">
        <v>0</v>
      </c>
      <c r="K60" s="95">
        <f t="shared" si="1"/>
        <v>30</v>
      </c>
      <c r="L60" s="2" t="s">
        <v>262</v>
      </c>
      <c r="M60" s="93">
        <v>1</v>
      </c>
      <c r="N60" s="87"/>
    </row>
    <row r="61" spans="1:14" ht="12.75">
      <c r="A61" s="96">
        <v>39083</v>
      </c>
      <c r="B61" s="91" t="s">
        <v>86</v>
      </c>
      <c r="C61" s="91" t="s">
        <v>87</v>
      </c>
      <c r="D61" s="91"/>
      <c r="E61" s="91">
        <v>1038300</v>
      </c>
      <c r="F61" s="91">
        <v>1038300</v>
      </c>
      <c r="G61" s="93">
        <f t="shared" si="2"/>
        <v>0</v>
      </c>
      <c r="H61" s="94">
        <v>0</v>
      </c>
      <c r="I61" s="94">
        <v>30</v>
      </c>
      <c r="J61" s="94">
        <v>0</v>
      </c>
      <c r="K61" s="95">
        <f t="shared" si="1"/>
        <v>30</v>
      </c>
      <c r="L61" s="2" t="s">
        <v>262</v>
      </c>
      <c r="M61" s="93">
        <v>1</v>
      </c>
      <c r="N61" s="87"/>
    </row>
    <row r="62" spans="1:14" ht="12.75">
      <c r="A62" s="96">
        <v>39083</v>
      </c>
      <c r="B62" s="91" t="s">
        <v>88</v>
      </c>
      <c r="C62" s="91" t="s">
        <v>89</v>
      </c>
      <c r="D62" s="91"/>
      <c r="E62" s="91">
        <v>760020</v>
      </c>
      <c r="F62" s="91">
        <v>760020</v>
      </c>
      <c r="G62" s="93">
        <f t="shared" si="2"/>
        <v>0</v>
      </c>
      <c r="H62" s="94">
        <v>0</v>
      </c>
      <c r="I62" s="94">
        <v>30</v>
      </c>
      <c r="J62" s="94">
        <v>0</v>
      </c>
      <c r="K62" s="95">
        <f t="shared" si="1"/>
        <v>30</v>
      </c>
      <c r="L62" s="2" t="s">
        <v>262</v>
      </c>
      <c r="M62" s="93">
        <v>1</v>
      </c>
      <c r="N62" s="87"/>
    </row>
    <row r="63" spans="1:14" ht="12.75">
      <c r="A63" s="96">
        <v>39083</v>
      </c>
      <c r="B63" s="91" t="s">
        <v>127</v>
      </c>
      <c r="C63" s="91" t="s">
        <v>128</v>
      </c>
      <c r="D63" s="91"/>
      <c r="E63" s="91">
        <v>0</v>
      </c>
      <c r="F63" s="91">
        <v>0</v>
      </c>
      <c r="G63" s="93">
        <f t="shared" si="2"/>
        <v>0</v>
      </c>
      <c r="H63" s="94">
        <v>0</v>
      </c>
      <c r="I63" s="94">
        <v>30</v>
      </c>
      <c r="J63" s="94">
        <v>0</v>
      </c>
      <c r="K63" s="95">
        <f t="shared" si="1"/>
        <v>30</v>
      </c>
      <c r="L63" s="2" t="s">
        <v>262</v>
      </c>
      <c r="M63" s="93">
        <v>1</v>
      </c>
      <c r="N63" s="87"/>
    </row>
    <row r="64" spans="1:14" ht="12.75">
      <c r="A64" s="96">
        <v>39083</v>
      </c>
      <c r="B64" s="91" t="s">
        <v>90</v>
      </c>
      <c r="C64" s="91" t="s">
        <v>91</v>
      </c>
      <c r="D64" s="91"/>
      <c r="E64" s="91">
        <v>949490</v>
      </c>
      <c r="F64" s="91">
        <v>949490</v>
      </c>
      <c r="G64" s="93">
        <f t="shared" si="2"/>
        <v>0</v>
      </c>
      <c r="H64" s="94">
        <v>0</v>
      </c>
      <c r="I64" s="94">
        <v>30</v>
      </c>
      <c r="J64" s="94">
        <v>0</v>
      </c>
      <c r="K64" s="95">
        <f t="shared" si="1"/>
        <v>30</v>
      </c>
      <c r="L64" s="2" t="s">
        <v>262</v>
      </c>
      <c r="M64" s="93">
        <v>1</v>
      </c>
      <c r="N64" s="87"/>
    </row>
    <row r="65" spans="1:14" ht="12.75">
      <c r="A65" s="96">
        <v>39083</v>
      </c>
      <c r="B65" s="91" t="s">
        <v>231</v>
      </c>
      <c r="C65" s="91" t="s">
        <v>232</v>
      </c>
      <c r="D65" s="91"/>
      <c r="E65" s="91">
        <v>0</v>
      </c>
      <c r="F65" s="91">
        <v>0</v>
      </c>
      <c r="G65" s="93">
        <f t="shared" si="2"/>
        <v>0</v>
      </c>
      <c r="H65" s="94">
        <v>0</v>
      </c>
      <c r="I65" s="94">
        <v>30</v>
      </c>
      <c r="J65" s="94">
        <v>0</v>
      </c>
      <c r="K65" s="95">
        <f t="shared" si="1"/>
        <v>30</v>
      </c>
      <c r="L65" s="2" t="s">
        <v>262</v>
      </c>
      <c r="M65" s="93">
        <v>1</v>
      </c>
      <c r="N65" s="87"/>
    </row>
    <row r="66" spans="1:14" ht="12.75">
      <c r="A66" s="96">
        <v>39083</v>
      </c>
      <c r="B66" s="91" t="s">
        <v>92</v>
      </c>
      <c r="C66" s="91" t="s">
        <v>93</v>
      </c>
      <c r="D66" s="91"/>
      <c r="E66" s="91">
        <v>1336730</v>
      </c>
      <c r="F66" s="91">
        <v>1336730</v>
      </c>
      <c r="G66" s="93">
        <f t="shared" si="2"/>
        <v>0</v>
      </c>
      <c r="H66" s="94">
        <v>0</v>
      </c>
      <c r="I66" s="94">
        <v>30</v>
      </c>
      <c r="J66" s="94">
        <v>0</v>
      </c>
      <c r="K66" s="95">
        <f t="shared" si="1"/>
        <v>30</v>
      </c>
      <c r="L66" s="2" t="s">
        <v>262</v>
      </c>
      <c r="M66" s="93">
        <v>1</v>
      </c>
      <c r="N66" s="87"/>
    </row>
    <row r="67" spans="1:14" ht="12.75">
      <c r="A67" s="96">
        <v>39083</v>
      </c>
      <c r="B67" s="91" t="s">
        <v>94</v>
      </c>
      <c r="C67" s="91" t="s">
        <v>95</v>
      </c>
      <c r="D67" s="91"/>
      <c r="E67" s="91">
        <v>3167020</v>
      </c>
      <c r="F67" s="91">
        <v>3167020</v>
      </c>
      <c r="G67" s="93">
        <f aca="true" t="shared" si="3" ref="G67:G98">F67-E67</f>
        <v>0</v>
      </c>
      <c r="H67" s="94">
        <v>0</v>
      </c>
      <c r="I67" s="94">
        <v>30</v>
      </c>
      <c r="J67" s="94">
        <v>0</v>
      </c>
      <c r="K67" s="95">
        <f aca="true" t="shared" si="4" ref="K67:K130">+I67+H67</f>
        <v>30</v>
      </c>
      <c r="L67" s="2" t="s">
        <v>262</v>
      </c>
      <c r="M67" s="93">
        <v>1</v>
      </c>
      <c r="N67" s="87"/>
    </row>
    <row r="68" spans="1:14" ht="12.75">
      <c r="A68" s="96">
        <v>39083</v>
      </c>
      <c r="B68" s="91" t="s">
        <v>96</v>
      </c>
      <c r="C68" s="91" t="s">
        <v>97</v>
      </c>
      <c r="D68" s="91"/>
      <c r="E68" s="91">
        <v>260930</v>
      </c>
      <c r="F68" s="91">
        <v>260930</v>
      </c>
      <c r="G68" s="93">
        <f t="shared" si="3"/>
        <v>0</v>
      </c>
      <c r="H68" s="94">
        <v>0</v>
      </c>
      <c r="I68" s="94">
        <v>30</v>
      </c>
      <c r="J68" s="94">
        <v>0</v>
      </c>
      <c r="K68" s="95">
        <f t="shared" si="4"/>
        <v>30</v>
      </c>
      <c r="L68" s="2" t="s">
        <v>262</v>
      </c>
      <c r="M68" s="93">
        <v>1</v>
      </c>
      <c r="N68" s="87"/>
    </row>
    <row r="69" spans="1:14" ht="12.75">
      <c r="A69" s="96">
        <v>39083</v>
      </c>
      <c r="B69" s="91" t="s">
        <v>98</v>
      </c>
      <c r="C69" s="91" t="s">
        <v>99</v>
      </c>
      <c r="D69" s="91"/>
      <c r="E69" s="91">
        <v>1753340</v>
      </c>
      <c r="F69" s="91">
        <v>1753340</v>
      </c>
      <c r="G69" s="93">
        <f t="shared" si="3"/>
        <v>0</v>
      </c>
      <c r="H69" s="94">
        <v>0</v>
      </c>
      <c r="I69" s="94">
        <v>30</v>
      </c>
      <c r="J69" s="94">
        <v>0</v>
      </c>
      <c r="K69" s="95">
        <f t="shared" si="4"/>
        <v>30</v>
      </c>
      <c r="L69" s="2" t="s">
        <v>262</v>
      </c>
      <c r="M69" s="93">
        <v>1</v>
      </c>
      <c r="N69" s="87"/>
    </row>
    <row r="70" spans="1:14" ht="12.75">
      <c r="A70" s="96">
        <v>39083</v>
      </c>
      <c r="B70" s="91" t="s">
        <v>100</v>
      </c>
      <c r="C70" s="91" t="s">
        <v>101</v>
      </c>
      <c r="D70" s="91"/>
      <c r="E70" s="91">
        <v>1636440</v>
      </c>
      <c r="F70" s="91">
        <v>1636440</v>
      </c>
      <c r="G70" s="93">
        <f t="shared" si="3"/>
        <v>0</v>
      </c>
      <c r="H70" s="94">
        <v>16.84</v>
      </c>
      <c r="I70" s="94">
        <v>30</v>
      </c>
      <c r="J70" s="94">
        <v>0</v>
      </c>
      <c r="K70" s="95">
        <f t="shared" si="4"/>
        <v>46.84</v>
      </c>
      <c r="L70" s="2" t="s">
        <v>262</v>
      </c>
      <c r="M70" s="93">
        <v>1</v>
      </c>
      <c r="N70" s="87"/>
    </row>
    <row r="71" spans="1:14" ht="12.75">
      <c r="A71" s="96">
        <v>39083</v>
      </c>
      <c r="B71" s="91" t="s">
        <v>102</v>
      </c>
      <c r="C71" s="91" t="s">
        <v>103</v>
      </c>
      <c r="D71" s="91"/>
      <c r="E71" s="91">
        <v>2072410</v>
      </c>
      <c r="F71" s="91">
        <v>2072410</v>
      </c>
      <c r="G71" s="93">
        <f t="shared" si="3"/>
        <v>0</v>
      </c>
      <c r="H71" s="94">
        <v>10</v>
      </c>
      <c r="I71" s="94">
        <v>30</v>
      </c>
      <c r="J71" s="94">
        <v>0</v>
      </c>
      <c r="K71" s="95">
        <f t="shared" si="4"/>
        <v>40</v>
      </c>
      <c r="L71" s="2" t="s">
        <v>262</v>
      </c>
      <c r="M71" s="93">
        <v>1</v>
      </c>
      <c r="N71" s="87"/>
    </row>
    <row r="72" spans="1:14" ht="12.75">
      <c r="A72" s="96">
        <v>39083</v>
      </c>
      <c r="B72" s="91" t="s">
        <v>104</v>
      </c>
      <c r="C72" s="91" t="s">
        <v>105</v>
      </c>
      <c r="D72" s="91"/>
      <c r="E72" s="91">
        <v>1406060</v>
      </c>
      <c r="F72" s="91">
        <v>1406060</v>
      </c>
      <c r="G72" s="93">
        <f t="shared" si="3"/>
        <v>0</v>
      </c>
      <c r="H72" s="94">
        <v>0</v>
      </c>
      <c r="I72" s="94">
        <v>30</v>
      </c>
      <c r="J72" s="94">
        <v>0</v>
      </c>
      <c r="K72" s="95">
        <f t="shared" si="4"/>
        <v>30</v>
      </c>
      <c r="L72" s="2" t="s">
        <v>262</v>
      </c>
      <c r="M72" s="93">
        <v>1</v>
      </c>
      <c r="N72" s="87"/>
    </row>
    <row r="73" spans="1:14" ht="12.75">
      <c r="A73" s="96">
        <v>39083</v>
      </c>
      <c r="B73" s="91" t="s">
        <v>106</v>
      </c>
      <c r="C73" s="91" t="s">
        <v>107</v>
      </c>
      <c r="D73" s="91"/>
      <c r="E73" s="91">
        <v>2676410</v>
      </c>
      <c r="F73" s="91">
        <v>2676410</v>
      </c>
      <c r="G73" s="93">
        <f t="shared" si="3"/>
        <v>0</v>
      </c>
      <c r="H73" s="94">
        <v>10</v>
      </c>
      <c r="I73" s="94">
        <v>30</v>
      </c>
      <c r="J73" s="94">
        <v>0</v>
      </c>
      <c r="K73" s="95">
        <f t="shared" si="4"/>
        <v>40</v>
      </c>
      <c r="L73" s="2" t="s">
        <v>262</v>
      </c>
      <c r="M73" s="93">
        <v>1</v>
      </c>
      <c r="N73" s="87"/>
    </row>
    <row r="74" spans="1:14" ht="12.75">
      <c r="A74" s="96">
        <v>39083</v>
      </c>
      <c r="B74" s="91" t="s">
        <v>108</v>
      </c>
      <c r="C74" s="91" t="s">
        <v>109</v>
      </c>
      <c r="D74" s="91"/>
      <c r="E74" s="91">
        <v>2497030</v>
      </c>
      <c r="F74" s="91">
        <v>2497030</v>
      </c>
      <c r="G74" s="93">
        <f t="shared" si="3"/>
        <v>0</v>
      </c>
      <c r="H74" s="94">
        <v>0</v>
      </c>
      <c r="I74" s="94">
        <v>30</v>
      </c>
      <c r="J74" s="94">
        <v>0</v>
      </c>
      <c r="K74" s="95">
        <f t="shared" si="4"/>
        <v>30</v>
      </c>
      <c r="L74" s="2" t="s">
        <v>262</v>
      </c>
      <c r="M74" s="93">
        <v>1</v>
      </c>
      <c r="N74" s="87"/>
    </row>
    <row r="75" spans="1:14" ht="12.75">
      <c r="A75" s="96">
        <v>39083</v>
      </c>
      <c r="B75" s="91" t="s">
        <v>110</v>
      </c>
      <c r="C75" s="91" t="s">
        <v>111</v>
      </c>
      <c r="D75" s="91"/>
      <c r="E75" s="91">
        <v>2491080</v>
      </c>
      <c r="F75" s="91">
        <v>2491080</v>
      </c>
      <c r="G75" s="93">
        <f t="shared" si="3"/>
        <v>0</v>
      </c>
      <c r="H75" s="94">
        <v>0</v>
      </c>
      <c r="I75" s="94">
        <v>30</v>
      </c>
      <c r="J75" s="94">
        <v>0</v>
      </c>
      <c r="K75" s="95">
        <f t="shared" si="4"/>
        <v>30</v>
      </c>
      <c r="L75" s="2" t="s">
        <v>262</v>
      </c>
      <c r="M75" s="93">
        <v>1</v>
      </c>
      <c r="N75" s="87"/>
    </row>
    <row r="76" spans="1:14" ht="12.75">
      <c r="A76" s="96">
        <v>39083</v>
      </c>
      <c r="B76" s="91" t="s">
        <v>112</v>
      </c>
      <c r="C76" s="91" t="s">
        <v>113</v>
      </c>
      <c r="D76" s="91"/>
      <c r="E76" s="91">
        <v>1847500</v>
      </c>
      <c r="F76" s="91">
        <v>1847500</v>
      </c>
      <c r="G76" s="93">
        <f t="shared" si="3"/>
        <v>0</v>
      </c>
      <c r="H76" s="94">
        <v>0</v>
      </c>
      <c r="I76" s="94">
        <v>30</v>
      </c>
      <c r="J76" s="94">
        <v>0</v>
      </c>
      <c r="K76" s="95">
        <f t="shared" si="4"/>
        <v>30</v>
      </c>
      <c r="L76" s="2" t="s">
        <v>262</v>
      </c>
      <c r="M76" s="93">
        <v>1</v>
      </c>
      <c r="N76" s="87"/>
    </row>
    <row r="77" spans="1:14" ht="12.75">
      <c r="A77" s="96">
        <v>39083</v>
      </c>
      <c r="B77" s="91" t="s">
        <v>114</v>
      </c>
      <c r="C77" s="91" t="s">
        <v>115</v>
      </c>
      <c r="D77" s="91"/>
      <c r="E77" s="91">
        <v>1921240</v>
      </c>
      <c r="F77" s="91">
        <v>1921240</v>
      </c>
      <c r="G77" s="93">
        <f t="shared" si="3"/>
        <v>0</v>
      </c>
      <c r="H77" s="94">
        <v>0</v>
      </c>
      <c r="I77" s="94">
        <v>30</v>
      </c>
      <c r="J77" s="94">
        <v>0</v>
      </c>
      <c r="K77" s="95">
        <f t="shared" si="4"/>
        <v>30</v>
      </c>
      <c r="L77" s="2" t="s">
        <v>262</v>
      </c>
      <c r="M77" s="93">
        <v>1</v>
      </c>
      <c r="N77" s="87"/>
    </row>
    <row r="78" spans="1:14" ht="12.75">
      <c r="A78" s="96">
        <v>39083</v>
      </c>
      <c r="B78" s="91" t="s">
        <v>116</v>
      </c>
      <c r="C78" s="91" t="s">
        <v>117</v>
      </c>
      <c r="D78" s="91"/>
      <c r="E78" s="91">
        <v>1830800</v>
      </c>
      <c r="F78" s="91">
        <v>1830800</v>
      </c>
      <c r="G78" s="93">
        <f t="shared" si="3"/>
        <v>0</v>
      </c>
      <c r="H78" s="94">
        <v>0</v>
      </c>
      <c r="I78" s="94">
        <v>30</v>
      </c>
      <c r="J78" s="94">
        <v>0</v>
      </c>
      <c r="K78" s="95">
        <f t="shared" si="4"/>
        <v>30</v>
      </c>
      <c r="L78" s="2" t="s">
        <v>262</v>
      </c>
      <c r="M78" s="93">
        <v>1</v>
      </c>
      <c r="N78" s="87"/>
    </row>
    <row r="79" spans="1:14" ht="12.75">
      <c r="A79" s="96">
        <v>39083</v>
      </c>
      <c r="B79" s="91" t="s">
        <v>118</v>
      </c>
      <c r="C79" s="91" t="s">
        <v>119</v>
      </c>
      <c r="D79" s="91"/>
      <c r="E79" s="91">
        <v>1531910</v>
      </c>
      <c r="F79" s="91">
        <v>1531910</v>
      </c>
      <c r="G79" s="93">
        <f t="shared" si="3"/>
        <v>0</v>
      </c>
      <c r="H79" s="94">
        <v>10</v>
      </c>
      <c r="I79" s="94">
        <v>30</v>
      </c>
      <c r="J79" s="94">
        <v>0</v>
      </c>
      <c r="K79" s="95">
        <f t="shared" si="4"/>
        <v>40</v>
      </c>
      <c r="L79" s="2" t="s">
        <v>262</v>
      </c>
      <c r="M79" s="93">
        <v>1</v>
      </c>
      <c r="N79" s="87"/>
    </row>
    <row r="80" spans="1:14" ht="12.75">
      <c r="A80" s="96">
        <v>39083</v>
      </c>
      <c r="B80" s="91" t="s">
        <v>255</v>
      </c>
      <c r="C80" s="91" t="s">
        <v>120</v>
      </c>
      <c r="D80" s="91"/>
      <c r="E80" s="91">
        <v>1952260</v>
      </c>
      <c r="F80" s="91">
        <v>1952260</v>
      </c>
      <c r="G80" s="93">
        <f t="shared" si="3"/>
        <v>0</v>
      </c>
      <c r="H80" s="94">
        <v>10</v>
      </c>
      <c r="I80" s="94">
        <v>30</v>
      </c>
      <c r="J80" s="94">
        <v>0</v>
      </c>
      <c r="K80" s="95">
        <f t="shared" si="4"/>
        <v>40</v>
      </c>
      <c r="L80" s="2" t="s">
        <v>262</v>
      </c>
      <c r="M80" s="93">
        <v>1</v>
      </c>
      <c r="N80" s="87"/>
    </row>
    <row r="81" spans="1:14" ht="12.75">
      <c r="A81" s="96">
        <v>39083</v>
      </c>
      <c r="B81" s="91" t="s">
        <v>121</v>
      </c>
      <c r="C81" s="91" t="s">
        <v>122</v>
      </c>
      <c r="D81" s="91"/>
      <c r="E81" s="91">
        <v>1602920</v>
      </c>
      <c r="F81" s="91">
        <v>1602920</v>
      </c>
      <c r="G81" s="93">
        <f t="shared" si="3"/>
        <v>0</v>
      </c>
      <c r="H81" s="94">
        <v>0</v>
      </c>
      <c r="I81" s="94">
        <v>30</v>
      </c>
      <c r="J81" s="94">
        <v>0</v>
      </c>
      <c r="K81" s="95">
        <f t="shared" si="4"/>
        <v>30</v>
      </c>
      <c r="L81" s="2" t="s">
        <v>262</v>
      </c>
      <c r="M81" s="93">
        <v>1</v>
      </c>
      <c r="N81" s="87"/>
    </row>
    <row r="82" spans="1:14" ht="12.75">
      <c r="A82" s="96">
        <v>39083</v>
      </c>
      <c r="B82" s="91" t="s">
        <v>123</v>
      </c>
      <c r="C82" s="91" t="s">
        <v>124</v>
      </c>
      <c r="D82" s="91"/>
      <c r="E82" s="91">
        <v>2106190</v>
      </c>
      <c r="F82" s="91">
        <v>2106190</v>
      </c>
      <c r="G82" s="93">
        <f t="shared" si="3"/>
        <v>0</v>
      </c>
      <c r="H82" s="94">
        <v>0</v>
      </c>
      <c r="I82" s="94">
        <v>30</v>
      </c>
      <c r="J82" s="94">
        <v>0</v>
      </c>
      <c r="K82" s="95">
        <f t="shared" si="4"/>
        <v>30</v>
      </c>
      <c r="L82" s="2" t="s">
        <v>262</v>
      </c>
      <c r="M82" s="93">
        <v>1</v>
      </c>
      <c r="N82" s="87"/>
    </row>
    <row r="83" spans="1:14" ht="12.75">
      <c r="A83" s="96">
        <v>39083</v>
      </c>
      <c r="B83" s="91" t="s">
        <v>131</v>
      </c>
      <c r="C83" s="91" t="s">
        <v>132</v>
      </c>
      <c r="D83" s="91"/>
      <c r="E83" s="91">
        <v>2669080</v>
      </c>
      <c r="F83" s="91">
        <v>2669080</v>
      </c>
      <c r="G83" s="93">
        <f t="shared" si="3"/>
        <v>0</v>
      </c>
      <c r="H83" s="94">
        <v>0</v>
      </c>
      <c r="I83" s="94">
        <v>30</v>
      </c>
      <c r="J83" s="94">
        <v>0</v>
      </c>
      <c r="K83" s="95">
        <f t="shared" si="4"/>
        <v>30</v>
      </c>
      <c r="L83" s="2" t="s">
        <v>262</v>
      </c>
      <c r="M83" s="93">
        <v>1</v>
      </c>
      <c r="N83" s="87"/>
    </row>
    <row r="84" spans="1:14" ht="12.75">
      <c r="A84" s="96">
        <v>39083</v>
      </c>
      <c r="B84" s="91" t="s">
        <v>133</v>
      </c>
      <c r="C84" s="91" t="s">
        <v>134</v>
      </c>
      <c r="D84" s="91"/>
      <c r="E84" s="91">
        <v>8133610</v>
      </c>
      <c r="F84" s="91">
        <v>8133610</v>
      </c>
      <c r="G84" s="93">
        <f t="shared" si="3"/>
        <v>0</v>
      </c>
      <c r="H84" s="94">
        <v>0</v>
      </c>
      <c r="I84" s="94">
        <v>30</v>
      </c>
      <c r="J84" s="94">
        <v>0</v>
      </c>
      <c r="K84" s="95">
        <f t="shared" si="4"/>
        <v>30</v>
      </c>
      <c r="L84" s="2" t="s">
        <v>262</v>
      </c>
      <c r="M84" s="93">
        <v>1</v>
      </c>
      <c r="N84" s="87"/>
    </row>
    <row r="85" spans="1:14" ht="12.75">
      <c r="A85" s="96">
        <v>39083</v>
      </c>
      <c r="B85" s="91" t="s">
        <v>135</v>
      </c>
      <c r="C85" s="91" t="s">
        <v>136</v>
      </c>
      <c r="D85" s="91"/>
      <c r="E85" s="91">
        <v>2479310</v>
      </c>
      <c r="F85" s="91">
        <v>2479310</v>
      </c>
      <c r="G85" s="93">
        <f t="shared" si="3"/>
        <v>0</v>
      </c>
      <c r="H85" s="94">
        <v>0</v>
      </c>
      <c r="I85" s="94">
        <v>30</v>
      </c>
      <c r="J85" s="94">
        <v>0</v>
      </c>
      <c r="K85" s="95">
        <f t="shared" si="4"/>
        <v>30</v>
      </c>
      <c r="L85" s="2" t="s">
        <v>262</v>
      </c>
      <c r="M85" s="93">
        <v>1</v>
      </c>
      <c r="N85" s="87"/>
    </row>
    <row r="86" spans="1:14" ht="12.75">
      <c r="A86" s="96">
        <v>39083</v>
      </c>
      <c r="B86" s="91" t="s">
        <v>137</v>
      </c>
      <c r="C86" s="91" t="s">
        <v>138</v>
      </c>
      <c r="D86" s="91"/>
      <c r="E86" s="91">
        <v>2454310</v>
      </c>
      <c r="F86" s="91">
        <v>2454310</v>
      </c>
      <c r="G86" s="93">
        <f t="shared" si="3"/>
        <v>0</v>
      </c>
      <c r="H86" s="94">
        <v>0</v>
      </c>
      <c r="I86" s="94">
        <v>30</v>
      </c>
      <c r="J86" s="94">
        <v>0</v>
      </c>
      <c r="K86" s="95">
        <f t="shared" si="4"/>
        <v>30</v>
      </c>
      <c r="L86" s="2" t="s">
        <v>262</v>
      </c>
      <c r="M86" s="93">
        <v>1</v>
      </c>
      <c r="N86" s="87"/>
    </row>
    <row r="87" spans="1:14" ht="12.75">
      <c r="A87" s="96">
        <v>39083</v>
      </c>
      <c r="B87" s="91" t="s">
        <v>139</v>
      </c>
      <c r="C87" s="91" t="s">
        <v>140</v>
      </c>
      <c r="D87" s="91"/>
      <c r="E87" s="91">
        <v>1848770</v>
      </c>
      <c r="F87" s="91">
        <v>1848770</v>
      </c>
      <c r="G87" s="93">
        <f t="shared" si="3"/>
        <v>0</v>
      </c>
      <c r="H87" s="94">
        <v>10</v>
      </c>
      <c r="I87" s="94">
        <v>30</v>
      </c>
      <c r="J87" s="94">
        <v>0</v>
      </c>
      <c r="K87" s="95">
        <f t="shared" si="4"/>
        <v>40</v>
      </c>
      <c r="L87" s="2" t="s">
        <v>262</v>
      </c>
      <c r="M87" s="93">
        <v>1</v>
      </c>
      <c r="N87" s="87"/>
    </row>
    <row r="88" spans="1:14" ht="12.75">
      <c r="A88" s="96">
        <v>39083</v>
      </c>
      <c r="B88" s="91" t="s">
        <v>141</v>
      </c>
      <c r="C88" s="91" t="s">
        <v>142</v>
      </c>
      <c r="D88" s="91"/>
      <c r="E88" s="91">
        <v>1572270</v>
      </c>
      <c r="F88" s="91">
        <v>1572270</v>
      </c>
      <c r="G88" s="93">
        <f t="shared" si="3"/>
        <v>0</v>
      </c>
      <c r="H88" s="94">
        <v>0</v>
      </c>
      <c r="I88" s="94">
        <v>30</v>
      </c>
      <c r="J88" s="94">
        <v>0</v>
      </c>
      <c r="K88" s="95">
        <f t="shared" si="4"/>
        <v>30</v>
      </c>
      <c r="L88" s="2" t="s">
        <v>262</v>
      </c>
      <c r="M88" s="93">
        <v>1</v>
      </c>
      <c r="N88" s="87"/>
    </row>
    <row r="89" spans="1:14" ht="12.75">
      <c r="A89" s="96">
        <v>39083</v>
      </c>
      <c r="B89" s="91" t="s">
        <v>143</v>
      </c>
      <c r="C89" s="91" t="s">
        <v>144</v>
      </c>
      <c r="D89" s="91"/>
      <c r="E89" s="91">
        <v>2096320</v>
      </c>
      <c r="F89" s="91">
        <v>2096320</v>
      </c>
      <c r="G89" s="93">
        <f t="shared" si="3"/>
        <v>0</v>
      </c>
      <c r="H89" s="94">
        <v>10</v>
      </c>
      <c r="I89" s="94">
        <v>30</v>
      </c>
      <c r="J89" s="94">
        <v>0</v>
      </c>
      <c r="K89" s="95">
        <f t="shared" si="4"/>
        <v>40</v>
      </c>
      <c r="L89" s="2" t="s">
        <v>262</v>
      </c>
      <c r="M89" s="93">
        <v>1</v>
      </c>
      <c r="N89" s="87"/>
    </row>
    <row r="90" spans="1:14" ht="12.75">
      <c r="A90" s="96">
        <v>39083</v>
      </c>
      <c r="B90" s="91" t="s">
        <v>145</v>
      </c>
      <c r="C90" s="91" t="s">
        <v>146</v>
      </c>
      <c r="D90" s="91"/>
      <c r="E90" s="91">
        <v>1972810</v>
      </c>
      <c r="F90" s="91">
        <v>1972810</v>
      </c>
      <c r="G90" s="93">
        <f t="shared" si="3"/>
        <v>0</v>
      </c>
      <c r="H90" s="94">
        <v>0</v>
      </c>
      <c r="I90" s="94">
        <v>30</v>
      </c>
      <c r="J90" s="94">
        <v>0</v>
      </c>
      <c r="K90" s="95">
        <f t="shared" si="4"/>
        <v>30</v>
      </c>
      <c r="L90" s="2" t="s">
        <v>262</v>
      </c>
      <c r="M90" s="93">
        <v>1</v>
      </c>
      <c r="N90" s="87"/>
    </row>
    <row r="91" spans="1:14" ht="12.75">
      <c r="A91" s="96">
        <v>39083</v>
      </c>
      <c r="B91" s="91" t="s">
        <v>147</v>
      </c>
      <c r="C91" s="91" t="s">
        <v>148</v>
      </c>
      <c r="D91" s="91"/>
      <c r="E91" s="91">
        <v>2511990</v>
      </c>
      <c r="F91" s="91">
        <v>2511990</v>
      </c>
      <c r="G91" s="93">
        <f t="shared" si="3"/>
        <v>0</v>
      </c>
      <c r="H91" s="94">
        <v>0</v>
      </c>
      <c r="I91" s="94">
        <v>30</v>
      </c>
      <c r="J91" s="94">
        <v>0</v>
      </c>
      <c r="K91" s="95">
        <f t="shared" si="4"/>
        <v>30</v>
      </c>
      <c r="L91" s="2" t="s">
        <v>262</v>
      </c>
      <c r="M91" s="93">
        <v>1</v>
      </c>
      <c r="N91" s="87"/>
    </row>
    <row r="92" spans="1:14" ht="12.75">
      <c r="A92" s="96">
        <v>39083</v>
      </c>
      <c r="B92" s="91" t="s">
        <v>149</v>
      </c>
      <c r="C92" s="91" t="s">
        <v>150</v>
      </c>
      <c r="D92" s="91"/>
      <c r="E92" s="91">
        <v>1533530</v>
      </c>
      <c r="F92" s="91">
        <v>1533530</v>
      </c>
      <c r="G92" s="93">
        <f t="shared" si="3"/>
        <v>0</v>
      </c>
      <c r="H92" s="94">
        <v>0</v>
      </c>
      <c r="I92" s="94">
        <v>30</v>
      </c>
      <c r="J92" s="94">
        <v>0</v>
      </c>
      <c r="K92" s="95">
        <f t="shared" si="4"/>
        <v>30</v>
      </c>
      <c r="L92" s="2" t="s">
        <v>262</v>
      </c>
      <c r="M92" s="93">
        <v>1</v>
      </c>
      <c r="N92" s="87"/>
    </row>
    <row r="93" spans="1:14" ht="12.75">
      <c r="A93" s="96">
        <v>39083</v>
      </c>
      <c r="B93" s="91" t="s">
        <v>151</v>
      </c>
      <c r="C93" s="91" t="s">
        <v>152</v>
      </c>
      <c r="D93" s="91"/>
      <c r="E93" s="91">
        <v>2379170</v>
      </c>
      <c r="F93" s="91">
        <v>2379170</v>
      </c>
      <c r="G93" s="93">
        <f t="shared" si="3"/>
        <v>0</v>
      </c>
      <c r="H93" s="94">
        <v>0</v>
      </c>
      <c r="I93" s="94">
        <v>30</v>
      </c>
      <c r="J93" s="94">
        <v>0</v>
      </c>
      <c r="K93" s="95">
        <f t="shared" si="4"/>
        <v>30</v>
      </c>
      <c r="L93" s="2" t="s">
        <v>262</v>
      </c>
      <c r="M93" s="93">
        <v>1</v>
      </c>
      <c r="N93" s="87"/>
    </row>
    <row r="94" spans="1:14" ht="12.75">
      <c r="A94" s="96">
        <v>39083</v>
      </c>
      <c r="B94" s="91" t="s">
        <v>153</v>
      </c>
      <c r="C94" s="91" t="s">
        <v>154</v>
      </c>
      <c r="D94" s="91"/>
      <c r="E94" s="91">
        <v>1687030</v>
      </c>
      <c r="F94" s="91">
        <v>1687030</v>
      </c>
      <c r="G94" s="93">
        <f t="shared" si="3"/>
        <v>0</v>
      </c>
      <c r="H94" s="94">
        <v>0</v>
      </c>
      <c r="I94" s="94">
        <v>30</v>
      </c>
      <c r="J94" s="94">
        <v>0</v>
      </c>
      <c r="K94" s="95">
        <f t="shared" si="4"/>
        <v>30</v>
      </c>
      <c r="L94" s="2" t="s">
        <v>262</v>
      </c>
      <c r="M94" s="93">
        <v>1</v>
      </c>
      <c r="N94" s="87"/>
    </row>
    <row r="95" spans="1:14" ht="12.75">
      <c r="A95" s="96">
        <v>39083</v>
      </c>
      <c r="B95" s="91" t="s">
        <v>155</v>
      </c>
      <c r="C95" s="91" t="s">
        <v>156</v>
      </c>
      <c r="D95" s="91"/>
      <c r="E95" s="91">
        <v>683260</v>
      </c>
      <c r="F95" s="91">
        <v>683260</v>
      </c>
      <c r="G95" s="93">
        <f t="shared" si="3"/>
        <v>0</v>
      </c>
      <c r="H95" s="94">
        <v>0</v>
      </c>
      <c r="I95" s="94">
        <v>30</v>
      </c>
      <c r="J95" s="94">
        <v>0</v>
      </c>
      <c r="K95" s="95">
        <f t="shared" si="4"/>
        <v>30</v>
      </c>
      <c r="L95" s="2" t="s">
        <v>262</v>
      </c>
      <c r="M95" s="93">
        <v>1</v>
      </c>
      <c r="N95" s="87"/>
    </row>
    <row r="96" spans="1:14" ht="12.75">
      <c r="A96" s="96">
        <v>39083</v>
      </c>
      <c r="B96" s="91" t="s">
        <v>157</v>
      </c>
      <c r="C96" s="91" t="s">
        <v>158</v>
      </c>
      <c r="D96" s="91"/>
      <c r="E96" s="91">
        <v>2828320</v>
      </c>
      <c r="F96" s="91">
        <v>2828320</v>
      </c>
      <c r="G96" s="93">
        <f t="shared" si="3"/>
        <v>0</v>
      </c>
      <c r="H96" s="94">
        <v>0</v>
      </c>
      <c r="I96" s="94">
        <v>30</v>
      </c>
      <c r="J96" s="94">
        <v>0</v>
      </c>
      <c r="K96" s="95">
        <f t="shared" si="4"/>
        <v>30</v>
      </c>
      <c r="L96" s="2" t="s">
        <v>262</v>
      </c>
      <c r="M96" s="93">
        <v>1</v>
      </c>
      <c r="N96" s="87"/>
    </row>
    <row r="97" spans="1:14" ht="12.75">
      <c r="A97" s="96">
        <v>39083</v>
      </c>
      <c r="B97" s="91" t="s">
        <v>159</v>
      </c>
      <c r="C97" s="91" t="s">
        <v>160</v>
      </c>
      <c r="D97" s="91"/>
      <c r="E97" s="91">
        <v>2586240</v>
      </c>
      <c r="F97" s="91">
        <v>2586240</v>
      </c>
      <c r="G97" s="93">
        <f t="shared" si="3"/>
        <v>0</v>
      </c>
      <c r="H97" s="94">
        <v>0</v>
      </c>
      <c r="I97" s="94">
        <v>30</v>
      </c>
      <c r="J97" s="94">
        <v>0</v>
      </c>
      <c r="K97" s="95">
        <f t="shared" si="4"/>
        <v>30</v>
      </c>
      <c r="L97" s="2" t="s">
        <v>262</v>
      </c>
      <c r="M97" s="93">
        <v>1</v>
      </c>
      <c r="N97" s="87"/>
    </row>
    <row r="98" spans="1:14" ht="12.75">
      <c r="A98" s="96">
        <v>39083</v>
      </c>
      <c r="B98" s="91" t="s">
        <v>161</v>
      </c>
      <c r="C98" s="91" t="s">
        <v>162</v>
      </c>
      <c r="D98" s="91"/>
      <c r="E98" s="91">
        <v>2853780</v>
      </c>
      <c r="F98" s="91">
        <v>2853780</v>
      </c>
      <c r="G98" s="93">
        <f t="shared" si="3"/>
        <v>0</v>
      </c>
      <c r="H98" s="94">
        <v>0</v>
      </c>
      <c r="I98" s="94">
        <v>30</v>
      </c>
      <c r="J98" s="94">
        <v>0</v>
      </c>
      <c r="K98" s="95">
        <f t="shared" si="4"/>
        <v>30</v>
      </c>
      <c r="L98" s="2" t="s">
        <v>262</v>
      </c>
      <c r="M98" s="93">
        <v>1</v>
      </c>
      <c r="N98" s="87"/>
    </row>
    <row r="99" spans="1:14" ht="12.75">
      <c r="A99" s="96">
        <v>39083</v>
      </c>
      <c r="B99" s="91" t="s">
        <v>163</v>
      </c>
      <c r="C99" s="91" t="s">
        <v>164</v>
      </c>
      <c r="D99" s="91"/>
      <c r="E99" s="91">
        <v>3057140</v>
      </c>
      <c r="F99" s="91">
        <v>3057140</v>
      </c>
      <c r="G99" s="93">
        <f aca="true" t="shared" si="5" ref="G99:G126">F99-E99</f>
        <v>0</v>
      </c>
      <c r="H99" s="94">
        <v>10</v>
      </c>
      <c r="I99" s="94">
        <v>30</v>
      </c>
      <c r="J99" s="94">
        <v>0</v>
      </c>
      <c r="K99" s="95">
        <f t="shared" si="4"/>
        <v>40</v>
      </c>
      <c r="L99" s="2" t="s">
        <v>262</v>
      </c>
      <c r="M99" s="93">
        <v>1</v>
      </c>
      <c r="N99" s="87"/>
    </row>
    <row r="100" spans="1:14" ht="12.75">
      <c r="A100" s="96">
        <v>39083</v>
      </c>
      <c r="B100" s="91" t="s">
        <v>165</v>
      </c>
      <c r="C100" s="91" t="s">
        <v>166</v>
      </c>
      <c r="D100" s="91"/>
      <c r="E100" s="91">
        <v>2821330</v>
      </c>
      <c r="F100" s="91">
        <v>2821330</v>
      </c>
      <c r="G100" s="93">
        <f t="shared" si="5"/>
        <v>0</v>
      </c>
      <c r="H100" s="94">
        <v>0</v>
      </c>
      <c r="I100" s="94">
        <v>30</v>
      </c>
      <c r="J100" s="94">
        <v>0</v>
      </c>
      <c r="K100" s="95">
        <f t="shared" si="4"/>
        <v>30</v>
      </c>
      <c r="L100" s="2" t="s">
        <v>262</v>
      </c>
      <c r="M100" s="93">
        <v>1</v>
      </c>
      <c r="N100" s="87"/>
    </row>
    <row r="101" spans="1:14" ht="12.75">
      <c r="A101" s="96">
        <v>39083</v>
      </c>
      <c r="B101" s="91" t="s">
        <v>167</v>
      </c>
      <c r="C101" s="91" t="s">
        <v>168</v>
      </c>
      <c r="D101" s="91"/>
      <c r="E101" s="91">
        <v>2461060</v>
      </c>
      <c r="F101" s="91">
        <v>2461060</v>
      </c>
      <c r="G101" s="93">
        <f t="shared" si="5"/>
        <v>0</v>
      </c>
      <c r="H101" s="94">
        <v>0</v>
      </c>
      <c r="I101" s="94">
        <v>30</v>
      </c>
      <c r="J101" s="94">
        <v>0</v>
      </c>
      <c r="K101" s="95">
        <f t="shared" si="4"/>
        <v>30</v>
      </c>
      <c r="L101" s="2" t="s">
        <v>262</v>
      </c>
      <c r="M101" s="93">
        <v>1</v>
      </c>
      <c r="N101" s="87"/>
    </row>
    <row r="102" spans="1:14" ht="12.75">
      <c r="A102" s="96">
        <v>39083</v>
      </c>
      <c r="B102" s="91" t="s">
        <v>169</v>
      </c>
      <c r="C102" s="91" t="s">
        <v>170</v>
      </c>
      <c r="D102" s="91"/>
      <c r="E102" s="91">
        <v>1869760</v>
      </c>
      <c r="F102" s="91">
        <v>1869760</v>
      </c>
      <c r="G102" s="93">
        <f t="shared" si="5"/>
        <v>0</v>
      </c>
      <c r="H102" s="94">
        <v>0</v>
      </c>
      <c r="I102" s="94">
        <v>30</v>
      </c>
      <c r="J102" s="94">
        <v>0</v>
      </c>
      <c r="K102" s="95">
        <f t="shared" si="4"/>
        <v>30</v>
      </c>
      <c r="L102" s="2" t="s">
        <v>262</v>
      </c>
      <c r="M102" s="93">
        <v>1</v>
      </c>
      <c r="N102" s="87"/>
    </row>
    <row r="103" spans="1:14" ht="12.75">
      <c r="A103" s="96">
        <v>39083</v>
      </c>
      <c r="B103" s="91" t="s">
        <v>171</v>
      </c>
      <c r="C103" s="91" t="s">
        <v>172</v>
      </c>
      <c r="D103" s="91"/>
      <c r="E103" s="91">
        <v>924110</v>
      </c>
      <c r="F103" s="91">
        <v>924110</v>
      </c>
      <c r="G103" s="93">
        <f t="shared" si="5"/>
        <v>0</v>
      </c>
      <c r="H103" s="94">
        <v>10</v>
      </c>
      <c r="I103" s="94">
        <v>30</v>
      </c>
      <c r="J103" s="94">
        <v>0</v>
      </c>
      <c r="K103" s="95">
        <f t="shared" si="4"/>
        <v>40</v>
      </c>
      <c r="L103" s="2" t="s">
        <v>262</v>
      </c>
      <c r="M103" s="93">
        <v>1</v>
      </c>
      <c r="N103" s="87"/>
    </row>
    <row r="104" spans="1:14" ht="12.75">
      <c r="A104" s="96">
        <v>39083</v>
      </c>
      <c r="B104" s="91" t="s">
        <v>173</v>
      </c>
      <c r="C104" s="91" t="s">
        <v>174</v>
      </c>
      <c r="D104" s="91"/>
      <c r="E104" s="91">
        <v>1683050</v>
      </c>
      <c r="F104" s="91">
        <v>1683050</v>
      </c>
      <c r="G104" s="93">
        <f t="shared" si="5"/>
        <v>0</v>
      </c>
      <c r="H104" s="94">
        <v>0</v>
      </c>
      <c r="I104" s="94">
        <v>30</v>
      </c>
      <c r="J104" s="94">
        <v>0</v>
      </c>
      <c r="K104" s="95">
        <f t="shared" si="4"/>
        <v>30</v>
      </c>
      <c r="L104" s="2" t="s">
        <v>262</v>
      </c>
      <c r="M104" s="93">
        <v>1</v>
      </c>
      <c r="N104" s="87"/>
    </row>
    <row r="105" spans="1:14" ht="12.75">
      <c r="A105" s="96">
        <v>39083</v>
      </c>
      <c r="B105" s="91" t="s">
        <v>175</v>
      </c>
      <c r="C105" s="91" t="s">
        <v>176</v>
      </c>
      <c r="D105" s="91"/>
      <c r="E105" s="91">
        <v>840930</v>
      </c>
      <c r="F105" s="91">
        <v>840930</v>
      </c>
      <c r="G105" s="93">
        <f t="shared" si="5"/>
        <v>0</v>
      </c>
      <c r="H105" s="94">
        <v>26.5</v>
      </c>
      <c r="I105" s="94">
        <v>30</v>
      </c>
      <c r="J105" s="94">
        <v>0</v>
      </c>
      <c r="K105" s="95">
        <f t="shared" si="4"/>
        <v>56.5</v>
      </c>
      <c r="L105" s="2" t="s">
        <v>262</v>
      </c>
      <c r="M105" s="93">
        <v>1</v>
      </c>
      <c r="N105" s="87"/>
    </row>
    <row r="106" spans="1:14" ht="12.75">
      <c r="A106" s="96">
        <v>39083</v>
      </c>
      <c r="B106" s="91" t="s">
        <v>177</v>
      </c>
      <c r="C106" s="91" t="s">
        <v>178</v>
      </c>
      <c r="D106" s="91"/>
      <c r="E106" s="91">
        <v>5066010</v>
      </c>
      <c r="F106" s="91">
        <v>5066010</v>
      </c>
      <c r="G106" s="93">
        <f t="shared" si="5"/>
        <v>0</v>
      </c>
      <c r="H106" s="94">
        <v>0</v>
      </c>
      <c r="I106" s="94">
        <v>30</v>
      </c>
      <c r="J106" s="94">
        <v>0</v>
      </c>
      <c r="K106" s="95">
        <f t="shared" si="4"/>
        <v>30</v>
      </c>
      <c r="L106" s="2" t="s">
        <v>262</v>
      </c>
      <c r="M106" s="93">
        <v>1</v>
      </c>
      <c r="N106" s="87"/>
    </row>
    <row r="107" spans="1:14" ht="12.75">
      <c r="A107" s="96">
        <v>39083</v>
      </c>
      <c r="B107" s="91" t="s">
        <v>179</v>
      </c>
      <c r="C107" s="91" t="s">
        <v>180</v>
      </c>
      <c r="D107" s="91"/>
      <c r="E107" s="91">
        <v>1586540</v>
      </c>
      <c r="F107" s="91">
        <v>1586540</v>
      </c>
      <c r="G107" s="93">
        <f t="shared" si="5"/>
        <v>0</v>
      </c>
      <c r="H107" s="94">
        <v>10</v>
      </c>
      <c r="I107" s="94">
        <v>30</v>
      </c>
      <c r="J107" s="94">
        <v>0</v>
      </c>
      <c r="K107" s="95">
        <f t="shared" si="4"/>
        <v>40</v>
      </c>
      <c r="L107" s="2" t="s">
        <v>262</v>
      </c>
      <c r="M107" s="93">
        <v>1</v>
      </c>
      <c r="N107" s="87"/>
    </row>
    <row r="108" spans="1:14" ht="12.75">
      <c r="A108" s="96">
        <v>39083</v>
      </c>
      <c r="B108" s="91" t="s">
        <v>181</v>
      </c>
      <c r="C108" s="91" t="s">
        <v>182</v>
      </c>
      <c r="D108" s="91"/>
      <c r="E108" s="91">
        <v>463330</v>
      </c>
      <c r="F108" s="91">
        <v>463330</v>
      </c>
      <c r="G108" s="93">
        <f t="shared" si="5"/>
        <v>0</v>
      </c>
      <c r="H108" s="94">
        <v>10</v>
      </c>
      <c r="I108" s="94">
        <v>30</v>
      </c>
      <c r="J108" s="94">
        <v>0</v>
      </c>
      <c r="K108" s="95">
        <f t="shared" si="4"/>
        <v>40</v>
      </c>
      <c r="L108" s="2" t="s">
        <v>262</v>
      </c>
      <c r="M108" s="93">
        <v>1</v>
      </c>
      <c r="N108" s="87"/>
    </row>
    <row r="109" spans="1:14" ht="12.75">
      <c r="A109" s="96">
        <v>39083</v>
      </c>
      <c r="B109" s="91" t="s">
        <v>183</v>
      </c>
      <c r="C109" s="91" t="s">
        <v>184</v>
      </c>
      <c r="D109" s="91"/>
      <c r="E109" s="91">
        <v>615220</v>
      </c>
      <c r="F109" s="91">
        <v>615220</v>
      </c>
      <c r="G109" s="93">
        <f t="shared" si="5"/>
        <v>0</v>
      </c>
      <c r="H109" s="94">
        <v>0</v>
      </c>
      <c r="I109" s="94">
        <v>30</v>
      </c>
      <c r="J109" s="94">
        <v>0</v>
      </c>
      <c r="K109" s="95">
        <f t="shared" si="4"/>
        <v>30</v>
      </c>
      <c r="L109" s="2" t="s">
        <v>262</v>
      </c>
      <c r="M109" s="93">
        <v>1</v>
      </c>
      <c r="N109" s="87"/>
    </row>
    <row r="110" spans="1:14" ht="12.75">
      <c r="A110" s="96">
        <v>39083</v>
      </c>
      <c r="B110" s="91" t="s">
        <v>185</v>
      </c>
      <c r="C110" s="91" t="s">
        <v>186</v>
      </c>
      <c r="D110" s="91"/>
      <c r="E110" s="91">
        <v>2253270</v>
      </c>
      <c r="F110" s="91">
        <v>2253270</v>
      </c>
      <c r="G110" s="93">
        <f t="shared" si="5"/>
        <v>0</v>
      </c>
      <c r="H110" s="94">
        <v>10</v>
      </c>
      <c r="I110" s="94">
        <v>30</v>
      </c>
      <c r="J110" s="94">
        <v>0</v>
      </c>
      <c r="K110" s="95">
        <f t="shared" si="4"/>
        <v>40</v>
      </c>
      <c r="L110" s="2" t="s">
        <v>262</v>
      </c>
      <c r="M110" s="93">
        <v>1</v>
      </c>
      <c r="N110" s="87"/>
    </row>
    <row r="111" spans="1:14" ht="12.75">
      <c r="A111" s="96">
        <v>39083</v>
      </c>
      <c r="B111" s="91" t="s">
        <v>187</v>
      </c>
      <c r="C111" s="91" t="s">
        <v>188</v>
      </c>
      <c r="D111" s="91"/>
      <c r="E111" s="91">
        <v>4481210</v>
      </c>
      <c r="F111" s="91">
        <v>4481210</v>
      </c>
      <c r="G111" s="93">
        <f t="shared" si="5"/>
        <v>0</v>
      </c>
      <c r="H111" s="94">
        <v>0</v>
      </c>
      <c r="I111" s="94">
        <v>30</v>
      </c>
      <c r="J111" s="94">
        <v>0</v>
      </c>
      <c r="K111" s="95">
        <f t="shared" si="4"/>
        <v>30</v>
      </c>
      <c r="L111" s="2" t="s">
        <v>262</v>
      </c>
      <c r="M111" s="93">
        <v>1</v>
      </c>
      <c r="N111" s="87"/>
    </row>
    <row r="112" spans="1:14" ht="12.75">
      <c r="A112" s="96">
        <v>39083</v>
      </c>
      <c r="B112" s="91" t="s">
        <v>189</v>
      </c>
      <c r="C112" s="91" t="s">
        <v>190</v>
      </c>
      <c r="D112" s="91"/>
      <c r="E112" s="91">
        <v>1732060</v>
      </c>
      <c r="F112" s="91">
        <v>1732060</v>
      </c>
      <c r="G112" s="93">
        <f t="shared" si="5"/>
        <v>0</v>
      </c>
      <c r="H112" s="94">
        <v>10</v>
      </c>
      <c r="I112" s="94">
        <v>30</v>
      </c>
      <c r="J112" s="94">
        <v>0</v>
      </c>
      <c r="K112" s="95">
        <f t="shared" si="4"/>
        <v>40</v>
      </c>
      <c r="L112" s="2" t="s">
        <v>262</v>
      </c>
      <c r="M112" s="93">
        <v>1</v>
      </c>
      <c r="N112" s="87"/>
    </row>
    <row r="113" spans="1:14" ht="12.75">
      <c r="A113" s="96">
        <v>39083</v>
      </c>
      <c r="B113" s="91" t="s">
        <v>191</v>
      </c>
      <c r="C113" s="91" t="s">
        <v>192</v>
      </c>
      <c r="D113" s="91"/>
      <c r="E113" s="91">
        <v>1177800</v>
      </c>
      <c r="F113" s="91">
        <v>1177800</v>
      </c>
      <c r="G113" s="93">
        <f t="shared" si="5"/>
        <v>0</v>
      </c>
      <c r="H113" s="94">
        <v>0</v>
      </c>
      <c r="I113" s="94">
        <v>30</v>
      </c>
      <c r="J113" s="94">
        <v>0</v>
      </c>
      <c r="K113" s="95">
        <f t="shared" si="4"/>
        <v>30</v>
      </c>
      <c r="L113" s="2" t="s">
        <v>262</v>
      </c>
      <c r="M113" s="93">
        <v>1</v>
      </c>
      <c r="N113" s="87"/>
    </row>
    <row r="114" spans="1:14" ht="12.75">
      <c r="A114" s="96">
        <v>39083</v>
      </c>
      <c r="B114" s="91" t="s">
        <v>193</v>
      </c>
      <c r="C114" s="91" t="s">
        <v>194</v>
      </c>
      <c r="D114" s="91"/>
      <c r="E114" s="91">
        <v>6800900</v>
      </c>
      <c r="F114" s="91">
        <v>6800900</v>
      </c>
      <c r="G114" s="93">
        <f t="shared" si="5"/>
        <v>0</v>
      </c>
      <c r="H114" s="94">
        <v>10</v>
      </c>
      <c r="I114" s="94">
        <v>30</v>
      </c>
      <c r="J114" s="94">
        <v>0</v>
      </c>
      <c r="K114" s="95">
        <f t="shared" si="4"/>
        <v>40</v>
      </c>
      <c r="L114" s="2" t="s">
        <v>262</v>
      </c>
      <c r="M114" s="93">
        <v>1</v>
      </c>
      <c r="N114" s="87"/>
    </row>
    <row r="115" spans="1:14" ht="12.75">
      <c r="A115" s="96">
        <v>39083</v>
      </c>
      <c r="B115" s="91" t="s">
        <v>195</v>
      </c>
      <c r="C115" s="91" t="s">
        <v>196</v>
      </c>
      <c r="D115" s="91"/>
      <c r="E115" s="91">
        <v>2740610</v>
      </c>
      <c r="F115" s="91">
        <v>2740610</v>
      </c>
      <c r="G115" s="93">
        <f t="shared" si="5"/>
        <v>0</v>
      </c>
      <c r="H115" s="94">
        <v>0</v>
      </c>
      <c r="I115" s="94">
        <v>30</v>
      </c>
      <c r="J115" s="94">
        <v>0</v>
      </c>
      <c r="K115" s="95">
        <f t="shared" si="4"/>
        <v>30</v>
      </c>
      <c r="L115" s="2" t="s">
        <v>262</v>
      </c>
      <c r="M115" s="93">
        <v>1</v>
      </c>
      <c r="N115" s="87"/>
    </row>
    <row r="116" spans="1:14" ht="12.75">
      <c r="A116" s="96">
        <v>39083</v>
      </c>
      <c r="B116" s="91" t="s">
        <v>197</v>
      </c>
      <c r="C116" s="91" t="s">
        <v>198</v>
      </c>
      <c r="D116" s="91"/>
      <c r="E116" s="91">
        <v>2383080</v>
      </c>
      <c r="F116" s="91">
        <v>2383080</v>
      </c>
      <c r="G116" s="93">
        <f t="shared" si="5"/>
        <v>0</v>
      </c>
      <c r="H116" s="94">
        <v>0</v>
      </c>
      <c r="I116" s="94">
        <v>30</v>
      </c>
      <c r="J116" s="94">
        <v>0</v>
      </c>
      <c r="K116" s="95">
        <f t="shared" si="4"/>
        <v>30</v>
      </c>
      <c r="L116" s="2" t="s">
        <v>262</v>
      </c>
      <c r="M116" s="93">
        <v>1</v>
      </c>
      <c r="N116" s="87"/>
    </row>
    <row r="117" spans="1:14" ht="12.75">
      <c r="A117" s="96">
        <v>39083</v>
      </c>
      <c r="B117" s="91" t="s">
        <v>44</v>
      </c>
      <c r="C117" s="91" t="s">
        <v>45</v>
      </c>
      <c r="D117" s="91"/>
      <c r="E117" s="91">
        <v>1818440</v>
      </c>
      <c r="F117" s="91">
        <v>1818440</v>
      </c>
      <c r="G117" s="93">
        <f t="shared" si="5"/>
        <v>0</v>
      </c>
      <c r="H117" s="94">
        <v>60.75</v>
      </c>
      <c r="I117" s="94">
        <v>30</v>
      </c>
      <c r="J117" s="94">
        <v>0</v>
      </c>
      <c r="K117" s="95">
        <f t="shared" si="4"/>
        <v>90.75</v>
      </c>
      <c r="L117" s="2" t="s">
        <v>262</v>
      </c>
      <c r="M117" s="93">
        <v>1</v>
      </c>
      <c r="N117" s="87"/>
    </row>
    <row r="118" spans="1:14" ht="12.75">
      <c r="A118" s="96">
        <v>39083</v>
      </c>
      <c r="B118" s="91" t="s">
        <v>199</v>
      </c>
      <c r="C118" s="91" t="s">
        <v>200</v>
      </c>
      <c r="D118" s="91"/>
      <c r="E118" s="91">
        <v>2429430</v>
      </c>
      <c r="F118" s="91">
        <v>2429430</v>
      </c>
      <c r="G118" s="93">
        <f t="shared" si="5"/>
        <v>0</v>
      </c>
      <c r="H118" s="94">
        <v>0</v>
      </c>
      <c r="I118" s="94">
        <v>30</v>
      </c>
      <c r="J118" s="94">
        <v>0</v>
      </c>
      <c r="K118" s="95">
        <f t="shared" si="4"/>
        <v>30</v>
      </c>
      <c r="L118" s="2" t="s">
        <v>262</v>
      </c>
      <c r="M118" s="93">
        <v>1</v>
      </c>
      <c r="N118" s="87"/>
    </row>
    <row r="119" spans="1:14" ht="12.75">
      <c r="A119" s="96">
        <v>39083</v>
      </c>
      <c r="B119" s="91" t="s">
        <v>201</v>
      </c>
      <c r="C119" s="91" t="s">
        <v>202</v>
      </c>
      <c r="D119" s="91"/>
      <c r="E119" s="91">
        <v>3858020</v>
      </c>
      <c r="F119" s="91">
        <v>3858020</v>
      </c>
      <c r="G119" s="93">
        <f t="shared" si="5"/>
        <v>0</v>
      </c>
      <c r="H119" s="94">
        <v>0</v>
      </c>
      <c r="I119" s="94">
        <v>30</v>
      </c>
      <c r="J119" s="94">
        <v>0</v>
      </c>
      <c r="K119" s="95">
        <f t="shared" si="4"/>
        <v>30</v>
      </c>
      <c r="L119" s="2" t="s">
        <v>262</v>
      </c>
      <c r="M119" s="93">
        <v>1</v>
      </c>
      <c r="N119" s="87"/>
    </row>
    <row r="120" spans="1:14" ht="12.75">
      <c r="A120" s="96">
        <v>39083</v>
      </c>
      <c r="B120" s="91" t="s">
        <v>203</v>
      </c>
      <c r="C120" s="91" t="s">
        <v>204</v>
      </c>
      <c r="D120" s="91"/>
      <c r="E120" s="91">
        <v>2237080</v>
      </c>
      <c r="F120" s="91">
        <v>2237080</v>
      </c>
      <c r="G120" s="93">
        <f t="shared" si="5"/>
        <v>0</v>
      </c>
      <c r="H120" s="94">
        <v>0</v>
      </c>
      <c r="I120" s="94">
        <v>30</v>
      </c>
      <c r="J120" s="94">
        <v>0</v>
      </c>
      <c r="K120" s="95">
        <f t="shared" si="4"/>
        <v>30</v>
      </c>
      <c r="L120" s="2" t="s">
        <v>262</v>
      </c>
      <c r="M120" s="93">
        <v>1</v>
      </c>
      <c r="N120" s="87"/>
    </row>
    <row r="121" spans="1:14" ht="12.75">
      <c r="A121" s="96">
        <v>39083</v>
      </c>
      <c r="B121" s="91" t="s">
        <v>205</v>
      </c>
      <c r="C121" s="91" t="s">
        <v>206</v>
      </c>
      <c r="D121" s="91"/>
      <c r="E121" s="91">
        <v>2432120</v>
      </c>
      <c r="F121" s="91">
        <v>2432120</v>
      </c>
      <c r="G121" s="93">
        <f t="shared" si="5"/>
        <v>0</v>
      </c>
      <c r="H121" s="94">
        <v>27.35</v>
      </c>
      <c r="I121" s="94">
        <v>30</v>
      </c>
      <c r="J121" s="94">
        <v>0</v>
      </c>
      <c r="K121" s="95">
        <f t="shared" si="4"/>
        <v>57.35</v>
      </c>
      <c r="L121" s="2" t="s">
        <v>262</v>
      </c>
      <c r="M121" s="93">
        <v>1</v>
      </c>
      <c r="N121" s="87"/>
    </row>
    <row r="122" spans="1:14" ht="12.75">
      <c r="A122" s="96">
        <v>39083</v>
      </c>
      <c r="B122" s="91" t="s">
        <v>207</v>
      </c>
      <c r="C122" s="91" t="s">
        <v>208</v>
      </c>
      <c r="D122" s="91"/>
      <c r="E122" s="91">
        <v>1075620</v>
      </c>
      <c r="F122" s="91">
        <v>1075620</v>
      </c>
      <c r="G122" s="93">
        <f t="shared" si="5"/>
        <v>0</v>
      </c>
      <c r="H122" s="94">
        <v>0</v>
      </c>
      <c r="I122" s="94">
        <v>30</v>
      </c>
      <c r="J122" s="94">
        <v>0</v>
      </c>
      <c r="K122" s="95">
        <f t="shared" si="4"/>
        <v>30</v>
      </c>
      <c r="L122" s="2" t="s">
        <v>262</v>
      </c>
      <c r="M122" s="93">
        <v>1</v>
      </c>
      <c r="N122" s="87"/>
    </row>
    <row r="123" spans="1:14" ht="12.75">
      <c r="A123" s="96">
        <v>39083</v>
      </c>
      <c r="B123" s="91" t="s">
        <v>223</v>
      </c>
      <c r="C123" s="91" t="s">
        <v>224</v>
      </c>
      <c r="D123" s="91"/>
      <c r="E123" s="91">
        <v>1219040</v>
      </c>
      <c r="F123" s="91">
        <v>1219040</v>
      </c>
      <c r="G123" s="93">
        <f t="shared" si="5"/>
        <v>0</v>
      </c>
      <c r="H123" s="94">
        <v>24.22</v>
      </c>
      <c r="I123" s="94">
        <v>30</v>
      </c>
      <c r="J123" s="94">
        <v>0</v>
      </c>
      <c r="K123" s="95">
        <f t="shared" si="4"/>
        <v>54.22</v>
      </c>
      <c r="L123" s="2" t="s">
        <v>262</v>
      </c>
      <c r="M123" s="93">
        <v>1</v>
      </c>
      <c r="N123" s="87"/>
    </row>
    <row r="124" spans="1:14" ht="12.75">
      <c r="A124" s="96">
        <v>39083</v>
      </c>
      <c r="B124" s="91" t="s">
        <v>225</v>
      </c>
      <c r="C124" s="91" t="s">
        <v>226</v>
      </c>
      <c r="D124" s="91"/>
      <c r="E124" s="91">
        <v>511320</v>
      </c>
      <c r="F124" s="91">
        <v>511320</v>
      </c>
      <c r="G124" s="93">
        <f t="shared" si="5"/>
        <v>0</v>
      </c>
      <c r="H124" s="94">
        <v>0</v>
      </c>
      <c r="I124" s="94">
        <v>30</v>
      </c>
      <c r="J124" s="94">
        <v>0</v>
      </c>
      <c r="K124" s="95">
        <f t="shared" si="4"/>
        <v>30</v>
      </c>
      <c r="L124" s="2" t="s">
        <v>262</v>
      </c>
      <c r="M124" s="93">
        <v>1</v>
      </c>
      <c r="N124" s="87"/>
    </row>
    <row r="125" spans="1:14" ht="12.75">
      <c r="A125" s="96">
        <v>39083</v>
      </c>
      <c r="B125" s="91" t="s">
        <v>227</v>
      </c>
      <c r="C125" s="91" t="s">
        <v>228</v>
      </c>
      <c r="D125" s="91"/>
      <c r="E125" s="91">
        <v>585230</v>
      </c>
      <c r="F125" s="91">
        <v>585230</v>
      </c>
      <c r="G125" s="93">
        <f t="shared" si="5"/>
        <v>0</v>
      </c>
      <c r="H125" s="94">
        <v>0</v>
      </c>
      <c r="I125" s="94">
        <v>30</v>
      </c>
      <c r="J125" s="94">
        <v>0</v>
      </c>
      <c r="K125" s="95">
        <f t="shared" si="4"/>
        <v>30</v>
      </c>
      <c r="L125" s="2" t="s">
        <v>262</v>
      </c>
      <c r="M125" s="93">
        <v>1</v>
      </c>
      <c r="N125" s="87"/>
    </row>
    <row r="126" spans="1:14" ht="12.75">
      <c r="A126" s="96">
        <v>39083</v>
      </c>
      <c r="B126" s="91" t="s">
        <v>229</v>
      </c>
      <c r="C126" s="91" t="s">
        <v>230</v>
      </c>
      <c r="D126" s="91"/>
      <c r="E126" s="91">
        <v>1318270</v>
      </c>
      <c r="F126" s="91">
        <v>1318270</v>
      </c>
      <c r="G126" s="93">
        <f t="shared" si="5"/>
        <v>0</v>
      </c>
      <c r="H126" s="94">
        <v>0</v>
      </c>
      <c r="I126" s="94">
        <v>30</v>
      </c>
      <c r="J126" s="94">
        <v>0</v>
      </c>
      <c r="K126" s="95">
        <f t="shared" si="4"/>
        <v>30</v>
      </c>
      <c r="L126" s="2" t="s">
        <v>262</v>
      </c>
      <c r="M126" s="93">
        <v>1</v>
      </c>
      <c r="N126" s="87"/>
    </row>
    <row r="127" spans="1:14" ht="12.75">
      <c r="A127" s="96">
        <v>39142</v>
      </c>
      <c r="B127" s="91" t="s">
        <v>2</v>
      </c>
      <c r="C127" s="91" t="s">
        <v>3</v>
      </c>
      <c r="D127" s="91"/>
      <c r="E127" s="91">
        <v>1988110</v>
      </c>
      <c r="F127" s="91">
        <v>1988110</v>
      </c>
      <c r="G127" s="93">
        <v>0</v>
      </c>
      <c r="H127" s="94">
        <v>10</v>
      </c>
      <c r="I127" s="94">
        <v>40</v>
      </c>
      <c r="J127" s="94">
        <v>0</v>
      </c>
      <c r="K127" s="95">
        <f t="shared" si="4"/>
        <v>50</v>
      </c>
      <c r="L127" s="2">
        <v>1</v>
      </c>
      <c r="M127" s="93">
        <v>1</v>
      </c>
      <c r="N127" s="87"/>
    </row>
    <row r="128" spans="1:14" ht="12.75">
      <c r="A128" s="96">
        <v>39142</v>
      </c>
      <c r="B128" s="91" t="s">
        <v>245</v>
      </c>
      <c r="C128" s="91" t="s">
        <v>246</v>
      </c>
      <c r="D128" s="91"/>
      <c r="E128" s="91">
        <v>0</v>
      </c>
      <c r="F128" s="91">
        <v>0</v>
      </c>
      <c r="G128" s="93">
        <f aca="true" t="shared" si="6" ref="G128:G191">F128-E128</f>
        <v>0</v>
      </c>
      <c r="H128" s="94">
        <v>0</v>
      </c>
      <c r="I128" s="94">
        <v>40</v>
      </c>
      <c r="J128" s="94">
        <v>0</v>
      </c>
      <c r="K128" s="95">
        <f t="shared" si="4"/>
        <v>40</v>
      </c>
      <c r="L128" s="2">
        <v>1</v>
      </c>
      <c r="M128" s="93">
        <v>1</v>
      </c>
      <c r="N128" s="87"/>
    </row>
    <row r="129" spans="1:14" ht="12.75">
      <c r="A129" s="96">
        <v>39142</v>
      </c>
      <c r="B129" s="91" t="s">
        <v>4</v>
      </c>
      <c r="C129" s="91" t="s">
        <v>5</v>
      </c>
      <c r="D129" s="91"/>
      <c r="E129" s="91">
        <v>2109030</v>
      </c>
      <c r="F129" s="91">
        <v>2109030</v>
      </c>
      <c r="G129" s="93">
        <f t="shared" si="6"/>
        <v>0</v>
      </c>
      <c r="H129" s="94">
        <v>0</v>
      </c>
      <c r="I129" s="94">
        <v>40</v>
      </c>
      <c r="J129" s="94">
        <v>0</v>
      </c>
      <c r="K129" s="95">
        <f t="shared" si="4"/>
        <v>40</v>
      </c>
      <c r="L129" s="2">
        <v>1</v>
      </c>
      <c r="M129" s="93">
        <v>1</v>
      </c>
      <c r="N129" s="87"/>
    </row>
    <row r="130" spans="1:14" ht="12.75">
      <c r="A130" s="96">
        <v>39142</v>
      </c>
      <c r="B130" s="91" t="s">
        <v>6</v>
      </c>
      <c r="C130" s="91" t="s">
        <v>7</v>
      </c>
      <c r="D130" s="91"/>
      <c r="E130" s="91">
        <v>2518090</v>
      </c>
      <c r="F130" s="91">
        <v>2518090</v>
      </c>
      <c r="G130" s="93">
        <f t="shared" si="6"/>
        <v>0</v>
      </c>
      <c r="H130" s="94">
        <v>0</v>
      </c>
      <c r="I130" s="94">
        <v>40</v>
      </c>
      <c r="J130" s="94">
        <v>0</v>
      </c>
      <c r="K130" s="95">
        <f t="shared" si="4"/>
        <v>40</v>
      </c>
      <c r="L130" s="2">
        <v>1</v>
      </c>
      <c r="M130" s="93">
        <v>1</v>
      </c>
      <c r="N130" s="87"/>
    </row>
    <row r="131" spans="1:14" ht="12.75">
      <c r="A131" s="96">
        <v>39142</v>
      </c>
      <c r="B131" s="91" t="s">
        <v>8</v>
      </c>
      <c r="C131" s="91" t="s">
        <v>9</v>
      </c>
      <c r="D131" s="91"/>
      <c r="E131" s="91">
        <v>2712220</v>
      </c>
      <c r="F131" s="91">
        <v>2712220</v>
      </c>
      <c r="G131" s="93">
        <f t="shared" si="6"/>
        <v>0</v>
      </c>
      <c r="H131" s="94">
        <v>10</v>
      </c>
      <c r="I131" s="94">
        <v>40</v>
      </c>
      <c r="J131" s="94">
        <v>0</v>
      </c>
      <c r="K131" s="95">
        <f aca="true" t="shared" si="7" ref="K131:K194">+I131+H131</f>
        <v>50</v>
      </c>
      <c r="L131" s="2">
        <v>1</v>
      </c>
      <c r="M131" s="93">
        <v>1</v>
      </c>
      <c r="N131" s="87"/>
    </row>
    <row r="132" spans="1:14" ht="12.75">
      <c r="A132" s="96">
        <v>39142</v>
      </c>
      <c r="B132" s="91" t="s">
        <v>10</v>
      </c>
      <c r="C132" s="91" t="s">
        <v>11</v>
      </c>
      <c r="D132" s="91"/>
      <c r="E132" s="91">
        <v>4220970</v>
      </c>
      <c r="F132" s="91">
        <v>4220970</v>
      </c>
      <c r="G132" s="93">
        <f t="shared" si="6"/>
        <v>0</v>
      </c>
      <c r="H132" s="94">
        <v>0</v>
      </c>
      <c r="I132" s="94">
        <v>40</v>
      </c>
      <c r="J132" s="94">
        <v>0</v>
      </c>
      <c r="K132" s="95">
        <f t="shared" si="7"/>
        <v>40</v>
      </c>
      <c r="L132" s="2">
        <v>1</v>
      </c>
      <c r="M132" s="93">
        <v>1</v>
      </c>
      <c r="N132" s="87"/>
    </row>
    <row r="133" spans="1:14" ht="12.75">
      <c r="A133" s="96">
        <v>39142</v>
      </c>
      <c r="B133" s="91" t="s">
        <v>12</v>
      </c>
      <c r="C133" s="91" t="s">
        <v>13</v>
      </c>
      <c r="D133" s="91"/>
      <c r="E133" s="91">
        <v>1208310</v>
      </c>
      <c r="F133" s="91">
        <v>1208310</v>
      </c>
      <c r="G133" s="93">
        <f t="shared" si="6"/>
        <v>0</v>
      </c>
      <c r="H133" s="94">
        <v>0</v>
      </c>
      <c r="I133" s="94">
        <v>40</v>
      </c>
      <c r="J133" s="94">
        <v>0</v>
      </c>
      <c r="K133" s="95">
        <f t="shared" si="7"/>
        <v>40</v>
      </c>
      <c r="L133" s="2">
        <v>1</v>
      </c>
      <c r="M133" s="93">
        <v>1</v>
      </c>
      <c r="N133" s="87"/>
    </row>
    <row r="134" spans="1:14" ht="12.75">
      <c r="A134" s="96">
        <v>39142</v>
      </c>
      <c r="B134" s="91" t="s">
        <v>14</v>
      </c>
      <c r="C134" s="91" t="s">
        <v>15</v>
      </c>
      <c r="D134" s="91"/>
      <c r="E134" s="91">
        <v>5612230</v>
      </c>
      <c r="F134" s="91">
        <v>5612230</v>
      </c>
      <c r="G134" s="93">
        <f t="shared" si="6"/>
        <v>0</v>
      </c>
      <c r="H134" s="94">
        <v>0</v>
      </c>
      <c r="I134" s="94">
        <v>40</v>
      </c>
      <c r="J134" s="94">
        <v>0</v>
      </c>
      <c r="K134" s="95">
        <f t="shared" si="7"/>
        <v>40</v>
      </c>
      <c r="L134" s="2">
        <v>1</v>
      </c>
      <c r="M134" s="93">
        <v>1</v>
      </c>
      <c r="N134" s="87"/>
    </row>
    <row r="135" spans="1:14" ht="12.75">
      <c r="A135" s="96">
        <v>39142</v>
      </c>
      <c r="B135" s="91" t="s">
        <v>16</v>
      </c>
      <c r="C135" s="91" t="s">
        <v>17</v>
      </c>
      <c r="D135" s="91"/>
      <c r="E135" s="91">
        <v>2028610</v>
      </c>
      <c r="F135" s="91">
        <v>2028610</v>
      </c>
      <c r="G135" s="93">
        <f t="shared" si="6"/>
        <v>0</v>
      </c>
      <c r="H135" s="94">
        <v>10</v>
      </c>
      <c r="I135" s="94">
        <v>40</v>
      </c>
      <c r="J135" s="94">
        <v>0</v>
      </c>
      <c r="K135" s="95">
        <f t="shared" si="7"/>
        <v>50</v>
      </c>
      <c r="L135" s="2">
        <v>1</v>
      </c>
      <c r="M135" s="93">
        <v>1</v>
      </c>
      <c r="N135" s="87"/>
    </row>
    <row r="136" spans="1:14" ht="12.75">
      <c r="A136" s="96">
        <v>39142</v>
      </c>
      <c r="B136" s="91" t="s">
        <v>233</v>
      </c>
      <c r="C136" s="91" t="s">
        <v>234</v>
      </c>
      <c r="D136" s="91"/>
      <c r="E136" s="91">
        <v>0</v>
      </c>
      <c r="F136" s="91">
        <v>0</v>
      </c>
      <c r="G136" s="93">
        <f t="shared" si="6"/>
        <v>0</v>
      </c>
      <c r="H136" s="94">
        <v>0</v>
      </c>
      <c r="I136" s="94">
        <v>40</v>
      </c>
      <c r="J136" s="94">
        <v>0</v>
      </c>
      <c r="K136" s="95">
        <f t="shared" si="7"/>
        <v>40</v>
      </c>
      <c r="L136" s="2">
        <v>1</v>
      </c>
      <c r="M136" s="93">
        <v>1</v>
      </c>
      <c r="N136" s="87"/>
    </row>
    <row r="137" spans="1:14" ht="12.75">
      <c r="A137" s="96">
        <v>39142</v>
      </c>
      <c r="B137" s="91" t="s">
        <v>18</v>
      </c>
      <c r="C137" s="91" t="s">
        <v>19</v>
      </c>
      <c r="D137" s="91"/>
      <c r="E137" s="91">
        <v>314920</v>
      </c>
      <c r="F137" s="91">
        <v>314920</v>
      </c>
      <c r="G137" s="93">
        <f t="shared" si="6"/>
        <v>0</v>
      </c>
      <c r="H137" s="94">
        <v>0</v>
      </c>
      <c r="I137" s="94">
        <v>40</v>
      </c>
      <c r="J137" s="94">
        <v>0</v>
      </c>
      <c r="K137" s="95">
        <f t="shared" si="7"/>
        <v>40</v>
      </c>
      <c r="L137" s="2">
        <v>1</v>
      </c>
      <c r="M137" s="93">
        <v>1</v>
      </c>
      <c r="N137" s="87"/>
    </row>
    <row r="138" spans="1:14" ht="12.75">
      <c r="A138" s="96">
        <v>39142</v>
      </c>
      <c r="B138" s="91" t="s">
        <v>20</v>
      </c>
      <c r="C138" s="91" t="s">
        <v>21</v>
      </c>
      <c r="D138" s="91"/>
      <c r="E138" s="91">
        <v>780030</v>
      </c>
      <c r="F138" s="91">
        <v>780030</v>
      </c>
      <c r="G138" s="93">
        <f t="shared" si="6"/>
        <v>0</v>
      </c>
      <c r="H138" s="94">
        <v>0</v>
      </c>
      <c r="I138" s="94">
        <v>40</v>
      </c>
      <c r="J138" s="94">
        <v>0</v>
      </c>
      <c r="K138" s="95">
        <f t="shared" si="7"/>
        <v>40</v>
      </c>
      <c r="L138" s="2">
        <v>1</v>
      </c>
      <c r="M138" s="93">
        <v>1</v>
      </c>
      <c r="N138" s="87"/>
    </row>
    <row r="139" spans="1:14" ht="12.75">
      <c r="A139" s="96">
        <v>39142</v>
      </c>
      <c r="B139" s="91" t="s">
        <v>0</v>
      </c>
      <c r="C139" s="91" t="s">
        <v>1</v>
      </c>
      <c r="D139" s="91"/>
      <c r="E139" s="91">
        <v>4540040</v>
      </c>
      <c r="F139" s="91">
        <v>4540040</v>
      </c>
      <c r="G139" s="93">
        <f t="shared" si="6"/>
        <v>0</v>
      </c>
      <c r="H139" s="94">
        <v>0</v>
      </c>
      <c r="I139" s="94">
        <v>40</v>
      </c>
      <c r="J139" s="94">
        <v>0</v>
      </c>
      <c r="K139" s="95">
        <f t="shared" si="7"/>
        <v>40</v>
      </c>
      <c r="L139" s="2">
        <v>1</v>
      </c>
      <c r="M139" s="93">
        <v>1</v>
      </c>
      <c r="N139" s="87"/>
    </row>
    <row r="140" spans="1:14" ht="12.75">
      <c r="A140" s="96">
        <v>39142</v>
      </c>
      <c r="B140" s="91" t="s">
        <v>22</v>
      </c>
      <c r="C140" s="91" t="s">
        <v>23</v>
      </c>
      <c r="D140" s="91"/>
      <c r="E140" s="91">
        <v>2244900</v>
      </c>
      <c r="F140" s="91">
        <v>2244900</v>
      </c>
      <c r="G140" s="93">
        <f t="shared" si="6"/>
        <v>0</v>
      </c>
      <c r="H140" s="94">
        <v>0</v>
      </c>
      <c r="I140" s="94">
        <v>30</v>
      </c>
      <c r="J140" s="94">
        <v>0</v>
      </c>
      <c r="K140" s="95">
        <f t="shared" si="7"/>
        <v>30</v>
      </c>
      <c r="L140" s="2" t="s">
        <v>262</v>
      </c>
      <c r="M140" s="93">
        <v>1</v>
      </c>
      <c r="N140" s="87"/>
    </row>
    <row r="141" spans="1:14" ht="12.75">
      <c r="A141" s="96">
        <v>39142</v>
      </c>
      <c r="B141" s="91" t="s">
        <v>24</v>
      </c>
      <c r="C141" s="91" t="s">
        <v>25</v>
      </c>
      <c r="D141" s="91"/>
      <c r="E141" s="91">
        <v>404030</v>
      </c>
      <c r="F141" s="91">
        <v>404030</v>
      </c>
      <c r="G141" s="93">
        <f t="shared" si="6"/>
        <v>0</v>
      </c>
      <c r="H141" s="94">
        <v>0</v>
      </c>
      <c r="I141" s="94">
        <v>30</v>
      </c>
      <c r="J141" s="94">
        <v>0</v>
      </c>
      <c r="K141" s="95">
        <f t="shared" si="7"/>
        <v>30</v>
      </c>
      <c r="L141" s="2" t="s">
        <v>262</v>
      </c>
      <c r="M141" s="93">
        <v>1</v>
      </c>
      <c r="N141" s="87"/>
    </row>
    <row r="142" spans="1:14" ht="12.75">
      <c r="A142" s="96">
        <v>39142</v>
      </c>
      <c r="B142" s="91" t="s">
        <v>26</v>
      </c>
      <c r="C142" s="91" t="s">
        <v>27</v>
      </c>
      <c r="D142" s="91"/>
      <c r="E142" s="91">
        <v>2773010</v>
      </c>
      <c r="F142" s="91">
        <v>2773010</v>
      </c>
      <c r="G142" s="93">
        <f t="shared" si="6"/>
        <v>0</v>
      </c>
      <c r="H142" s="94">
        <v>10</v>
      </c>
      <c r="I142" s="94">
        <v>30</v>
      </c>
      <c r="J142" s="94">
        <v>0</v>
      </c>
      <c r="K142" s="95">
        <f t="shared" si="7"/>
        <v>40</v>
      </c>
      <c r="L142" s="2" t="s">
        <v>262</v>
      </c>
      <c r="M142" s="93">
        <v>1</v>
      </c>
      <c r="N142" s="87"/>
    </row>
    <row r="143" spans="1:14" ht="12.75">
      <c r="A143" s="96">
        <v>39142</v>
      </c>
      <c r="B143" s="91" t="s">
        <v>28</v>
      </c>
      <c r="C143" s="91" t="s">
        <v>29</v>
      </c>
      <c r="D143" s="91"/>
      <c r="E143" s="91">
        <v>1411740</v>
      </c>
      <c r="F143" s="91">
        <v>1411740</v>
      </c>
      <c r="G143" s="93">
        <f t="shared" si="6"/>
        <v>0</v>
      </c>
      <c r="H143" s="94">
        <v>0</v>
      </c>
      <c r="I143" s="94">
        <v>30</v>
      </c>
      <c r="J143" s="94">
        <v>0</v>
      </c>
      <c r="K143" s="95">
        <f t="shared" si="7"/>
        <v>30</v>
      </c>
      <c r="L143" s="2" t="s">
        <v>262</v>
      </c>
      <c r="M143" s="93">
        <v>1</v>
      </c>
      <c r="N143" s="87"/>
    </row>
    <row r="144" spans="1:14" ht="12.75">
      <c r="A144" s="96">
        <v>39142</v>
      </c>
      <c r="B144" s="91" t="s">
        <v>129</v>
      </c>
      <c r="C144" s="91" t="s">
        <v>130</v>
      </c>
      <c r="D144" s="91"/>
      <c r="E144" s="91">
        <v>8003260</v>
      </c>
      <c r="F144" s="91">
        <v>8003260</v>
      </c>
      <c r="G144" s="93">
        <f t="shared" si="6"/>
        <v>0</v>
      </c>
      <c r="H144" s="94">
        <v>0</v>
      </c>
      <c r="I144" s="94">
        <v>30</v>
      </c>
      <c r="J144" s="94">
        <v>0</v>
      </c>
      <c r="K144" s="95">
        <f t="shared" si="7"/>
        <v>30</v>
      </c>
      <c r="L144" s="2" t="s">
        <v>262</v>
      </c>
      <c r="M144" s="93">
        <v>1</v>
      </c>
      <c r="N144" s="87"/>
    </row>
    <row r="145" spans="1:14" ht="12.75">
      <c r="A145" s="96">
        <v>39142</v>
      </c>
      <c r="B145" s="91" t="s">
        <v>30</v>
      </c>
      <c r="C145" s="91" t="s">
        <v>31</v>
      </c>
      <c r="D145" s="91"/>
      <c r="E145" s="91">
        <v>297030</v>
      </c>
      <c r="F145" s="91">
        <v>297030</v>
      </c>
      <c r="G145" s="93">
        <f t="shared" si="6"/>
        <v>0</v>
      </c>
      <c r="H145" s="94">
        <v>10</v>
      </c>
      <c r="I145" s="94">
        <v>30</v>
      </c>
      <c r="J145" s="94">
        <v>0</v>
      </c>
      <c r="K145" s="95">
        <f t="shared" si="7"/>
        <v>40</v>
      </c>
      <c r="L145" s="2" t="s">
        <v>262</v>
      </c>
      <c r="M145" s="93">
        <v>1</v>
      </c>
      <c r="N145" s="87"/>
    </row>
    <row r="146" spans="1:14" ht="12.75">
      <c r="A146" s="96">
        <v>39142</v>
      </c>
      <c r="B146" s="91" t="s">
        <v>32</v>
      </c>
      <c r="C146" s="91" t="s">
        <v>33</v>
      </c>
      <c r="D146" s="91"/>
      <c r="E146" s="91">
        <v>700640</v>
      </c>
      <c r="F146" s="91">
        <v>700640</v>
      </c>
      <c r="G146" s="93">
        <f t="shared" si="6"/>
        <v>0</v>
      </c>
      <c r="H146" s="94">
        <v>0</v>
      </c>
      <c r="I146" s="94">
        <v>30</v>
      </c>
      <c r="J146" s="94">
        <v>0</v>
      </c>
      <c r="K146" s="95">
        <f t="shared" si="7"/>
        <v>30</v>
      </c>
      <c r="L146" s="2" t="s">
        <v>262</v>
      </c>
      <c r="M146" s="93">
        <v>1</v>
      </c>
      <c r="N146" s="87"/>
    </row>
    <row r="147" spans="1:14" ht="12.75">
      <c r="A147" s="96">
        <v>39142</v>
      </c>
      <c r="B147" s="91" t="s">
        <v>34</v>
      </c>
      <c r="C147" s="91" t="s">
        <v>35</v>
      </c>
      <c r="D147" s="91"/>
      <c r="E147" s="91">
        <v>2522130</v>
      </c>
      <c r="F147" s="91">
        <v>2522130</v>
      </c>
      <c r="G147" s="93">
        <f t="shared" si="6"/>
        <v>0</v>
      </c>
      <c r="H147" s="94">
        <v>0</v>
      </c>
      <c r="I147" s="94">
        <v>30</v>
      </c>
      <c r="J147" s="94">
        <v>0</v>
      </c>
      <c r="K147" s="95">
        <f t="shared" si="7"/>
        <v>30</v>
      </c>
      <c r="L147" s="2" t="s">
        <v>262</v>
      </c>
      <c r="M147" s="93">
        <v>1</v>
      </c>
      <c r="N147" s="87"/>
    </row>
    <row r="148" spans="1:14" ht="12.75">
      <c r="A148" s="96">
        <v>39142</v>
      </c>
      <c r="B148" s="91" t="s">
        <v>36</v>
      </c>
      <c r="C148" s="91" t="s">
        <v>37</v>
      </c>
      <c r="D148" s="91"/>
      <c r="E148" s="91">
        <v>1052720</v>
      </c>
      <c r="F148" s="91">
        <v>1052720</v>
      </c>
      <c r="G148" s="93">
        <f t="shared" si="6"/>
        <v>0</v>
      </c>
      <c r="H148" s="94">
        <v>0</v>
      </c>
      <c r="I148" s="94">
        <v>30</v>
      </c>
      <c r="J148" s="94">
        <v>0</v>
      </c>
      <c r="K148" s="95">
        <f t="shared" si="7"/>
        <v>30</v>
      </c>
      <c r="L148" s="2" t="s">
        <v>262</v>
      </c>
      <c r="M148" s="93">
        <v>1</v>
      </c>
      <c r="N148" s="87"/>
    </row>
    <row r="149" spans="1:14" ht="12.75">
      <c r="A149" s="96">
        <v>39142</v>
      </c>
      <c r="B149" s="91" t="s">
        <v>38</v>
      </c>
      <c r="C149" s="91" t="s">
        <v>39</v>
      </c>
      <c r="D149" s="91"/>
      <c r="E149" s="91">
        <v>2860150</v>
      </c>
      <c r="F149" s="91">
        <v>2860150</v>
      </c>
      <c r="G149" s="93">
        <f t="shared" si="6"/>
        <v>0</v>
      </c>
      <c r="H149" s="94">
        <v>0</v>
      </c>
      <c r="I149" s="94">
        <v>30</v>
      </c>
      <c r="J149" s="94">
        <v>0</v>
      </c>
      <c r="K149" s="95">
        <f t="shared" si="7"/>
        <v>30</v>
      </c>
      <c r="L149" s="2" t="s">
        <v>262</v>
      </c>
      <c r="M149" s="93">
        <v>1</v>
      </c>
      <c r="N149" s="87"/>
    </row>
    <row r="150" spans="1:14" ht="12.75">
      <c r="A150" s="96">
        <v>39142</v>
      </c>
      <c r="B150" s="91" t="s">
        <v>42</v>
      </c>
      <c r="C150" s="91" t="s">
        <v>43</v>
      </c>
      <c r="D150" s="91"/>
      <c r="E150" s="91">
        <v>1123340</v>
      </c>
      <c r="F150" s="91">
        <v>1123340</v>
      </c>
      <c r="G150" s="93">
        <f t="shared" si="6"/>
        <v>0</v>
      </c>
      <c r="H150" s="94">
        <v>11</v>
      </c>
      <c r="I150" s="94">
        <v>30</v>
      </c>
      <c r="J150" s="94">
        <v>0</v>
      </c>
      <c r="K150" s="95">
        <f t="shared" si="7"/>
        <v>41</v>
      </c>
      <c r="L150" s="2" t="s">
        <v>262</v>
      </c>
      <c r="M150" s="93">
        <v>1</v>
      </c>
      <c r="N150" s="87"/>
    </row>
    <row r="151" spans="1:14" ht="12.75">
      <c r="A151" s="96">
        <v>39142</v>
      </c>
      <c r="B151" s="91" t="s">
        <v>40</v>
      </c>
      <c r="C151" s="91" t="s">
        <v>41</v>
      </c>
      <c r="D151" s="91"/>
      <c r="E151" s="91">
        <v>4102360</v>
      </c>
      <c r="F151" s="91">
        <v>4102360</v>
      </c>
      <c r="G151" s="93">
        <f t="shared" si="6"/>
        <v>0</v>
      </c>
      <c r="H151" s="94">
        <v>0</v>
      </c>
      <c r="I151" s="94">
        <v>30</v>
      </c>
      <c r="J151" s="94">
        <v>0</v>
      </c>
      <c r="K151" s="95">
        <f t="shared" si="7"/>
        <v>30</v>
      </c>
      <c r="L151" s="2" t="s">
        <v>262</v>
      </c>
      <c r="M151" s="93">
        <v>1</v>
      </c>
      <c r="N151" s="87"/>
    </row>
    <row r="152" spans="1:14" ht="12.75">
      <c r="A152" s="96">
        <v>39142</v>
      </c>
      <c r="B152" s="91" t="s">
        <v>46</v>
      </c>
      <c r="C152" s="91" t="s">
        <v>47</v>
      </c>
      <c r="D152" s="91"/>
      <c r="E152" s="91">
        <v>1573080</v>
      </c>
      <c r="F152" s="91">
        <v>1573080</v>
      </c>
      <c r="G152" s="93">
        <f t="shared" si="6"/>
        <v>0</v>
      </c>
      <c r="H152" s="94">
        <v>61.12</v>
      </c>
      <c r="I152" s="94">
        <v>30</v>
      </c>
      <c r="J152" s="94">
        <v>0</v>
      </c>
      <c r="K152" s="95">
        <f t="shared" si="7"/>
        <v>91.12</v>
      </c>
      <c r="L152" s="2" t="s">
        <v>262</v>
      </c>
      <c r="M152" s="93">
        <v>1</v>
      </c>
      <c r="N152" s="87"/>
    </row>
    <row r="153" spans="1:14" ht="12.75">
      <c r="A153" s="96">
        <v>39142</v>
      </c>
      <c r="B153" s="91" t="s">
        <v>48</v>
      </c>
      <c r="C153" s="91" t="s">
        <v>49</v>
      </c>
      <c r="D153" s="91"/>
      <c r="E153" s="91">
        <v>550180</v>
      </c>
      <c r="F153" s="91">
        <v>550180</v>
      </c>
      <c r="G153" s="93">
        <f t="shared" si="6"/>
        <v>0</v>
      </c>
      <c r="H153" s="94">
        <v>0</v>
      </c>
      <c r="I153" s="94">
        <v>30</v>
      </c>
      <c r="J153" s="94">
        <v>0</v>
      </c>
      <c r="K153" s="95">
        <f t="shared" si="7"/>
        <v>30</v>
      </c>
      <c r="L153" s="2" t="s">
        <v>262</v>
      </c>
      <c r="M153" s="93">
        <v>1</v>
      </c>
      <c r="N153" s="87"/>
    </row>
    <row r="154" spans="1:14" ht="12.75">
      <c r="A154" s="96">
        <v>39142</v>
      </c>
      <c r="B154" s="91" t="s">
        <v>50</v>
      </c>
      <c r="C154" s="91" t="s">
        <v>51</v>
      </c>
      <c r="D154" s="91"/>
      <c r="E154" s="91">
        <v>1789530</v>
      </c>
      <c r="F154" s="91">
        <v>1789530</v>
      </c>
      <c r="G154" s="93">
        <f t="shared" si="6"/>
        <v>0</v>
      </c>
      <c r="H154" s="94">
        <v>0</v>
      </c>
      <c r="I154" s="94">
        <v>30</v>
      </c>
      <c r="J154" s="94">
        <v>0</v>
      </c>
      <c r="K154" s="95">
        <f t="shared" si="7"/>
        <v>30</v>
      </c>
      <c r="L154" s="2" t="s">
        <v>262</v>
      </c>
      <c r="M154" s="93">
        <v>1</v>
      </c>
      <c r="N154" s="87"/>
    </row>
    <row r="155" spans="1:14" ht="12.75">
      <c r="A155" s="96">
        <v>39142</v>
      </c>
      <c r="B155" s="91" t="s">
        <v>52</v>
      </c>
      <c r="C155" s="91" t="s">
        <v>53</v>
      </c>
      <c r="D155" s="91"/>
      <c r="E155" s="91">
        <v>3309020</v>
      </c>
      <c r="F155" s="91">
        <v>3309020</v>
      </c>
      <c r="G155" s="93">
        <f t="shared" si="6"/>
        <v>0</v>
      </c>
      <c r="H155" s="94">
        <v>71.25</v>
      </c>
      <c r="I155" s="94">
        <v>30</v>
      </c>
      <c r="J155" s="94">
        <v>0</v>
      </c>
      <c r="K155" s="95">
        <f t="shared" si="7"/>
        <v>101.25</v>
      </c>
      <c r="L155" s="2" t="s">
        <v>262</v>
      </c>
      <c r="M155" s="93">
        <v>1</v>
      </c>
      <c r="N155" s="87"/>
    </row>
    <row r="156" spans="1:14" ht="12.75">
      <c r="A156" s="96">
        <v>39142</v>
      </c>
      <c r="B156" s="91" t="s">
        <v>54</v>
      </c>
      <c r="C156" s="91" t="s">
        <v>55</v>
      </c>
      <c r="D156" s="91"/>
      <c r="E156" s="91">
        <v>2791360</v>
      </c>
      <c r="F156" s="91">
        <v>2791360</v>
      </c>
      <c r="G156" s="93">
        <f t="shared" si="6"/>
        <v>0</v>
      </c>
      <c r="H156" s="94">
        <v>0</v>
      </c>
      <c r="I156" s="94">
        <v>30</v>
      </c>
      <c r="J156" s="94">
        <v>0</v>
      </c>
      <c r="K156" s="95">
        <f t="shared" si="7"/>
        <v>30</v>
      </c>
      <c r="L156" s="2" t="s">
        <v>262</v>
      </c>
      <c r="M156" s="93">
        <v>1</v>
      </c>
      <c r="N156" s="87"/>
    </row>
    <row r="157" spans="1:14" ht="12.75">
      <c r="A157" s="96">
        <v>39142</v>
      </c>
      <c r="B157" s="91" t="s">
        <v>56</v>
      </c>
      <c r="C157" s="91" t="s">
        <v>57</v>
      </c>
      <c r="D157" s="91"/>
      <c r="E157" s="91">
        <v>2544430</v>
      </c>
      <c r="F157" s="91">
        <v>2544430</v>
      </c>
      <c r="G157" s="93">
        <f t="shared" si="6"/>
        <v>0</v>
      </c>
      <c r="H157" s="94">
        <v>0</v>
      </c>
      <c r="I157" s="94">
        <v>30</v>
      </c>
      <c r="J157" s="94">
        <v>0</v>
      </c>
      <c r="K157" s="95">
        <f t="shared" si="7"/>
        <v>30</v>
      </c>
      <c r="L157" s="2" t="s">
        <v>262</v>
      </c>
      <c r="M157" s="93">
        <v>1</v>
      </c>
      <c r="N157" s="87"/>
    </row>
    <row r="158" spans="1:14" ht="12.75">
      <c r="A158" s="96">
        <v>39142</v>
      </c>
      <c r="B158" s="91" t="s">
        <v>58</v>
      </c>
      <c r="C158" s="91" t="s">
        <v>59</v>
      </c>
      <c r="D158" s="91"/>
      <c r="E158" s="91">
        <v>1962210</v>
      </c>
      <c r="F158" s="91">
        <v>1962210</v>
      </c>
      <c r="G158" s="93">
        <f t="shared" si="6"/>
        <v>0</v>
      </c>
      <c r="H158" s="94">
        <v>10</v>
      </c>
      <c r="I158" s="94">
        <v>30</v>
      </c>
      <c r="J158" s="94">
        <v>0</v>
      </c>
      <c r="K158" s="95">
        <f t="shared" si="7"/>
        <v>40</v>
      </c>
      <c r="L158" s="2" t="s">
        <v>262</v>
      </c>
      <c r="M158" s="93">
        <v>1</v>
      </c>
      <c r="N158" s="87"/>
    </row>
    <row r="159" spans="1:14" ht="12.75">
      <c r="A159" s="96">
        <v>39142</v>
      </c>
      <c r="B159" s="91" t="s">
        <v>60</v>
      </c>
      <c r="C159" s="91" t="s">
        <v>61</v>
      </c>
      <c r="D159" s="91"/>
      <c r="E159" s="91">
        <v>2012020</v>
      </c>
      <c r="F159" s="91">
        <v>2012020</v>
      </c>
      <c r="G159" s="93">
        <f t="shared" si="6"/>
        <v>0</v>
      </c>
      <c r="H159" s="94">
        <v>0</v>
      </c>
      <c r="I159" s="94">
        <v>30</v>
      </c>
      <c r="J159" s="94">
        <v>0</v>
      </c>
      <c r="K159" s="95">
        <f t="shared" si="7"/>
        <v>30</v>
      </c>
      <c r="L159" s="2" t="s">
        <v>262</v>
      </c>
      <c r="M159" s="93">
        <v>1</v>
      </c>
      <c r="N159" s="87"/>
    </row>
    <row r="160" spans="1:14" ht="12.75">
      <c r="A160" s="96">
        <v>39142</v>
      </c>
      <c r="B160" s="91" t="s">
        <v>62</v>
      </c>
      <c r="C160" s="91" t="s">
        <v>63</v>
      </c>
      <c r="D160" s="91"/>
      <c r="E160" s="91">
        <v>1781330</v>
      </c>
      <c r="F160" s="91">
        <v>1781330</v>
      </c>
      <c r="G160" s="93">
        <f t="shared" si="6"/>
        <v>0</v>
      </c>
      <c r="H160" s="94">
        <v>0</v>
      </c>
      <c r="I160" s="94">
        <v>30</v>
      </c>
      <c r="J160" s="94">
        <v>0</v>
      </c>
      <c r="K160" s="95">
        <f t="shared" si="7"/>
        <v>30</v>
      </c>
      <c r="L160" s="2" t="s">
        <v>262</v>
      </c>
      <c r="M160" s="93">
        <v>1</v>
      </c>
      <c r="N160" s="87"/>
    </row>
    <row r="161" spans="1:14" ht="12.75">
      <c r="A161" s="96">
        <v>39142</v>
      </c>
      <c r="B161" s="91" t="s">
        <v>64</v>
      </c>
      <c r="C161" s="91" t="s">
        <v>65</v>
      </c>
      <c r="D161" s="91"/>
      <c r="E161" s="91">
        <v>2156510</v>
      </c>
      <c r="F161" s="91">
        <v>2156510</v>
      </c>
      <c r="G161" s="93">
        <f t="shared" si="6"/>
        <v>0</v>
      </c>
      <c r="H161" s="94">
        <v>10</v>
      </c>
      <c r="I161" s="94">
        <v>30</v>
      </c>
      <c r="J161" s="94">
        <v>0</v>
      </c>
      <c r="K161" s="95">
        <f t="shared" si="7"/>
        <v>40</v>
      </c>
      <c r="L161" s="2" t="s">
        <v>262</v>
      </c>
      <c r="M161" s="93">
        <v>1</v>
      </c>
      <c r="N161" s="87"/>
    </row>
    <row r="162" spans="1:14" ht="12.75">
      <c r="A162" s="96">
        <v>39142</v>
      </c>
      <c r="B162" s="91" t="s">
        <v>66</v>
      </c>
      <c r="C162" s="91" t="s">
        <v>67</v>
      </c>
      <c r="D162" s="91"/>
      <c r="E162" s="91">
        <v>1263260</v>
      </c>
      <c r="F162" s="91">
        <v>1263260</v>
      </c>
      <c r="G162" s="93">
        <f t="shared" si="6"/>
        <v>0</v>
      </c>
      <c r="H162" s="94">
        <v>0</v>
      </c>
      <c r="I162" s="94">
        <v>30</v>
      </c>
      <c r="J162" s="94">
        <v>0</v>
      </c>
      <c r="K162" s="95">
        <f t="shared" si="7"/>
        <v>30</v>
      </c>
      <c r="L162" s="2" t="s">
        <v>262</v>
      </c>
      <c r="M162" s="93">
        <v>1</v>
      </c>
      <c r="N162" s="87"/>
    </row>
    <row r="163" spans="1:14" ht="12.75">
      <c r="A163" s="96">
        <v>39142</v>
      </c>
      <c r="B163" s="91" t="s">
        <v>237</v>
      </c>
      <c r="C163" s="91" t="s">
        <v>238</v>
      </c>
      <c r="D163" s="91"/>
      <c r="E163" s="91">
        <v>0</v>
      </c>
      <c r="F163" s="91">
        <v>0</v>
      </c>
      <c r="G163" s="93">
        <f t="shared" si="6"/>
        <v>0</v>
      </c>
      <c r="H163" s="94">
        <v>0</v>
      </c>
      <c r="I163" s="94">
        <v>30</v>
      </c>
      <c r="J163" s="94">
        <v>0</v>
      </c>
      <c r="K163" s="95">
        <f t="shared" si="7"/>
        <v>30</v>
      </c>
      <c r="L163" s="2" t="s">
        <v>262</v>
      </c>
      <c r="M163" s="93">
        <v>1</v>
      </c>
      <c r="N163" s="87"/>
    </row>
    <row r="164" spans="1:14" ht="12.75">
      <c r="A164" s="96">
        <v>39142</v>
      </c>
      <c r="B164" s="91" t="s">
        <v>125</v>
      </c>
      <c r="C164" s="91" t="s">
        <v>126</v>
      </c>
      <c r="D164" s="91"/>
      <c r="E164" s="91">
        <v>0</v>
      </c>
      <c r="F164" s="91">
        <v>0</v>
      </c>
      <c r="G164" s="93">
        <f t="shared" si="6"/>
        <v>0</v>
      </c>
      <c r="H164" s="94">
        <v>0</v>
      </c>
      <c r="I164" s="94">
        <v>30</v>
      </c>
      <c r="J164" s="94">
        <v>0</v>
      </c>
      <c r="K164" s="95">
        <f t="shared" si="7"/>
        <v>30</v>
      </c>
      <c r="L164" s="2" t="s">
        <v>262</v>
      </c>
      <c r="M164" s="93">
        <v>1</v>
      </c>
      <c r="N164" s="87"/>
    </row>
    <row r="165" spans="1:14" ht="12.75">
      <c r="A165" s="96">
        <v>39142</v>
      </c>
      <c r="B165" s="91" t="s">
        <v>209</v>
      </c>
      <c r="C165" s="91" t="s">
        <v>210</v>
      </c>
      <c r="D165" s="91"/>
      <c r="E165" s="91">
        <v>0</v>
      </c>
      <c r="F165" s="91">
        <v>0</v>
      </c>
      <c r="G165" s="93">
        <f t="shared" si="6"/>
        <v>0</v>
      </c>
      <c r="H165" s="94">
        <v>0</v>
      </c>
      <c r="I165" s="94">
        <v>30</v>
      </c>
      <c r="J165" s="94">
        <v>0</v>
      </c>
      <c r="K165" s="95">
        <f t="shared" si="7"/>
        <v>30</v>
      </c>
      <c r="L165" s="2" t="s">
        <v>262</v>
      </c>
      <c r="M165" s="93">
        <v>1</v>
      </c>
      <c r="N165" s="87"/>
    </row>
    <row r="166" spans="1:14" ht="12.75">
      <c r="A166" s="96">
        <v>39142</v>
      </c>
      <c r="B166" s="91" t="s">
        <v>211</v>
      </c>
      <c r="C166" s="91" t="s">
        <v>212</v>
      </c>
      <c r="D166" s="91"/>
      <c r="E166" s="91">
        <v>615190</v>
      </c>
      <c r="F166" s="91">
        <v>615190</v>
      </c>
      <c r="G166" s="93">
        <f t="shared" si="6"/>
        <v>0</v>
      </c>
      <c r="H166" s="94">
        <v>19.46</v>
      </c>
      <c r="I166" s="94">
        <v>30</v>
      </c>
      <c r="J166" s="94">
        <v>0</v>
      </c>
      <c r="K166" s="95">
        <f t="shared" si="7"/>
        <v>49.46</v>
      </c>
      <c r="L166" s="2" t="s">
        <v>262</v>
      </c>
      <c r="M166" s="93">
        <v>1</v>
      </c>
      <c r="N166" s="87"/>
    </row>
    <row r="167" spans="1:14" ht="12.75">
      <c r="A167" s="96">
        <v>39142</v>
      </c>
      <c r="B167" s="91" t="s">
        <v>243</v>
      </c>
      <c r="C167" s="91" t="s">
        <v>244</v>
      </c>
      <c r="D167" s="91"/>
      <c r="E167" s="91">
        <v>0</v>
      </c>
      <c r="F167" s="91">
        <v>0</v>
      </c>
      <c r="G167" s="93">
        <f t="shared" si="6"/>
        <v>0</v>
      </c>
      <c r="H167" s="94">
        <v>0</v>
      </c>
      <c r="I167" s="94">
        <v>30</v>
      </c>
      <c r="J167" s="94">
        <v>0</v>
      </c>
      <c r="K167" s="95">
        <f t="shared" si="7"/>
        <v>30</v>
      </c>
      <c r="L167" s="2" t="s">
        <v>262</v>
      </c>
      <c r="M167" s="93">
        <v>1</v>
      </c>
      <c r="N167" s="87"/>
    </row>
    <row r="168" spans="1:14" ht="12.75">
      <c r="A168" s="96">
        <v>39142</v>
      </c>
      <c r="B168" s="91" t="s">
        <v>241</v>
      </c>
      <c r="C168" s="91" t="s">
        <v>242</v>
      </c>
      <c r="D168" s="91"/>
      <c r="E168" s="91">
        <v>0</v>
      </c>
      <c r="F168" s="91">
        <v>0</v>
      </c>
      <c r="G168" s="93">
        <f t="shared" si="6"/>
        <v>0</v>
      </c>
      <c r="H168" s="94">
        <v>0</v>
      </c>
      <c r="I168" s="94">
        <v>30</v>
      </c>
      <c r="J168" s="94">
        <v>0</v>
      </c>
      <c r="K168" s="95">
        <f t="shared" si="7"/>
        <v>30</v>
      </c>
      <c r="L168" s="2" t="s">
        <v>262</v>
      </c>
      <c r="M168" s="93">
        <v>1</v>
      </c>
      <c r="N168" s="87"/>
    </row>
    <row r="169" spans="1:14" ht="12.75">
      <c r="A169" s="96">
        <v>39142</v>
      </c>
      <c r="B169" s="91" t="s">
        <v>68</v>
      </c>
      <c r="C169" s="91" t="s">
        <v>69</v>
      </c>
      <c r="D169" s="91"/>
      <c r="E169" s="91">
        <v>917140</v>
      </c>
      <c r="F169" s="91">
        <v>917140</v>
      </c>
      <c r="G169" s="93">
        <f t="shared" si="6"/>
        <v>0</v>
      </c>
      <c r="H169" s="94">
        <v>0</v>
      </c>
      <c r="I169" s="94">
        <v>30</v>
      </c>
      <c r="J169" s="94">
        <v>0</v>
      </c>
      <c r="K169" s="95">
        <f t="shared" si="7"/>
        <v>30</v>
      </c>
      <c r="L169" s="2" t="s">
        <v>262</v>
      </c>
      <c r="M169" s="93">
        <v>1</v>
      </c>
      <c r="N169" s="87"/>
    </row>
    <row r="170" spans="1:14" ht="12.75">
      <c r="A170" s="96">
        <v>39142</v>
      </c>
      <c r="B170" s="91" t="s">
        <v>70</v>
      </c>
      <c r="C170" s="91" t="s">
        <v>71</v>
      </c>
      <c r="D170" s="91"/>
      <c r="E170" s="91">
        <v>1544810</v>
      </c>
      <c r="F170" s="91">
        <v>1544810</v>
      </c>
      <c r="G170" s="93">
        <f t="shared" si="6"/>
        <v>0</v>
      </c>
      <c r="H170" s="94">
        <v>0</v>
      </c>
      <c r="I170" s="94">
        <v>30</v>
      </c>
      <c r="J170" s="94">
        <v>0</v>
      </c>
      <c r="K170" s="95">
        <f t="shared" si="7"/>
        <v>30</v>
      </c>
      <c r="L170" s="2" t="s">
        <v>262</v>
      </c>
      <c r="M170" s="93">
        <v>1</v>
      </c>
      <c r="N170" s="87"/>
    </row>
    <row r="171" spans="1:14" ht="12.75">
      <c r="A171" s="96">
        <v>39142</v>
      </c>
      <c r="B171" s="91" t="s">
        <v>72</v>
      </c>
      <c r="C171" s="91" t="s">
        <v>73</v>
      </c>
      <c r="D171" s="91"/>
      <c r="E171" s="91">
        <v>2577620</v>
      </c>
      <c r="F171" s="91">
        <v>2577620</v>
      </c>
      <c r="G171" s="93">
        <f t="shared" si="6"/>
        <v>0</v>
      </c>
      <c r="H171" s="94">
        <v>0</v>
      </c>
      <c r="I171" s="94">
        <v>30</v>
      </c>
      <c r="J171" s="94">
        <v>0</v>
      </c>
      <c r="K171" s="95">
        <f t="shared" si="7"/>
        <v>30</v>
      </c>
      <c r="L171" s="2" t="s">
        <v>262</v>
      </c>
      <c r="M171" s="93">
        <v>1</v>
      </c>
      <c r="N171" s="87"/>
    </row>
    <row r="172" spans="1:14" ht="12.75">
      <c r="A172" s="96">
        <v>39142</v>
      </c>
      <c r="B172" s="91" t="s">
        <v>74</v>
      </c>
      <c r="C172" s="91" t="s">
        <v>75</v>
      </c>
      <c r="D172" s="91"/>
      <c r="E172" s="91">
        <v>842360</v>
      </c>
      <c r="F172" s="91">
        <v>842360</v>
      </c>
      <c r="G172" s="93">
        <f t="shared" si="6"/>
        <v>0</v>
      </c>
      <c r="H172" s="94">
        <v>0</v>
      </c>
      <c r="I172" s="94">
        <v>30</v>
      </c>
      <c r="J172" s="94">
        <v>0</v>
      </c>
      <c r="K172" s="95">
        <f t="shared" si="7"/>
        <v>30</v>
      </c>
      <c r="L172" s="2" t="s">
        <v>262</v>
      </c>
      <c r="M172" s="93">
        <v>1</v>
      </c>
      <c r="N172" s="87"/>
    </row>
    <row r="173" spans="1:14" ht="12.75">
      <c r="A173" s="96">
        <v>39142</v>
      </c>
      <c r="B173" s="91" t="s">
        <v>76</v>
      </c>
      <c r="C173" s="91" t="s">
        <v>77</v>
      </c>
      <c r="D173" s="91"/>
      <c r="E173" s="91">
        <v>0</v>
      </c>
      <c r="F173" s="91">
        <v>0</v>
      </c>
      <c r="G173" s="93">
        <f t="shared" si="6"/>
        <v>0</v>
      </c>
      <c r="H173" s="94">
        <v>10</v>
      </c>
      <c r="I173" s="94">
        <v>30</v>
      </c>
      <c r="J173" s="94">
        <v>0</v>
      </c>
      <c r="K173" s="95">
        <f t="shared" si="7"/>
        <v>40</v>
      </c>
      <c r="L173" s="2" t="s">
        <v>262</v>
      </c>
      <c r="M173" s="93">
        <v>1</v>
      </c>
      <c r="N173" s="87"/>
    </row>
    <row r="174" spans="1:14" ht="12.75">
      <c r="A174" s="96">
        <v>39142</v>
      </c>
      <c r="B174" s="91" t="s">
        <v>78</v>
      </c>
      <c r="C174" s="91" t="s">
        <v>79</v>
      </c>
      <c r="D174" s="91"/>
      <c r="E174" s="91">
        <v>735340</v>
      </c>
      <c r="F174" s="91">
        <v>735340</v>
      </c>
      <c r="G174" s="93">
        <f t="shared" si="6"/>
        <v>0</v>
      </c>
      <c r="H174" s="94">
        <v>0</v>
      </c>
      <c r="I174" s="94">
        <v>30</v>
      </c>
      <c r="J174" s="94">
        <v>0</v>
      </c>
      <c r="K174" s="95">
        <f t="shared" si="7"/>
        <v>30</v>
      </c>
      <c r="L174" s="2" t="s">
        <v>262</v>
      </c>
      <c r="M174" s="93">
        <v>1</v>
      </c>
      <c r="N174" s="87"/>
    </row>
    <row r="175" spans="1:14" ht="12.75">
      <c r="A175" s="96">
        <v>39142</v>
      </c>
      <c r="B175" s="91" t="s">
        <v>213</v>
      </c>
      <c r="C175" s="91" t="s">
        <v>214</v>
      </c>
      <c r="D175" s="91"/>
      <c r="E175" s="91">
        <v>1285220</v>
      </c>
      <c r="F175" s="91">
        <v>1285220</v>
      </c>
      <c r="G175" s="93">
        <f t="shared" si="6"/>
        <v>0</v>
      </c>
      <c r="H175" s="94">
        <v>0</v>
      </c>
      <c r="I175" s="94">
        <v>30</v>
      </c>
      <c r="J175" s="94">
        <v>0</v>
      </c>
      <c r="K175" s="95">
        <f t="shared" si="7"/>
        <v>30</v>
      </c>
      <c r="L175" s="2" t="s">
        <v>262</v>
      </c>
      <c r="M175" s="93">
        <v>1</v>
      </c>
      <c r="N175" s="87"/>
    </row>
    <row r="176" spans="1:14" ht="12.75">
      <c r="A176" s="96">
        <v>39142</v>
      </c>
      <c r="B176" s="91" t="s">
        <v>80</v>
      </c>
      <c r="C176" s="91" t="s">
        <v>81</v>
      </c>
      <c r="D176" s="91"/>
      <c r="E176" s="91">
        <v>738090</v>
      </c>
      <c r="F176" s="91">
        <v>738090</v>
      </c>
      <c r="G176" s="93">
        <f t="shared" si="6"/>
        <v>0</v>
      </c>
      <c r="H176" s="94">
        <v>0</v>
      </c>
      <c r="I176" s="94">
        <v>30</v>
      </c>
      <c r="J176" s="94">
        <v>0</v>
      </c>
      <c r="K176" s="95">
        <f t="shared" si="7"/>
        <v>30</v>
      </c>
      <c r="L176" s="2" t="s">
        <v>262</v>
      </c>
      <c r="M176" s="93">
        <v>1</v>
      </c>
      <c r="N176" s="87"/>
    </row>
    <row r="177" spans="1:14" ht="12.75">
      <c r="A177" s="96">
        <v>39142</v>
      </c>
      <c r="B177" s="91" t="s">
        <v>235</v>
      </c>
      <c r="C177" s="91" t="s">
        <v>236</v>
      </c>
      <c r="D177" s="91"/>
      <c r="E177" s="91">
        <v>0</v>
      </c>
      <c r="F177" s="91">
        <v>0</v>
      </c>
      <c r="G177" s="93">
        <f t="shared" si="6"/>
        <v>0</v>
      </c>
      <c r="H177" s="94">
        <v>0</v>
      </c>
      <c r="I177" s="94">
        <v>30</v>
      </c>
      <c r="J177" s="94">
        <v>0</v>
      </c>
      <c r="K177" s="95">
        <f t="shared" si="7"/>
        <v>30</v>
      </c>
      <c r="L177" s="2" t="s">
        <v>262</v>
      </c>
      <c r="M177" s="93">
        <v>1</v>
      </c>
      <c r="N177" s="87"/>
    </row>
    <row r="178" spans="1:14" ht="12.75">
      <c r="A178" s="96">
        <v>39142</v>
      </c>
      <c r="B178" s="91" t="s">
        <v>215</v>
      </c>
      <c r="C178" s="91" t="s">
        <v>216</v>
      </c>
      <c r="D178" s="91"/>
      <c r="E178" s="91">
        <v>0</v>
      </c>
      <c r="F178" s="91">
        <v>0</v>
      </c>
      <c r="G178" s="93">
        <f t="shared" si="6"/>
        <v>0</v>
      </c>
      <c r="H178" s="94">
        <v>0</v>
      </c>
      <c r="I178" s="94">
        <v>30</v>
      </c>
      <c r="J178" s="94">
        <v>0</v>
      </c>
      <c r="K178" s="95">
        <f t="shared" si="7"/>
        <v>30</v>
      </c>
      <c r="L178" s="2" t="s">
        <v>262</v>
      </c>
      <c r="M178" s="93">
        <v>1</v>
      </c>
      <c r="N178" s="87"/>
    </row>
    <row r="179" spans="1:14" ht="12.75">
      <c r="A179" s="96">
        <v>39142</v>
      </c>
      <c r="B179" s="91" t="s">
        <v>217</v>
      </c>
      <c r="C179" s="91" t="s">
        <v>218</v>
      </c>
      <c r="D179" s="91"/>
      <c r="E179" s="91">
        <v>0</v>
      </c>
      <c r="F179" s="91">
        <v>0</v>
      </c>
      <c r="G179" s="93">
        <f t="shared" si="6"/>
        <v>0</v>
      </c>
      <c r="H179" s="94">
        <v>0</v>
      </c>
      <c r="I179" s="94">
        <v>30</v>
      </c>
      <c r="J179" s="94">
        <v>0</v>
      </c>
      <c r="K179" s="95">
        <f t="shared" si="7"/>
        <v>30</v>
      </c>
      <c r="L179" s="2" t="s">
        <v>262</v>
      </c>
      <c r="M179" s="93">
        <v>1</v>
      </c>
      <c r="N179" s="87"/>
    </row>
    <row r="180" spans="1:14" ht="12.75">
      <c r="A180" s="96">
        <v>39142</v>
      </c>
      <c r="B180" s="91" t="s">
        <v>82</v>
      </c>
      <c r="C180" s="91" t="s">
        <v>83</v>
      </c>
      <c r="D180" s="91"/>
      <c r="E180" s="91">
        <v>1151070</v>
      </c>
      <c r="F180" s="91">
        <v>1151070</v>
      </c>
      <c r="G180" s="93">
        <f t="shared" si="6"/>
        <v>0</v>
      </c>
      <c r="H180" s="94">
        <v>0</v>
      </c>
      <c r="I180" s="94">
        <v>30</v>
      </c>
      <c r="J180" s="94">
        <v>0</v>
      </c>
      <c r="K180" s="95">
        <f t="shared" si="7"/>
        <v>30</v>
      </c>
      <c r="L180" s="2" t="s">
        <v>262</v>
      </c>
      <c r="M180" s="93">
        <v>1</v>
      </c>
      <c r="N180" s="87"/>
    </row>
    <row r="181" spans="1:14" ht="12.75">
      <c r="A181" s="96">
        <v>39142</v>
      </c>
      <c r="B181" s="91" t="s">
        <v>84</v>
      </c>
      <c r="C181" s="91" t="s">
        <v>85</v>
      </c>
      <c r="D181" s="91"/>
      <c r="E181" s="91">
        <v>2698910</v>
      </c>
      <c r="F181" s="91">
        <v>2698910</v>
      </c>
      <c r="G181" s="93">
        <f t="shared" si="6"/>
        <v>0</v>
      </c>
      <c r="H181" s="94">
        <v>0</v>
      </c>
      <c r="I181" s="94">
        <v>30</v>
      </c>
      <c r="J181" s="94">
        <v>0</v>
      </c>
      <c r="K181" s="95">
        <f t="shared" si="7"/>
        <v>30</v>
      </c>
      <c r="L181" s="2" t="s">
        <v>262</v>
      </c>
      <c r="M181" s="93">
        <v>1</v>
      </c>
      <c r="N181" s="87"/>
    </row>
    <row r="182" spans="1:14" ht="12.75">
      <c r="A182" s="96">
        <v>39142</v>
      </c>
      <c r="B182" s="91" t="s">
        <v>219</v>
      </c>
      <c r="C182" s="91" t="s">
        <v>220</v>
      </c>
      <c r="D182" s="91"/>
      <c r="E182" s="91">
        <v>1355050</v>
      </c>
      <c r="F182" s="91">
        <v>1355050</v>
      </c>
      <c r="G182" s="93">
        <f t="shared" si="6"/>
        <v>0</v>
      </c>
      <c r="H182" s="94">
        <v>0</v>
      </c>
      <c r="I182" s="94">
        <v>30</v>
      </c>
      <c r="J182" s="94">
        <v>0</v>
      </c>
      <c r="K182" s="95">
        <f t="shared" si="7"/>
        <v>30</v>
      </c>
      <c r="L182" s="2" t="s">
        <v>262</v>
      </c>
      <c r="M182" s="93">
        <v>1</v>
      </c>
      <c r="N182" s="87"/>
    </row>
    <row r="183" spans="1:14" ht="12.75">
      <c r="A183" s="96">
        <v>39142</v>
      </c>
      <c r="B183" s="91" t="s">
        <v>221</v>
      </c>
      <c r="C183" s="91" t="s">
        <v>222</v>
      </c>
      <c r="D183" s="91"/>
      <c r="E183" s="91">
        <v>0</v>
      </c>
      <c r="F183" s="91">
        <v>0</v>
      </c>
      <c r="G183" s="93">
        <f t="shared" si="6"/>
        <v>0</v>
      </c>
      <c r="H183" s="94">
        <v>0</v>
      </c>
      <c r="I183" s="94">
        <v>30</v>
      </c>
      <c r="J183" s="94">
        <v>0</v>
      </c>
      <c r="K183" s="95">
        <f t="shared" si="7"/>
        <v>30</v>
      </c>
      <c r="L183" s="2" t="s">
        <v>262</v>
      </c>
      <c r="M183" s="93">
        <v>1</v>
      </c>
      <c r="N183" s="87"/>
    </row>
    <row r="184" spans="1:14" ht="12.75">
      <c r="A184" s="96">
        <v>39142</v>
      </c>
      <c r="B184" s="91" t="s">
        <v>239</v>
      </c>
      <c r="C184" s="91" t="s">
        <v>240</v>
      </c>
      <c r="D184" s="91"/>
      <c r="E184" s="91">
        <v>0</v>
      </c>
      <c r="F184" s="91">
        <v>0</v>
      </c>
      <c r="G184" s="93">
        <f t="shared" si="6"/>
        <v>0</v>
      </c>
      <c r="H184" s="94">
        <v>0</v>
      </c>
      <c r="I184" s="94">
        <v>30</v>
      </c>
      <c r="J184" s="94">
        <v>0</v>
      </c>
      <c r="K184" s="95">
        <f t="shared" si="7"/>
        <v>30</v>
      </c>
      <c r="L184" s="2" t="s">
        <v>262</v>
      </c>
      <c r="M184" s="93">
        <v>1</v>
      </c>
      <c r="N184" s="87"/>
    </row>
    <row r="185" spans="1:14" ht="12.75">
      <c r="A185" s="96">
        <v>39142</v>
      </c>
      <c r="B185" s="91" t="s">
        <v>86</v>
      </c>
      <c r="C185" s="91" t="s">
        <v>87</v>
      </c>
      <c r="D185" s="91"/>
      <c r="E185" s="91">
        <v>1038300</v>
      </c>
      <c r="F185" s="91">
        <v>1038300</v>
      </c>
      <c r="G185" s="93">
        <f t="shared" si="6"/>
        <v>0</v>
      </c>
      <c r="H185" s="94">
        <v>0</v>
      </c>
      <c r="I185" s="94">
        <v>30</v>
      </c>
      <c r="J185" s="94">
        <v>0</v>
      </c>
      <c r="K185" s="95">
        <f t="shared" si="7"/>
        <v>30</v>
      </c>
      <c r="L185" s="2" t="s">
        <v>262</v>
      </c>
      <c r="M185" s="93">
        <v>1</v>
      </c>
      <c r="N185" s="87"/>
    </row>
    <row r="186" spans="1:14" ht="12.75">
      <c r="A186" s="96">
        <v>39142</v>
      </c>
      <c r="B186" s="91" t="s">
        <v>88</v>
      </c>
      <c r="C186" s="91" t="s">
        <v>89</v>
      </c>
      <c r="D186" s="91"/>
      <c r="E186" s="91">
        <v>760020</v>
      </c>
      <c r="F186" s="91">
        <v>760020</v>
      </c>
      <c r="G186" s="93">
        <f t="shared" si="6"/>
        <v>0</v>
      </c>
      <c r="H186" s="94">
        <v>0</v>
      </c>
      <c r="I186" s="94">
        <v>30</v>
      </c>
      <c r="J186" s="94">
        <v>0</v>
      </c>
      <c r="K186" s="95">
        <f t="shared" si="7"/>
        <v>30</v>
      </c>
      <c r="L186" s="2" t="s">
        <v>262</v>
      </c>
      <c r="M186" s="93">
        <v>1</v>
      </c>
      <c r="N186" s="87"/>
    </row>
    <row r="187" spans="1:14" ht="12.75">
      <c r="A187" s="96">
        <v>39142</v>
      </c>
      <c r="B187" s="91" t="s">
        <v>127</v>
      </c>
      <c r="C187" s="91" t="s">
        <v>128</v>
      </c>
      <c r="D187" s="91"/>
      <c r="E187" s="91">
        <v>0</v>
      </c>
      <c r="F187" s="91">
        <v>0</v>
      </c>
      <c r="G187" s="93">
        <f t="shared" si="6"/>
        <v>0</v>
      </c>
      <c r="H187" s="94">
        <v>0</v>
      </c>
      <c r="I187" s="94">
        <v>30</v>
      </c>
      <c r="J187" s="94">
        <v>0</v>
      </c>
      <c r="K187" s="95">
        <f t="shared" si="7"/>
        <v>30</v>
      </c>
      <c r="L187" s="2" t="s">
        <v>262</v>
      </c>
      <c r="M187" s="93">
        <v>1</v>
      </c>
      <c r="N187" s="87"/>
    </row>
    <row r="188" spans="1:14" ht="12.75">
      <c r="A188" s="96">
        <v>39142</v>
      </c>
      <c r="B188" s="91" t="s">
        <v>90</v>
      </c>
      <c r="C188" s="91" t="s">
        <v>91</v>
      </c>
      <c r="D188" s="91"/>
      <c r="E188" s="91">
        <v>949490</v>
      </c>
      <c r="F188" s="91">
        <v>949490</v>
      </c>
      <c r="G188" s="93">
        <f t="shared" si="6"/>
        <v>0</v>
      </c>
      <c r="H188" s="94">
        <v>0</v>
      </c>
      <c r="I188" s="94">
        <v>30</v>
      </c>
      <c r="J188" s="94">
        <v>0</v>
      </c>
      <c r="K188" s="95">
        <f t="shared" si="7"/>
        <v>30</v>
      </c>
      <c r="L188" s="2" t="s">
        <v>262</v>
      </c>
      <c r="M188" s="93">
        <v>1</v>
      </c>
      <c r="N188" s="87"/>
    </row>
    <row r="189" spans="1:14" ht="12.75">
      <c r="A189" s="96">
        <v>39142</v>
      </c>
      <c r="B189" s="91" t="s">
        <v>231</v>
      </c>
      <c r="C189" s="91" t="s">
        <v>232</v>
      </c>
      <c r="D189" s="91"/>
      <c r="E189" s="91">
        <v>0</v>
      </c>
      <c r="F189" s="91">
        <v>0</v>
      </c>
      <c r="G189" s="93">
        <f t="shared" si="6"/>
        <v>0</v>
      </c>
      <c r="H189" s="94">
        <v>0</v>
      </c>
      <c r="I189" s="94">
        <v>30</v>
      </c>
      <c r="J189" s="94">
        <v>0</v>
      </c>
      <c r="K189" s="95">
        <f t="shared" si="7"/>
        <v>30</v>
      </c>
      <c r="L189" s="2" t="s">
        <v>262</v>
      </c>
      <c r="M189" s="93">
        <v>1</v>
      </c>
      <c r="N189" s="87"/>
    </row>
    <row r="190" spans="1:14" ht="12.75">
      <c r="A190" s="96">
        <v>39142</v>
      </c>
      <c r="B190" s="91" t="s">
        <v>92</v>
      </c>
      <c r="C190" s="91" t="s">
        <v>93</v>
      </c>
      <c r="D190" s="91"/>
      <c r="E190" s="91">
        <v>1336730</v>
      </c>
      <c r="F190" s="91">
        <v>1336730</v>
      </c>
      <c r="G190" s="93">
        <f t="shared" si="6"/>
        <v>0</v>
      </c>
      <c r="H190" s="94">
        <v>0</v>
      </c>
      <c r="I190" s="94">
        <v>30</v>
      </c>
      <c r="J190" s="94">
        <v>0</v>
      </c>
      <c r="K190" s="95">
        <f t="shared" si="7"/>
        <v>30</v>
      </c>
      <c r="L190" s="2" t="s">
        <v>262</v>
      </c>
      <c r="M190" s="93">
        <v>1</v>
      </c>
      <c r="N190" s="87"/>
    </row>
    <row r="191" spans="1:14" ht="12.75">
      <c r="A191" s="96">
        <v>39142</v>
      </c>
      <c r="B191" s="91" t="s">
        <v>94</v>
      </c>
      <c r="C191" s="91" t="s">
        <v>95</v>
      </c>
      <c r="D191" s="91"/>
      <c r="E191" s="91">
        <v>3167020</v>
      </c>
      <c r="F191" s="91">
        <v>3167020</v>
      </c>
      <c r="G191" s="93">
        <f t="shared" si="6"/>
        <v>0</v>
      </c>
      <c r="H191" s="94">
        <v>0</v>
      </c>
      <c r="I191" s="94">
        <v>30</v>
      </c>
      <c r="J191" s="94">
        <v>0</v>
      </c>
      <c r="K191" s="95">
        <f t="shared" si="7"/>
        <v>30</v>
      </c>
      <c r="L191" s="2" t="s">
        <v>262</v>
      </c>
      <c r="M191" s="93">
        <v>1</v>
      </c>
      <c r="N191" s="87"/>
    </row>
    <row r="192" spans="1:14" ht="12.75">
      <c r="A192" s="96">
        <v>39142</v>
      </c>
      <c r="B192" s="91" t="s">
        <v>96</v>
      </c>
      <c r="C192" s="91" t="s">
        <v>97</v>
      </c>
      <c r="D192" s="91"/>
      <c r="E192" s="91">
        <v>260930</v>
      </c>
      <c r="F192" s="91">
        <v>260930</v>
      </c>
      <c r="G192" s="93">
        <f aca="true" t="shared" si="8" ref="G192:G255">F192-E192</f>
        <v>0</v>
      </c>
      <c r="H192" s="94">
        <v>0</v>
      </c>
      <c r="I192" s="94">
        <v>30</v>
      </c>
      <c r="J192" s="94">
        <v>0</v>
      </c>
      <c r="K192" s="95">
        <f t="shared" si="7"/>
        <v>30</v>
      </c>
      <c r="L192" s="2" t="s">
        <v>262</v>
      </c>
      <c r="M192" s="93">
        <v>1</v>
      </c>
      <c r="N192" s="87"/>
    </row>
    <row r="193" spans="1:14" ht="12.75">
      <c r="A193" s="96">
        <v>39142</v>
      </c>
      <c r="B193" s="91" t="s">
        <v>98</v>
      </c>
      <c r="C193" s="91" t="s">
        <v>99</v>
      </c>
      <c r="D193" s="91"/>
      <c r="E193" s="91">
        <v>1753340</v>
      </c>
      <c r="F193" s="91">
        <v>1753340</v>
      </c>
      <c r="G193" s="93">
        <f t="shared" si="8"/>
        <v>0</v>
      </c>
      <c r="H193" s="94">
        <v>0</v>
      </c>
      <c r="I193" s="94">
        <v>30</v>
      </c>
      <c r="J193" s="94">
        <v>0</v>
      </c>
      <c r="K193" s="95">
        <f t="shared" si="7"/>
        <v>30</v>
      </c>
      <c r="L193" s="2" t="s">
        <v>262</v>
      </c>
      <c r="M193" s="93">
        <v>1</v>
      </c>
      <c r="N193" s="87"/>
    </row>
    <row r="194" spans="1:14" ht="12.75">
      <c r="A194" s="96">
        <v>39142</v>
      </c>
      <c r="B194" s="91" t="s">
        <v>100</v>
      </c>
      <c r="C194" s="91" t="s">
        <v>101</v>
      </c>
      <c r="D194" s="91"/>
      <c r="E194" s="91">
        <v>1636440</v>
      </c>
      <c r="F194" s="91">
        <v>1636440</v>
      </c>
      <c r="G194" s="93">
        <f t="shared" si="8"/>
        <v>0</v>
      </c>
      <c r="H194" s="94">
        <v>0</v>
      </c>
      <c r="I194" s="94">
        <v>30</v>
      </c>
      <c r="J194" s="94">
        <v>0</v>
      </c>
      <c r="K194" s="95">
        <f t="shared" si="7"/>
        <v>30</v>
      </c>
      <c r="L194" s="2" t="s">
        <v>262</v>
      </c>
      <c r="M194" s="93">
        <v>1</v>
      </c>
      <c r="N194" s="87"/>
    </row>
    <row r="195" spans="1:14" ht="12.75">
      <c r="A195" s="96">
        <v>39142</v>
      </c>
      <c r="B195" s="91" t="s">
        <v>102</v>
      </c>
      <c r="C195" s="91" t="s">
        <v>103</v>
      </c>
      <c r="D195" s="91"/>
      <c r="E195" s="91">
        <v>2072410</v>
      </c>
      <c r="F195" s="91">
        <v>2072410</v>
      </c>
      <c r="G195" s="93">
        <f t="shared" si="8"/>
        <v>0</v>
      </c>
      <c r="H195" s="94">
        <v>0</v>
      </c>
      <c r="I195" s="94">
        <v>30</v>
      </c>
      <c r="J195" s="94">
        <v>0</v>
      </c>
      <c r="K195" s="95">
        <f aca="true" t="shared" si="9" ref="K195:K250">+I195+H195</f>
        <v>30</v>
      </c>
      <c r="L195" s="2" t="s">
        <v>262</v>
      </c>
      <c r="M195" s="93">
        <v>1</v>
      </c>
      <c r="N195" s="87"/>
    </row>
    <row r="196" spans="1:14" ht="12.75">
      <c r="A196" s="96">
        <v>39142</v>
      </c>
      <c r="B196" s="91" t="s">
        <v>104</v>
      </c>
      <c r="C196" s="91" t="s">
        <v>105</v>
      </c>
      <c r="D196" s="91"/>
      <c r="E196" s="91">
        <v>1406060</v>
      </c>
      <c r="F196" s="91">
        <v>1406060</v>
      </c>
      <c r="G196" s="93">
        <f t="shared" si="8"/>
        <v>0</v>
      </c>
      <c r="H196" s="94">
        <v>0</v>
      </c>
      <c r="I196" s="94">
        <v>30</v>
      </c>
      <c r="J196" s="94">
        <v>0</v>
      </c>
      <c r="K196" s="95">
        <f t="shared" si="9"/>
        <v>30</v>
      </c>
      <c r="L196" s="2" t="s">
        <v>262</v>
      </c>
      <c r="M196" s="93">
        <v>1</v>
      </c>
      <c r="N196" s="87"/>
    </row>
    <row r="197" spans="1:14" ht="12.75">
      <c r="A197" s="96">
        <v>39142</v>
      </c>
      <c r="B197" s="91" t="s">
        <v>106</v>
      </c>
      <c r="C197" s="91" t="s">
        <v>107</v>
      </c>
      <c r="D197" s="91"/>
      <c r="E197" s="91">
        <v>2676410</v>
      </c>
      <c r="F197" s="91">
        <v>2676410</v>
      </c>
      <c r="G197" s="93">
        <f t="shared" si="8"/>
        <v>0</v>
      </c>
      <c r="H197" s="94">
        <v>0</v>
      </c>
      <c r="I197" s="94">
        <v>30</v>
      </c>
      <c r="J197" s="94">
        <v>0</v>
      </c>
      <c r="K197" s="95">
        <f t="shared" si="9"/>
        <v>30</v>
      </c>
      <c r="L197" s="2" t="s">
        <v>262</v>
      </c>
      <c r="M197" s="93">
        <v>1</v>
      </c>
      <c r="N197" s="87"/>
    </row>
    <row r="198" spans="1:14" ht="12.75">
      <c r="A198" s="96">
        <v>39142</v>
      </c>
      <c r="B198" s="91" t="s">
        <v>108</v>
      </c>
      <c r="C198" s="91" t="s">
        <v>109</v>
      </c>
      <c r="D198" s="91"/>
      <c r="E198" s="91">
        <v>2497030</v>
      </c>
      <c r="F198" s="91">
        <v>2497030</v>
      </c>
      <c r="G198" s="93">
        <f t="shared" si="8"/>
        <v>0</v>
      </c>
      <c r="H198" s="94">
        <v>0</v>
      </c>
      <c r="I198" s="94">
        <v>30</v>
      </c>
      <c r="J198" s="94">
        <v>0</v>
      </c>
      <c r="K198" s="95">
        <f t="shared" si="9"/>
        <v>30</v>
      </c>
      <c r="L198" s="2" t="s">
        <v>262</v>
      </c>
      <c r="M198" s="93">
        <v>1</v>
      </c>
      <c r="N198" s="87"/>
    </row>
    <row r="199" spans="1:14" ht="12.75">
      <c r="A199" s="96">
        <v>39142</v>
      </c>
      <c r="B199" s="91" t="s">
        <v>110</v>
      </c>
      <c r="C199" s="91" t="s">
        <v>111</v>
      </c>
      <c r="D199" s="91"/>
      <c r="E199" s="91">
        <v>2491080</v>
      </c>
      <c r="F199" s="91">
        <v>2491080</v>
      </c>
      <c r="G199" s="93">
        <f t="shared" si="8"/>
        <v>0</v>
      </c>
      <c r="H199" s="94">
        <v>0</v>
      </c>
      <c r="I199" s="94">
        <v>30</v>
      </c>
      <c r="J199" s="94">
        <v>0</v>
      </c>
      <c r="K199" s="95">
        <f t="shared" si="9"/>
        <v>30</v>
      </c>
      <c r="L199" s="2" t="s">
        <v>262</v>
      </c>
      <c r="M199" s="93">
        <v>1</v>
      </c>
      <c r="N199" s="87"/>
    </row>
    <row r="200" spans="1:14" ht="12.75">
      <c r="A200" s="96">
        <v>39142</v>
      </c>
      <c r="B200" s="91" t="s">
        <v>112</v>
      </c>
      <c r="C200" s="91" t="s">
        <v>113</v>
      </c>
      <c r="D200" s="91"/>
      <c r="E200" s="91">
        <v>1847500</v>
      </c>
      <c r="F200" s="91">
        <v>1847500</v>
      </c>
      <c r="G200" s="93">
        <f t="shared" si="8"/>
        <v>0</v>
      </c>
      <c r="H200" s="94">
        <v>0</v>
      </c>
      <c r="I200" s="94">
        <v>30</v>
      </c>
      <c r="J200" s="94">
        <v>0</v>
      </c>
      <c r="K200" s="95">
        <f t="shared" si="9"/>
        <v>30</v>
      </c>
      <c r="L200" s="2" t="s">
        <v>262</v>
      </c>
      <c r="M200" s="93">
        <v>1</v>
      </c>
      <c r="N200" s="87"/>
    </row>
    <row r="201" spans="1:14" ht="12.75">
      <c r="A201" s="96">
        <v>39142</v>
      </c>
      <c r="B201" s="91" t="s">
        <v>114</v>
      </c>
      <c r="C201" s="91" t="s">
        <v>115</v>
      </c>
      <c r="D201" s="91"/>
      <c r="E201" s="91">
        <v>1921240</v>
      </c>
      <c r="F201" s="91">
        <v>1921240</v>
      </c>
      <c r="G201" s="93">
        <f t="shared" si="8"/>
        <v>0</v>
      </c>
      <c r="H201" s="94">
        <v>0</v>
      </c>
      <c r="I201" s="94">
        <v>30</v>
      </c>
      <c r="J201" s="94">
        <v>0</v>
      </c>
      <c r="K201" s="95">
        <f t="shared" si="9"/>
        <v>30</v>
      </c>
      <c r="L201" s="2" t="s">
        <v>262</v>
      </c>
      <c r="M201" s="93">
        <v>1</v>
      </c>
      <c r="N201" s="87"/>
    </row>
    <row r="202" spans="1:14" ht="12.75">
      <c r="A202" s="96">
        <v>39142</v>
      </c>
      <c r="B202" s="91" t="s">
        <v>116</v>
      </c>
      <c r="C202" s="91" t="s">
        <v>117</v>
      </c>
      <c r="D202" s="91"/>
      <c r="E202" s="91">
        <v>1830800</v>
      </c>
      <c r="F202" s="91">
        <v>1830800</v>
      </c>
      <c r="G202" s="93">
        <f t="shared" si="8"/>
        <v>0</v>
      </c>
      <c r="H202" s="94">
        <v>0</v>
      </c>
      <c r="I202" s="94">
        <v>30</v>
      </c>
      <c r="J202" s="94">
        <v>0</v>
      </c>
      <c r="K202" s="95">
        <f t="shared" si="9"/>
        <v>30</v>
      </c>
      <c r="L202" s="2" t="s">
        <v>262</v>
      </c>
      <c r="M202" s="93">
        <v>1</v>
      </c>
      <c r="N202" s="87"/>
    </row>
    <row r="203" spans="1:14" ht="12.75">
      <c r="A203" s="96">
        <v>39142</v>
      </c>
      <c r="B203" s="91" t="s">
        <v>118</v>
      </c>
      <c r="C203" s="91" t="s">
        <v>119</v>
      </c>
      <c r="D203" s="91"/>
      <c r="E203" s="91">
        <v>1531910</v>
      </c>
      <c r="F203" s="91">
        <v>1531910</v>
      </c>
      <c r="G203" s="93">
        <f t="shared" si="8"/>
        <v>0</v>
      </c>
      <c r="H203" s="94">
        <v>0</v>
      </c>
      <c r="I203" s="94">
        <v>30</v>
      </c>
      <c r="J203" s="94">
        <v>0</v>
      </c>
      <c r="K203" s="95">
        <f t="shared" si="9"/>
        <v>30</v>
      </c>
      <c r="L203" s="2" t="s">
        <v>262</v>
      </c>
      <c r="M203" s="93">
        <v>1</v>
      </c>
      <c r="N203" s="87"/>
    </row>
    <row r="204" spans="1:14" ht="12.75">
      <c r="A204" s="96">
        <v>39142</v>
      </c>
      <c r="B204" s="91" t="s">
        <v>255</v>
      </c>
      <c r="C204" s="91" t="s">
        <v>120</v>
      </c>
      <c r="D204" s="91"/>
      <c r="E204" s="91">
        <v>1952260</v>
      </c>
      <c r="F204" s="91">
        <v>1952260</v>
      </c>
      <c r="G204" s="93">
        <f t="shared" si="8"/>
        <v>0</v>
      </c>
      <c r="H204" s="94">
        <v>10</v>
      </c>
      <c r="I204" s="94">
        <v>30</v>
      </c>
      <c r="J204" s="94">
        <v>0</v>
      </c>
      <c r="K204" s="95">
        <f t="shared" si="9"/>
        <v>40</v>
      </c>
      <c r="L204" s="2" t="s">
        <v>262</v>
      </c>
      <c r="M204" s="93">
        <v>1</v>
      </c>
      <c r="N204" s="87"/>
    </row>
    <row r="205" spans="1:14" ht="12.75">
      <c r="A205" s="96">
        <v>39142</v>
      </c>
      <c r="B205" s="91" t="s">
        <v>121</v>
      </c>
      <c r="C205" s="91" t="s">
        <v>122</v>
      </c>
      <c r="D205" s="91"/>
      <c r="E205" s="91">
        <v>1602920</v>
      </c>
      <c r="F205" s="91">
        <v>1602920</v>
      </c>
      <c r="G205" s="93">
        <f t="shared" si="8"/>
        <v>0</v>
      </c>
      <c r="H205" s="94">
        <v>0</v>
      </c>
      <c r="I205" s="94">
        <v>30</v>
      </c>
      <c r="J205" s="94">
        <v>0</v>
      </c>
      <c r="K205" s="95">
        <f t="shared" si="9"/>
        <v>30</v>
      </c>
      <c r="L205" s="2" t="s">
        <v>262</v>
      </c>
      <c r="M205" s="93">
        <v>1</v>
      </c>
      <c r="N205" s="87"/>
    </row>
    <row r="206" spans="1:14" ht="12.75">
      <c r="A206" s="96">
        <v>39142</v>
      </c>
      <c r="B206" s="91" t="s">
        <v>123</v>
      </c>
      <c r="C206" s="91" t="s">
        <v>124</v>
      </c>
      <c r="D206" s="91"/>
      <c r="E206" s="91">
        <v>2106190</v>
      </c>
      <c r="F206" s="91">
        <v>2106190</v>
      </c>
      <c r="G206" s="93">
        <f t="shared" si="8"/>
        <v>0</v>
      </c>
      <c r="H206" s="94">
        <v>0</v>
      </c>
      <c r="I206" s="94">
        <v>30</v>
      </c>
      <c r="J206" s="94">
        <v>0</v>
      </c>
      <c r="K206" s="95">
        <f t="shared" si="9"/>
        <v>30</v>
      </c>
      <c r="L206" s="2" t="s">
        <v>262</v>
      </c>
      <c r="M206" s="93">
        <v>1</v>
      </c>
      <c r="N206" s="87"/>
    </row>
    <row r="207" spans="1:14" ht="12.75">
      <c r="A207" s="96">
        <v>39142</v>
      </c>
      <c r="B207" s="91" t="s">
        <v>131</v>
      </c>
      <c r="C207" s="91" t="s">
        <v>132</v>
      </c>
      <c r="D207" s="91"/>
      <c r="E207" s="91">
        <v>2669080</v>
      </c>
      <c r="F207" s="91">
        <v>2669080</v>
      </c>
      <c r="G207" s="93">
        <f t="shared" si="8"/>
        <v>0</v>
      </c>
      <c r="H207" s="94">
        <v>0</v>
      </c>
      <c r="I207" s="94">
        <v>30</v>
      </c>
      <c r="J207" s="94">
        <v>0</v>
      </c>
      <c r="K207" s="95">
        <f t="shared" si="9"/>
        <v>30</v>
      </c>
      <c r="L207" s="2" t="s">
        <v>262</v>
      </c>
      <c r="M207" s="93">
        <v>1</v>
      </c>
      <c r="N207" s="87"/>
    </row>
    <row r="208" spans="1:14" ht="12.75">
      <c r="A208" s="96">
        <v>39142</v>
      </c>
      <c r="B208" s="91" t="s">
        <v>133</v>
      </c>
      <c r="C208" s="91" t="s">
        <v>134</v>
      </c>
      <c r="D208" s="91"/>
      <c r="E208" s="91">
        <v>8133610</v>
      </c>
      <c r="F208" s="91">
        <v>8133610</v>
      </c>
      <c r="G208" s="93">
        <f t="shared" si="8"/>
        <v>0</v>
      </c>
      <c r="H208" s="94">
        <v>0</v>
      </c>
      <c r="I208" s="94">
        <v>30</v>
      </c>
      <c r="J208" s="94">
        <v>0</v>
      </c>
      <c r="K208" s="95">
        <f t="shared" si="9"/>
        <v>30</v>
      </c>
      <c r="L208" s="2" t="s">
        <v>262</v>
      </c>
      <c r="M208" s="93">
        <v>1</v>
      </c>
      <c r="N208" s="87"/>
    </row>
    <row r="209" spans="1:14" ht="12.75">
      <c r="A209" s="96">
        <v>39142</v>
      </c>
      <c r="B209" s="91" t="s">
        <v>135</v>
      </c>
      <c r="C209" s="91" t="s">
        <v>136</v>
      </c>
      <c r="D209" s="91"/>
      <c r="E209" s="91">
        <v>2479310</v>
      </c>
      <c r="F209" s="91">
        <v>2479310</v>
      </c>
      <c r="G209" s="93">
        <f t="shared" si="8"/>
        <v>0</v>
      </c>
      <c r="H209" s="94">
        <v>0</v>
      </c>
      <c r="I209" s="94">
        <v>30</v>
      </c>
      <c r="J209" s="94">
        <v>0</v>
      </c>
      <c r="K209" s="95">
        <f t="shared" si="9"/>
        <v>30</v>
      </c>
      <c r="L209" s="2" t="s">
        <v>262</v>
      </c>
      <c r="M209" s="93">
        <v>1</v>
      </c>
      <c r="N209" s="87"/>
    </row>
    <row r="210" spans="1:14" ht="12.75">
      <c r="A210" s="96">
        <v>39142</v>
      </c>
      <c r="B210" s="91" t="s">
        <v>137</v>
      </c>
      <c r="C210" s="91" t="s">
        <v>138</v>
      </c>
      <c r="D210" s="91"/>
      <c r="E210" s="91">
        <v>2454310</v>
      </c>
      <c r="F210" s="91">
        <v>2454310</v>
      </c>
      <c r="G210" s="93">
        <f t="shared" si="8"/>
        <v>0</v>
      </c>
      <c r="H210" s="94">
        <v>0</v>
      </c>
      <c r="I210" s="94">
        <v>30</v>
      </c>
      <c r="J210" s="94">
        <v>0</v>
      </c>
      <c r="K210" s="95">
        <f t="shared" si="9"/>
        <v>30</v>
      </c>
      <c r="L210" s="2" t="s">
        <v>262</v>
      </c>
      <c r="M210" s="93">
        <v>1</v>
      </c>
      <c r="N210" s="87"/>
    </row>
    <row r="211" spans="1:14" ht="12.75">
      <c r="A211" s="96">
        <v>39142</v>
      </c>
      <c r="B211" s="91" t="s">
        <v>139</v>
      </c>
      <c r="C211" s="91" t="s">
        <v>140</v>
      </c>
      <c r="D211" s="91"/>
      <c r="E211" s="91">
        <v>1848770</v>
      </c>
      <c r="F211" s="91">
        <v>1848770</v>
      </c>
      <c r="G211" s="93">
        <f t="shared" si="8"/>
        <v>0</v>
      </c>
      <c r="H211" s="94">
        <v>0</v>
      </c>
      <c r="I211" s="94">
        <v>30</v>
      </c>
      <c r="J211" s="94">
        <v>0</v>
      </c>
      <c r="K211" s="95">
        <f t="shared" si="9"/>
        <v>30</v>
      </c>
      <c r="L211" s="2" t="s">
        <v>262</v>
      </c>
      <c r="M211" s="93">
        <v>1</v>
      </c>
      <c r="N211" s="87"/>
    </row>
    <row r="212" spans="1:14" ht="12.75">
      <c r="A212" s="96">
        <v>39142</v>
      </c>
      <c r="B212" s="91" t="s">
        <v>141</v>
      </c>
      <c r="C212" s="91" t="s">
        <v>142</v>
      </c>
      <c r="D212" s="91"/>
      <c r="E212" s="91">
        <v>1572270</v>
      </c>
      <c r="F212" s="91">
        <v>1572270</v>
      </c>
      <c r="G212" s="93">
        <f t="shared" si="8"/>
        <v>0</v>
      </c>
      <c r="H212" s="94">
        <v>0</v>
      </c>
      <c r="I212" s="94">
        <v>30</v>
      </c>
      <c r="J212" s="94">
        <v>0</v>
      </c>
      <c r="K212" s="95">
        <f t="shared" si="9"/>
        <v>30</v>
      </c>
      <c r="L212" s="2" t="s">
        <v>262</v>
      </c>
      <c r="M212" s="93">
        <v>1</v>
      </c>
      <c r="N212" s="87"/>
    </row>
    <row r="213" spans="1:14" ht="12.75">
      <c r="A213" s="96">
        <v>39142</v>
      </c>
      <c r="B213" s="91" t="s">
        <v>143</v>
      </c>
      <c r="C213" s="91" t="s">
        <v>144</v>
      </c>
      <c r="D213" s="91"/>
      <c r="E213" s="91">
        <v>2096320</v>
      </c>
      <c r="F213" s="91">
        <v>2096320</v>
      </c>
      <c r="G213" s="93">
        <f t="shared" si="8"/>
        <v>0</v>
      </c>
      <c r="H213" s="94">
        <v>0</v>
      </c>
      <c r="I213" s="94">
        <v>30</v>
      </c>
      <c r="J213" s="94">
        <v>0</v>
      </c>
      <c r="K213" s="95">
        <f t="shared" si="9"/>
        <v>30</v>
      </c>
      <c r="L213" s="2" t="s">
        <v>262</v>
      </c>
      <c r="M213" s="93">
        <v>1</v>
      </c>
      <c r="N213" s="87"/>
    </row>
    <row r="214" spans="1:14" ht="12.75">
      <c r="A214" s="96">
        <v>39142</v>
      </c>
      <c r="B214" s="91" t="s">
        <v>145</v>
      </c>
      <c r="C214" s="91" t="s">
        <v>146</v>
      </c>
      <c r="D214" s="91"/>
      <c r="E214" s="91">
        <v>1972810</v>
      </c>
      <c r="F214" s="91">
        <v>1972810</v>
      </c>
      <c r="G214" s="93">
        <f t="shared" si="8"/>
        <v>0</v>
      </c>
      <c r="H214" s="94">
        <v>0</v>
      </c>
      <c r="I214" s="94">
        <v>30</v>
      </c>
      <c r="J214" s="94">
        <v>0</v>
      </c>
      <c r="K214" s="95">
        <f t="shared" si="9"/>
        <v>30</v>
      </c>
      <c r="L214" s="2" t="s">
        <v>262</v>
      </c>
      <c r="M214" s="93">
        <v>1</v>
      </c>
      <c r="N214" s="87"/>
    </row>
    <row r="215" spans="1:14" ht="12.75">
      <c r="A215" s="96">
        <v>39142</v>
      </c>
      <c r="B215" s="91" t="s">
        <v>147</v>
      </c>
      <c r="C215" s="91" t="s">
        <v>148</v>
      </c>
      <c r="D215" s="91"/>
      <c r="E215" s="91">
        <v>2511990</v>
      </c>
      <c r="F215" s="91">
        <v>2511990</v>
      </c>
      <c r="G215" s="93">
        <f t="shared" si="8"/>
        <v>0</v>
      </c>
      <c r="H215" s="94">
        <v>0</v>
      </c>
      <c r="I215" s="94">
        <v>30</v>
      </c>
      <c r="J215" s="94">
        <v>0</v>
      </c>
      <c r="K215" s="95">
        <f t="shared" si="9"/>
        <v>30</v>
      </c>
      <c r="L215" s="2" t="s">
        <v>262</v>
      </c>
      <c r="M215" s="93">
        <v>1</v>
      </c>
      <c r="N215" s="87"/>
    </row>
    <row r="216" spans="1:14" ht="12.75">
      <c r="A216" s="96">
        <v>39142</v>
      </c>
      <c r="B216" s="91" t="s">
        <v>149</v>
      </c>
      <c r="C216" s="91" t="s">
        <v>150</v>
      </c>
      <c r="D216" s="91"/>
      <c r="E216" s="91">
        <v>1533530</v>
      </c>
      <c r="F216" s="91">
        <v>1533530</v>
      </c>
      <c r="G216" s="93">
        <f t="shared" si="8"/>
        <v>0</v>
      </c>
      <c r="H216" s="94">
        <v>0</v>
      </c>
      <c r="I216" s="94">
        <v>30</v>
      </c>
      <c r="J216" s="94">
        <v>0</v>
      </c>
      <c r="K216" s="95">
        <f t="shared" si="9"/>
        <v>30</v>
      </c>
      <c r="L216" s="2" t="s">
        <v>262</v>
      </c>
      <c r="M216" s="93">
        <v>1</v>
      </c>
      <c r="N216" s="87"/>
    </row>
    <row r="217" spans="1:14" ht="12.75">
      <c r="A217" s="96">
        <v>39142</v>
      </c>
      <c r="B217" s="91" t="s">
        <v>151</v>
      </c>
      <c r="C217" s="91" t="s">
        <v>152</v>
      </c>
      <c r="D217" s="91"/>
      <c r="E217" s="91">
        <v>2379170</v>
      </c>
      <c r="F217" s="91">
        <v>2379170</v>
      </c>
      <c r="G217" s="93">
        <f t="shared" si="8"/>
        <v>0</v>
      </c>
      <c r="H217" s="94">
        <v>10</v>
      </c>
      <c r="I217" s="94">
        <v>30</v>
      </c>
      <c r="J217" s="94">
        <v>0</v>
      </c>
      <c r="K217" s="95">
        <f t="shared" si="9"/>
        <v>40</v>
      </c>
      <c r="L217" s="2" t="s">
        <v>262</v>
      </c>
      <c r="M217" s="93">
        <v>1</v>
      </c>
      <c r="N217" s="87"/>
    </row>
    <row r="218" spans="1:14" ht="12.75">
      <c r="A218" s="96">
        <v>39142</v>
      </c>
      <c r="B218" s="91" t="s">
        <v>153</v>
      </c>
      <c r="C218" s="91" t="s">
        <v>154</v>
      </c>
      <c r="D218" s="91"/>
      <c r="E218" s="91">
        <v>1687030</v>
      </c>
      <c r="F218" s="91">
        <v>1687030</v>
      </c>
      <c r="G218" s="93">
        <f t="shared" si="8"/>
        <v>0</v>
      </c>
      <c r="H218" s="94">
        <v>0</v>
      </c>
      <c r="I218" s="94">
        <v>30</v>
      </c>
      <c r="J218" s="94">
        <v>0</v>
      </c>
      <c r="K218" s="95">
        <f t="shared" si="9"/>
        <v>30</v>
      </c>
      <c r="L218" s="2" t="s">
        <v>262</v>
      </c>
      <c r="M218" s="93">
        <v>1</v>
      </c>
      <c r="N218" s="87"/>
    </row>
    <row r="219" spans="1:14" ht="12.75">
      <c r="A219" s="96">
        <v>39142</v>
      </c>
      <c r="B219" s="91" t="s">
        <v>155</v>
      </c>
      <c r="C219" s="91" t="s">
        <v>156</v>
      </c>
      <c r="D219" s="91"/>
      <c r="E219" s="91">
        <v>683260</v>
      </c>
      <c r="F219" s="91">
        <v>683260</v>
      </c>
      <c r="G219" s="93">
        <f t="shared" si="8"/>
        <v>0</v>
      </c>
      <c r="H219" s="94">
        <v>0</v>
      </c>
      <c r="I219" s="94">
        <v>30</v>
      </c>
      <c r="J219" s="94">
        <v>0</v>
      </c>
      <c r="K219" s="95">
        <f t="shared" si="9"/>
        <v>30</v>
      </c>
      <c r="L219" s="2" t="s">
        <v>262</v>
      </c>
      <c r="M219" s="93">
        <v>1</v>
      </c>
      <c r="N219" s="87"/>
    </row>
    <row r="220" spans="1:14" ht="12.75">
      <c r="A220" s="96">
        <v>39142</v>
      </c>
      <c r="B220" s="91" t="s">
        <v>157</v>
      </c>
      <c r="C220" s="91" t="s">
        <v>158</v>
      </c>
      <c r="D220" s="91"/>
      <c r="E220" s="91">
        <v>2828320</v>
      </c>
      <c r="F220" s="91">
        <v>2828320</v>
      </c>
      <c r="G220" s="93">
        <f t="shared" si="8"/>
        <v>0</v>
      </c>
      <c r="H220" s="94">
        <v>0</v>
      </c>
      <c r="I220" s="94">
        <v>30</v>
      </c>
      <c r="J220" s="94">
        <v>0</v>
      </c>
      <c r="K220" s="95">
        <f t="shared" si="9"/>
        <v>30</v>
      </c>
      <c r="L220" s="2" t="s">
        <v>262</v>
      </c>
      <c r="M220" s="93">
        <v>1</v>
      </c>
      <c r="N220" s="87"/>
    </row>
    <row r="221" spans="1:14" ht="12.75">
      <c r="A221" s="96">
        <v>39142</v>
      </c>
      <c r="B221" s="91" t="s">
        <v>159</v>
      </c>
      <c r="C221" s="91" t="s">
        <v>160</v>
      </c>
      <c r="D221" s="91"/>
      <c r="E221" s="91">
        <v>2586240</v>
      </c>
      <c r="F221" s="91">
        <v>2586240</v>
      </c>
      <c r="G221" s="93">
        <f t="shared" si="8"/>
        <v>0</v>
      </c>
      <c r="H221" s="94">
        <v>0</v>
      </c>
      <c r="I221" s="94">
        <v>30</v>
      </c>
      <c r="J221" s="94">
        <v>0</v>
      </c>
      <c r="K221" s="95">
        <f t="shared" si="9"/>
        <v>30</v>
      </c>
      <c r="L221" s="2" t="s">
        <v>262</v>
      </c>
      <c r="M221" s="93">
        <v>1</v>
      </c>
      <c r="N221" s="87"/>
    </row>
    <row r="222" spans="1:14" ht="12.75">
      <c r="A222" s="96">
        <v>39142</v>
      </c>
      <c r="B222" s="91" t="s">
        <v>161</v>
      </c>
      <c r="C222" s="91" t="s">
        <v>162</v>
      </c>
      <c r="D222" s="91"/>
      <c r="E222" s="91">
        <v>2853780</v>
      </c>
      <c r="F222" s="91">
        <v>2853780</v>
      </c>
      <c r="G222" s="93">
        <f t="shared" si="8"/>
        <v>0</v>
      </c>
      <c r="H222" s="94">
        <v>0</v>
      </c>
      <c r="I222" s="94">
        <v>30</v>
      </c>
      <c r="J222" s="94">
        <v>0</v>
      </c>
      <c r="K222" s="95">
        <f t="shared" si="9"/>
        <v>30</v>
      </c>
      <c r="L222" s="2" t="s">
        <v>262</v>
      </c>
      <c r="M222" s="93">
        <v>1</v>
      </c>
      <c r="N222" s="87"/>
    </row>
    <row r="223" spans="1:14" ht="12.75">
      <c r="A223" s="96">
        <v>39142</v>
      </c>
      <c r="B223" s="91" t="s">
        <v>163</v>
      </c>
      <c r="C223" s="91" t="s">
        <v>164</v>
      </c>
      <c r="D223" s="91"/>
      <c r="E223" s="91">
        <v>3057140</v>
      </c>
      <c r="F223" s="91">
        <v>3057140</v>
      </c>
      <c r="G223" s="93">
        <f t="shared" si="8"/>
        <v>0</v>
      </c>
      <c r="H223" s="94">
        <v>10</v>
      </c>
      <c r="I223" s="94">
        <v>30</v>
      </c>
      <c r="J223" s="94">
        <v>0</v>
      </c>
      <c r="K223" s="95">
        <f t="shared" si="9"/>
        <v>40</v>
      </c>
      <c r="L223" s="2" t="s">
        <v>262</v>
      </c>
      <c r="M223" s="93">
        <v>1</v>
      </c>
      <c r="N223" s="87"/>
    </row>
    <row r="224" spans="1:14" ht="12.75">
      <c r="A224" s="96">
        <v>39142</v>
      </c>
      <c r="B224" s="91" t="s">
        <v>165</v>
      </c>
      <c r="C224" s="91" t="s">
        <v>166</v>
      </c>
      <c r="D224" s="91"/>
      <c r="E224" s="91">
        <v>2821330</v>
      </c>
      <c r="F224" s="91">
        <v>2821330</v>
      </c>
      <c r="G224" s="93">
        <f t="shared" si="8"/>
        <v>0</v>
      </c>
      <c r="H224" s="94">
        <v>0</v>
      </c>
      <c r="I224" s="94">
        <v>30</v>
      </c>
      <c r="J224" s="94">
        <v>0</v>
      </c>
      <c r="K224" s="95">
        <f t="shared" si="9"/>
        <v>30</v>
      </c>
      <c r="L224" s="2" t="s">
        <v>262</v>
      </c>
      <c r="M224" s="93">
        <v>1</v>
      </c>
      <c r="N224" s="87"/>
    </row>
    <row r="225" spans="1:14" ht="12.75">
      <c r="A225" s="96">
        <v>39142</v>
      </c>
      <c r="B225" s="91" t="s">
        <v>167</v>
      </c>
      <c r="C225" s="91" t="s">
        <v>168</v>
      </c>
      <c r="D225" s="91"/>
      <c r="E225" s="91">
        <v>2461060</v>
      </c>
      <c r="F225" s="91">
        <v>2461060</v>
      </c>
      <c r="G225" s="93">
        <f t="shared" si="8"/>
        <v>0</v>
      </c>
      <c r="H225" s="94">
        <v>0</v>
      </c>
      <c r="I225" s="94">
        <v>30</v>
      </c>
      <c r="J225" s="94">
        <v>0</v>
      </c>
      <c r="K225" s="95">
        <f t="shared" si="9"/>
        <v>30</v>
      </c>
      <c r="L225" s="2" t="s">
        <v>262</v>
      </c>
      <c r="M225" s="93">
        <v>1</v>
      </c>
      <c r="N225" s="87"/>
    </row>
    <row r="226" spans="1:14" ht="12.75">
      <c r="A226" s="96">
        <v>39142</v>
      </c>
      <c r="B226" s="91" t="s">
        <v>169</v>
      </c>
      <c r="C226" s="91" t="s">
        <v>170</v>
      </c>
      <c r="D226" s="91"/>
      <c r="E226" s="91">
        <v>1869760</v>
      </c>
      <c r="F226" s="91">
        <v>1869760</v>
      </c>
      <c r="G226" s="93">
        <f t="shared" si="8"/>
        <v>0</v>
      </c>
      <c r="H226" s="94">
        <v>0</v>
      </c>
      <c r="I226" s="94">
        <v>30</v>
      </c>
      <c r="J226" s="94">
        <v>0</v>
      </c>
      <c r="K226" s="95">
        <f t="shared" si="9"/>
        <v>30</v>
      </c>
      <c r="L226" s="2" t="s">
        <v>262</v>
      </c>
      <c r="M226" s="93">
        <v>1</v>
      </c>
      <c r="N226" s="87"/>
    </row>
    <row r="227" spans="1:14" ht="12.75">
      <c r="A227" s="96">
        <v>39142</v>
      </c>
      <c r="B227" s="91" t="s">
        <v>171</v>
      </c>
      <c r="C227" s="91" t="s">
        <v>172</v>
      </c>
      <c r="D227" s="91"/>
      <c r="E227" s="91">
        <v>924110</v>
      </c>
      <c r="F227" s="91">
        <v>924110</v>
      </c>
      <c r="G227" s="93">
        <f t="shared" si="8"/>
        <v>0</v>
      </c>
      <c r="H227" s="94">
        <v>0</v>
      </c>
      <c r="I227" s="94">
        <v>30</v>
      </c>
      <c r="J227" s="94">
        <v>0</v>
      </c>
      <c r="K227" s="95">
        <f t="shared" si="9"/>
        <v>30</v>
      </c>
      <c r="L227" s="2" t="s">
        <v>262</v>
      </c>
      <c r="M227" s="93">
        <v>1</v>
      </c>
      <c r="N227" s="87"/>
    </row>
    <row r="228" spans="1:14" ht="12.75">
      <c r="A228" s="96">
        <v>39142</v>
      </c>
      <c r="B228" s="91" t="s">
        <v>173</v>
      </c>
      <c r="C228" s="91" t="s">
        <v>174</v>
      </c>
      <c r="D228" s="91"/>
      <c r="E228" s="91">
        <v>1683050</v>
      </c>
      <c r="F228" s="91">
        <v>1683050</v>
      </c>
      <c r="G228" s="93">
        <f t="shared" si="8"/>
        <v>0</v>
      </c>
      <c r="H228" s="94">
        <v>0</v>
      </c>
      <c r="I228" s="94">
        <v>30</v>
      </c>
      <c r="J228" s="94">
        <v>0</v>
      </c>
      <c r="K228" s="95">
        <f t="shared" si="9"/>
        <v>30</v>
      </c>
      <c r="L228" s="2" t="s">
        <v>262</v>
      </c>
      <c r="M228" s="93">
        <v>1</v>
      </c>
      <c r="N228" s="87"/>
    </row>
    <row r="229" spans="1:14" ht="12.75">
      <c r="A229" s="96">
        <v>39142</v>
      </c>
      <c r="B229" s="91" t="s">
        <v>175</v>
      </c>
      <c r="C229" s="91" t="s">
        <v>176</v>
      </c>
      <c r="D229" s="91"/>
      <c r="E229" s="91">
        <v>840930</v>
      </c>
      <c r="F229" s="91">
        <v>840930</v>
      </c>
      <c r="G229" s="93">
        <f t="shared" si="8"/>
        <v>0</v>
      </c>
      <c r="H229" s="94">
        <v>0</v>
      </c>
      <c r="I229" s="94">
        <v>30</v>
      </c>
      <c r="J229" s="94">
        <v>0</v>
      </c>
      <c r="K229" s="95">
        <f t="shared" si="9"/>
        <v>30</v>
      </c>
      <c r="L229" s="2" t="s">
        <v>262</v>
      </c>
      <c r="M229" s="93">
        <v>1</v>
      </c>
      <c r="N229" s="87"/>
    </row>
    <row r="230" spans="1:14" ht="12.75">
      <c r="A230" s="96">
        <v>39142</v>
      </c>
      <c r="B230" s="91" t="s">
        <v>177</v>
      </c>
      <c r="C230" s="91" t="s">
        <v>178</v>
      </c>
      <c r="D230" s="91"/>
      <c r="E230" s="91">
        <v>5066010</v>
      </c>
      <c r="F230" s="91">
        <v>5066010</v>
      </c>
      <c r="G230" s="93">
        <f t="shared" si="8"/>
        <v>0</v>
      </c>
      <c r="H230" s="94">
        <v>0</v>
      </c>
      <c r="I230" s="94">
        <v>30</v>
      </c>
      <c r="J230" s="94">
        <v>0</v>
      </c>
      <c r="K230" s="95">
        <f t="shared" si="9"/>
        <v>30</v>
      </c>
      <c r="L230" s="2" t="s">
        <v>262</v>
      </c>
      <c r="M230" s="93">
        <v>1</v>
      </c>
      <c r="N230" s="87"/>
    </row>
    <row r="231" spans="1:14" ht="12.75">
      <c r="A231" s="96">
        <v>39142</v>
      </c>
      <c r="B231" s="91" t="s">
        <v>179</v>
      </c>
      <c r="C231" s="91" t="s">
        <v>180</v>
      </c>
      <c r="D231" s="91"/>
      <c r="E231" s="91">
        <v>1586540</v>
      </c>
      <c r="F231" s="91">
        <v>1586540</v>
      </c>
      <c r="G231" s="93">
        <f t="shared" si="8"/>
        <v>0</v>
      </c>
      <c r="H231" s="94">
        <v>10</v>
      </c>
      <c r="I231" s="94">
        <v>30</v>
      </c>
      <c r="J231" s="94">
        <v>0</v>
      </c>
      <c r="K231" s="95">
        <f t="shared" si="9"/>
        <v>40</v>
      </c>
      <c r="L231" s="2" t="s">
        <v>262</v>
      </c>
      <c r="M231" s="93">
        <v>1</v>
      </c>
      <c r="N231" s="87"/>
    </row>
    <row r="232" spans="1:14" ht="12.75">
      <c r="A232" s="96">
        <v>39142</v>
      </c>
      <c r="B232" s="91" t="s">
        <v>181</v>
      </c>
      <c r="C232" s="91" t="s">
        <v>182</v>
      </c>
      <c r="D232" s="91"/>
      <c r="E232" s="91">
        <v>463330</v>
      </c>
      <c r="F232" s="91">
        <v>463330</v>
      </c>
      <c r="G232" s="93">
        <f t="shared" si="8"/>
        <v>0</v>
      </c>
      <c r="H232" s="94">
        <v>11</v>
      </c>
      <c r="I232" s="94">
        <v>30</v>
      </c>
      <c r="J232" s="94">
        <v>0</v>
      </c>
      <c r="K232" s="95">
        <f t="shared" si="9"/>
        <v>41</v>
      </c>
      <c r="L232" s="2" t="s">
        <v>262</v>
      </c>
      <c r="M232" s="93">
        <v>1</v>
      </c>
      <c r="N232" s="87"/>
    </row>
    <row r="233" spans="1:14" ht="12.75">
      <c r="A233" s="96">
        <v>39142</v>
      </c>
      <c r="B233" s="91" t="s">
        <v>183</v>
      </c>
      <c r="C233" s="91" t="s">
        <v>184</v>
      </c>
      <c r="D233" s="91"/>
      <c r="E233" s="91">
        <v>615220</v>
      </c>
      <c r="F233" s="91">
        <v>615220</v>
      </c>
      <c r="G233" s="93">
        <f t="shared" si="8"/>
        <v>0</v>
      </c>
      <c r="H233" s="94">
        <v>0</v>
      </c>
      <c r="I233" s="94">
        <v>30</v>
      </c>
      <c r="J233" s="94">
        <v>0</v>
      </c>
      <c r="K233" s="95">
        <f t="shared" si="9"/>
        <v>30</v>
      </c>
      <c r="L233" s="2" t="s">
        <v>262</v>
      </c>
      <c r="M233" s="93">
        <v>1</v>
      </c>
      <c r="N233" s="87"/>
    </row>
    <row r="234" spans="1:14" ht="12.75">
      <c r="A234" s="96">
        <v>39142</v>
      </c>
      <c r="B234" s="91" t="s">
        <v>185</v>
      </c>
      <c r="C234" s="91" t="s">
        <v>186</v>
      </c>
      <c r="D234" s="91"/>
      <c r="E234" s="91">
        <v>2253270</v>
      </c>
      <c r="F234" s="91">
        <v>2253270</v>
      </c>
      <c r="G234" s="93">
        <f t="shared" si="8"/>
        <v>0</v>
      </c>
      <c r="H234" s="94">
        <v>0</v>
      </c>
      <c r="I234" s="94">
        <v>30</v>
      </c>
      <c r="J234" s="94">
        <v>0</v>
      </c>
      <c r="K234" s="95">
        <f t="shared" si="9"/>
        <v>30</v>
      </c>
      <c r="L234" s="2" t="s">
        <v>262</v>
      </c>
      <c r="M234" s="93">
        <v>1</v>
      </c>
      <c r="N234" s="87"/>
    </row>
    <row r="235" spans="1:14" ht="12.75">
      <c r="A235" s="96">
        <v>39142</v>
      </c>
      <c r="B235" s="91" t="s">
        <v>187</v>
      </c>
      <c r="C235" s="91" t="s">
        <v>188</v>
      </c>
      <c r="D235" s="91"/>
      <c r="E235" s="91">
        <v>4481210</v>
      </c>
      <c r="F235" s="91">
        <v>4481210</v>
      </c>
      <c r="G235" s="93">
        <f t="shared" si="8"/>
        <v>0</v>
      </c>
      <c r="H235" s="94">
        <v>0</v>
      </c>
      <c r="I235" s="94">
        <v>30</v>
      </c>
      <c r="J235" s="94">
        <v>0</v>
      </c>
      <c r="K235" s="95">
        <f t="shared" si="9"/>
        <v>30</v>
      </c>
      <c r="L235" s="2" t="s">
        <v>262</v>
      </c>
      <c r="M235" s="93">
        <v>1</v>
      </c>
      <c r="N235" s="87"/>
    </row>
    <row r="236" spans="1:14" ht="12.75">
      <c r="A236" s="96">
        <v>39142</v>
      </c>
      <c r="B236" s="91" t="s">
        <v>189</v>
      </c>
      <c r="C236" s="91" t="s">
        <v>190</v>
      </c>
      <c r="D236" s="91"/>
      <c r="E236" s="91">
        <v>1732060</v>
      </c>
      <c r="F236" s="91">
        <v>1732060</v>
      </c>
      <c r="G236" s="93">
        <f t="shared" si="8"/>
        <v>0</v>
      </c>
      <c r="H236" s="94">
        <v>10</v>
      </c>
      <c r="I236" s="94">
        <v>30</v>
      </c>
      <c r="J236" s="94">
        <v>0</v>
      </c>
      <c r="K236" s="95">
        <f t="shared" si="9"/>
        <v>40</v>
      </c>
      <c r="L236" s="2" t="s">
        <v>262</v>
      </c>
      <c r="M236" s="93">
        <v>1</v>
      </c>
      <c r="N236" s="87"/>
    </row>
    <row r="237" spans="1:14" ht="12.75">
      <c r="A237" s="96">
        <v>39142</v>
      </c>
      <c r="B237" s="91" t="s">
        <v>191</v>
      </c>
      <c r="C237" s="91" t="s">
        <v>192</v>
      </c>
      <c r="D237" s="91"/>
      <c r="E237" s="91">
        <v>1177800</v>
      </c>
      <c r="F237" s="91">
        <v>1177800</v>
      </c>
      <c r="G237" s="93">
        <f t="shared" si="8"/>
        <v>0</v>
      </c>
      <c r="H237" s="94">
        <v>0</v>
      </c>
      <c r="I237" s="94">
        <v>30</v>
      </c>
      <c r="J237" s="94">
        <v>0</v>
      </c>
      <c r="K237" s="95">
        <f t="shared" si="9"/>
        <v>30</v>
      </c>
      <c r="L237" s="2" t="s">
        <v>262</v>
      </c>
      <c r="M237" s="93">
        <v>1</v>
      </c>
      <c r="N237" s="87"/>
    </row>
    <row r="238" spans="1:14" ht="12.75">
      <c r="A238" s="96">
        <v>39142</v>
      </c>
      <c r="B238" s="91" t="s">
        <v>193</v>
      </c>
      <c r="C238" s="91" t="s">
        <v>194</v>
      </c>
      <c r="D238" s="91"/>
      <c r="E238" s="91">
        <v>6800900</v>
      </c>
      <c r="F238" s="91">
        <v>6800900</v>
      </c>
      <c r="G238" s="93">
        <f t="shared" si="8"/>
        <v>0</v>
      </c>
      <c r="H238" s="94">
        <v>0</v>
      </c>
      <c r="I238" s="94">
        <v>30</v>
      </c>
      <c r="J238" s="94">
        <v>0</v>
      </c>
      <c r="K238" s="95">
        <f t="shared" si="9"/>
        <v>30</v>
      </c>
      <c r="L238" s="2" t="s">
        <v>262</v>
      </c>
      <c r="M238" s="93">
        <v>1</v>
      </c>
      <c r="N238" s="87"/>
    </row>
    <row r="239" spans="1:14" ht="12.75">
      <c r="A239" s="96">
        <v>39142</v>
      </c>
      <c r="B239" s="91" t="s">
        <v>195</v>
      </c>
      <c r="C239" s="91" t="s">
        <v>196</v>
      </c>
      <c r="D239" s="91"/>
      <c r="E239" s="91">
        <v>2740610</v>
      </c>
      <c r="F239" s="91">
        <v>2740610</v>
      </c>
      <c r="G239" s="93">
        <f t="shared" si="8"/>
        <v>0</v>
      </c>
      <c r="H239" s="94">
        <v>0</v>
      </c>
      <c r="I239" s="94">
        <v>30</v>
      </c>
      <c r="J239" s="94">
        <v>0</v>
      </c>
      <c r="K239" s="95">
        <f t="shared" si="9"/>
        <v>30</v>
      </c>
      <c r="L239" s="2" t="s">
        <v>262</v>
      </c>
      <c r="M239" s="93">
        <v>1</v>
      </c>
      <c r="N239" s="87"/>
    </row>
    <row r="240" spans="1:14" ht="12.75">
      <c r="A240" s="96">
        <v>39142</v>
      </c>
      <c r="B240" s="91" t="s">
        <v>197</v>
      </c>
      <c r="C240" s="91" t="s">
        <v>198</v>
      </c>
      <c r="D240" s="91"/>
      <c r="E240" s="91">
        <v>2383080</v>
      </c>
      <c r="F240" s="91">
        <v>2383080</v>
      </c>
      <c r="G240" s="93">
        <f t="shared" si="8"/>
        <v>0</v>
      </c>
      <c r="H240" s="94">
        <v>0</v>
      </c>
      <c r="I240" s="94">
        <v>30</v>
      </c>
      <c r="J240" s="94">
        <v>0</v>
      </c>
      <c r="K240" s="95">
        <f t="shared" si="9"/>
        <v>30</v>
      </c>
      <c r="L240" s="2" t="s">
        <v>262</v>
      </c>
      <c r="M240" s="93">
        <v>1</v>
      </c>
      <c r="N240" s="87"/>
    </row>
    <row r="241" spans="1:14" ht="12.75">
      <c r="A241" s="96">
        <v>39142</v>
      </c>
      <c r="B241" s="91" t="s">
        <v>44</v>
      </c>
      <c r="C241" s="91" t="s">
        <v>45</v>
      </c>
      <c r="D241" s="91"/>
      <c r="E241" s="91">
        <v>1818440</v>
      </c>
      <c r="F241" s="91">
        <v>1818440</v>
      </c>
      <c r="G241" s="93">
        <f t="shared" si="8"/>
        <v>0</v>
      </c>
      <c r="H241" s="94">
        <v>50.75</v>
      </c>
      <c r="I241" s="94">
        <v>30</v>
      </c>
      <c r="J241" s="94">
        <v>0</v>
      </c>
      <c r="K241" s="95">
        <f t="shared" si="9"/>
        <v>80.75</v>
      </c>
      <c r="L241" s="2" t="s">
        <v>262</v>
      </c>
      <c r="M241" s="93">
        <v>1</v>
      </c>
      <c r="N241" s="87"/>
    </row>
    <row r="242" spans="1:14" ht="12.75">
      <c r="A242" s="96">
        <v>39142</v>
      </c>
      <c r="B242" s="91" t="s">
        <v>199</v>
      </c>
      <c r="C242" s="91" t="s">
        <v>200</v>
      </c>
      <c r="D242" s="91"/>
      <c r="E242" s="91">
        <v>2429430</v>
      </c>
      <c r="F242" s="91">
        <v>2429430</v>
      </c>
      <c r="G242" s="93">
        <f t="shared" si="8"/>
        <v>0</v>
      </c>
      <c r="H242" s="94">
        <v>0</v>
      </c>
      <c r="I242" s="94">
        <v>30</v>
      </c>
      <c r="J242" s="94">
        <v>0</v>
      </c>
      <c r="K242" s="95">
        <f t="shared" si="9"/>
        <v>30</v>
      </c>
      <c r="L242" s="2" t="s">
        <v>262</v>
      </c>
      <c r="M242" s="93">
        <v>1</v>
      </c>
      <c r="N242" s="87"/>
    </row>
    <row r="243" spans="1:14" ht="12.75">
      <c r="A243" s="96">
        <v>39142</v>
      </c>
      <c r="B243" s="91" t="s">
        <v>201</v>
      </c>
      <c r="C243" s="91" t="s">
        <v>202</v>
      </c>
      <c r="D243" s="91"/>
      <c r="E243" s="91">
        <v>3858020</v>
      </c>
      <c r="F243" s="91">
        <v>3858020</v>
      </c>
      <c r="G243" s="93">
        <f t="shared" si="8"/>
        <v>0</v>
      </c>
      <c r="H243" s="94">
        <v>10</v>
      </c>
      <c r="I243" s="94">
        <v>30</v>
      </c>
      <c r="J243" s="94">
        <v>0</v>
      </c>
      <c r="K243" s="95">
        <f t="shared" si="9"/>
        <v>40</v>
      </c>
      <c r="L243" s="2" t="s">
        <v>262</v>
      </c>
      <c r="M243" s="93">
        <v>1</v>
      </c>
      <c r="N243" s="87"/>
    </row>
    <row r="244" spans="1:14" ht="12.75">
      <c r="A244" s="96">
        <v>39142</v>
      </c>
      <c r="B244" s="91" t="s">
        <v>203</v>
      </c>
      <c r="C244" s="91" t="s">
        <v>204</v>
      </c>
      <c r="D244" s="91"/>
      <c r="E244" s="91">
        <v>2237080</v>
      </c>
      <c r="F244" s="91">
        <v>2237080</v>
      </c>
      <c r="G244" s="93">
        <f t="shared" si="8"/>
        <v>0</v>
      </c>
      <c r="H244" s="94">
        <v>0</v>
      </c>
      <c r="I244" s="94">
        <v>30</v>
      </c>
      <c r="J244" s="94">
        <v>0</v>
      </c>
      <c r="K244" s="95">
        <f t="shared" si="9"/>
        <v>30</v>
      </c>
      <c r="L244" s="2" t="s">
        <v>262</v>
      </c>
      <c r="M244" s="93">
        <v>1</v>
      </c>
      <c r="N244" s="87"/>
    </row>
    <row r="245" spans="1:14" ht="12.75">
      <c r="A245" s="96">
        <v>39142</v>
      </c>
      <c r="B245" s="91" t="s">
        <v>205</v>
      </c>
      <c r="C245" s="91" t="s">
        <v>206</v>
      </c>
      <c r="D245" s="91"/>
      <c r="E245" s="91">
        <v>2432120</v>
      </c>
      <c r="F245" s="91">
        <v>2432120</v>
      </c>
      <c r="G245" s="93">
        <f t="shared" si="8"/>
        <v>0</v>
      </c>
      <c r="H245" s="94">
        <v>0</v>
      </c>
      <c r="I245" s="94">
        <v>30</v>
      </c>
      <c r="J245" s="94">
        <v>0</v>
      </c>
      <c r="K245" s="95">
        <f t="shared" si="9"/>
        <v>30</v>
      </c>
      <c r="L245" s="2" t="s">
        <v>262</v>
      </c>
      <c r="M245" s="93">
        <v>1</v>
      </c>
      <c r="N245" s="87"/>
    </row>
    <row r="246" spans="1:14" ht="12.75">
      <c r="A246" s="96">
        <v>39142</v>
      </c>
      <c r="B246" s="91" t="s">
        <v>207</v>
      </c>
      <c r="C246" s="91" t="s">
        <v>208</v>
      </c>
      <c r="D246" s="91"/>
      <c r="E246" s="91">
        <v>1075620</v>
      </c>
      <c r="F246" s="91">
        <v>1075620</v>
      </c>
      <c r="G246" s="93">
        <f t="shared" si="8"/>
        <v>0</v>
      </c>
      <c r="H246" s="94">
        <v>0</v>
      </c>
      <c r="I246" s="94">
        <v>30</v>
      </c>
      <c r="J246" s="94">
        <v>0</v>
      </c>
      <c r="K246" s="95">
        <f t="shared" si="9"/>
        <v>30</v>
      </c>
      <c r="L246" s="2" t="s">
        <v>262</v>
      </c>
      <c r="M246" s="93">
        <v>1</v>
      </c>
      <c r="N246" s="87"/>
    </row>
    <row r="247" spans="1:14" ht="12.75">
      <c r="A247" s="96">
        <v>39142</v>
      </c>
      <c r="B247" s="91" t="s">
        <v>223</v>
      </c>
      <c r="C247" s="91" t="s">
        <v>224</v>
      </c>
      <c r="D247" s="91"/>
      <c r="E247" s="91">
        <v>1219040</v>
      </c>
      <c r="F247" s="91">
        <v>1219040</v>
      </c>
      <c r="G247" s="93">
        <f t="shared" si="8"/>
        <v>0</v>
      </c>
      <c r="H247" s="94">
        <v>0</v>
      </c>
      <c r="I247" s="94">
        <v>30</v>
      </c>
      <c r="J247" s="94">
        <v>0</v>
      </c>
      <c r="K247" s="95">
        <f t="shared" si="9"/>
        <v>30</v>
      </c>
      <c r="L247" s="2" t="s">
        <v>262</v>
      </c>
      <c r="M247" s="93">
        <v>1</v>
      </c>
      <c r="N247" s="87"/>
    </row>
    <row r="248" spans="1:14" ht="12.75">
      <c r="A248" s="96">
        <v>39142</v>
      </c>
      <c r="B248" s="91" t="s">
        <v>225</v>
      </c>
      <c r="C248" s="91" t="s">
        <v>226</v>
      </c>
      <c r="D248" s="91"/>
      <c r="E248" s="91">
        <v>511320</v>
      </c>
      <c r="F248" s="91">
        <v>511320</v>
      </c>
      <c r="G248" s="93">
        <f t="shared" si="8"/>
        <v>0</v>
      </c>
      <c r="H248" s="94">
        <v>0</v>
      </c>
      <c r="I248" s="94">
        <v>30</v>
      </c>
      <c r="J248" s="94">
        <v>0</v>
      </c>
      <c r="K248" s="95">
        <f t="shared" si="9"/>
        <v>30</v>
      </c>
      <c r="L248" s="2" t="s">
        <v>262</v>
      </c>
      <c r="M248" s="93">
        <v>1</v>
      </c>
      <c r="N248" s="87"/>
    </row>
    <row r="249" spans="1:14" ht="12.75">
      <c r="A249" s="96">
        <v>39142</v>
      </c>
      <c r="B249" s="91" t="s">
        <v>227</v>
      </c>
      <c r="C249" s="91" t="s">
        <v>228</v>
      </c>
      <c r="D249" s="91"/>
      <c r="E249" s="91">
        <v>585230</v>
      </c>
      <c r="F249" s="91">
        <v>585230</v>
      </c>
      <c r="G249" s="93">
        <f t="shared" si="8"/>
        <v>0</v>
      </c>
      <c r="H249" s="94">
        <v>0</v>
      </c>
      <c r="I249" s="94">
        <v>30</v>
      </c>
      <c r="J249" s="94">
        <v>0</v>
      </c>
      <c r="K249" s="95">
        <f t="shared" si="9"/>
        <v>30</v>
      </c>
      <c r="L249" s="2" t="s">
        <v>262</v>
      </c>
      <c r="M249" s="93">
        <v>1</v>
      </c>
      <c r="N249" s="87"/>
    </row>
    <row r="250" spans="1:14" ht="12.75">
      <c r="A250" s="96">
        <v>39142</v>
      </c>
      <c r="B250" s="91" t="s">
        <v>229</v>
      </c>
      <c r="C250" s="91" t="s">
        <v>230</v>
      </c>
      <c r="D250" s="91"/>
      <c r="E250" s="91">
        <v>1318270</v>
      </c>
      <c r="F250" s="91">
        <v>1318270</v>
      </c>
      <c r="G250" s="93">
        <f t="shared" si="8"/>
        <v>0</v>
      </c>
      <c r="H250" s="94">
        <v>10</v>
      </c>
      <c r="I250" s="94">
        <v>30</v>
      </c>
      <c r="J250" s="94">
        <v>0</v>
      </c>
      <c r="K250" s="95">
        <f t="shared" si="9"/>
        <v>40</v>
      </c>
      <c r="L250" s="2" t="s">
        <v>262</v>
      </c>
      <c r="M250" s="93">
        <v>1</v>
      </c>
      <c r="N250" s="87"/>
    </row>
    <row r="251" spans="1:14" ht="12.75">
      <c r="A251" s="96">
        <v>39203</v>
      </c>
      <c r="B251" s="91" t="s">
        <v>2</v>
      </c>
      <c r="C251" s="91" t="s">
        <v>3</v>
      </c>
      <c r="D251" s="91"/>
      <c r="E251" s="91">
        <v>1988110</v>
      </c>
      <c r="F251" s="91">
        <v>2107660</v>
      </c>
      <c r="G251" s="93">
        <f t="shared" si="8"/>
        <v>119550</v>
      </c>
      <c r="H251" s="94">
        <v>0</v>
      </c>
      <c r="I251" s="94">
        <v>0</v>
      </c>
      <c r="J251" s="94">
        <v>56.15</v>
      </c>
      <c r="K251" s="95">
        <f aca="true" t="shared" si="10" ref="K251:K314">+J251+I251+H251</f>
        <v>56.15</v>
      </c>
      <c r="L251" s="2">
        <v>1</v>
      </c>
      <c r="M251" s="93">
        <v>1</v>
      </c>
      <c r="N251" s="87"/>
    </row>
    <row r="252" spans="1:14" ht="12.75">
      <c r="A252" s="96">
        <v>39203</v>
      </c>
      <c r="B252" s="91" t="s">
        <v>245</v>
      </c>
      <c r="C252" s="91" t="s">
        <v>246</v>
      </c>
      <c r="D252" s="91"/>
      <c r="E252" s="91">
        <v>0</v>
      </c>
      <c r="F252" s="91">
        <v>0</v>
      </c>
      <c r="G252" s="93">
        <f t="shared" si="8"/>
        <v>0</v>
      </c>
      <c r="H252" s="94">
        <v>0</v>
      </c>
      <c r="I252" s="94">
        <v>0</v>
      </c>
      <c r="J252" s="94">
        <v>0</v>
      </c>
      <c r="K252" s="95">
        <f t="shared" si="10"/>
        <v>0</v>
      </c>
      <c r="L252" s="2">
        <v>1</v>
      </c>
      <c r="M252" s="93">
        <v>1</v>
      </c>
      <c r="N252" s="87"/>
    </row>
    <row r="253" spans="1:14" ht="12.75">
      <c r="A253" s="96">
        <v>39203</v>
      </c>
      <c r="B253" s="91" t="s">
        <v>4</v>
      </c>
      <c r="C253" s="91" t="s">
        <v>5</v>
      </c>
      <c r="D253" s="91"/>
      <c r="E253" s="91">
        <v>2109030</v>
      </c>
      <c r="F253" s="91">
        <v>2165550</v>
      </c>
      <c r="G253" s="93">
        <f t="shared" si="8"/>
        <v>56520</v>
      </c>
      <c r="H253" s="94"/>
      <c r="I253" s="94">
        <v>40</v>
      </c>
      <c r="J253" s="94">
        <v>0</v>
      </c>
      <c r="K253" s="95">
        <f t="shared" si="10"/>
        <v>40</v>
      </c>
      <c r="L253" s="2">
        <v>1</v>
      </c>
      <c r="M253" s="93">
        <v>1</v>
      </c>
      <c r="N253" s="87"/>
    </row>
    <row r="254" spans="1:14" ht="12.75">
      <c r="A254" s="96">
        <v>39203</v>
      </c>
      <c r="B254" s="91" t="s">
        <v>6</v>
      </c>
      <c r="C254" s="91" t="s">
        <v>7</v>
      </c>
      <c r="D254" s="91"/>
      <c r="E254" s="91">
        <v>2518090</v>
      </c>
      <c r="F254" s="91">
        <v>2572760</v>
      </c>
      <c r="G254" s="93">
        <f t="shared" si="8"/>
        <v>54670</v>
      </c>
      <c r="H254" s="94">
        <v>0</v>
      </c>
      <c r="I254" s="94">
        <v>40</v>
      </c>
      <c r="J254" s="94">
        <v>0</v>
      </c>
      <c r="K254" s="95">
        <f t="shared" si="10"/>
        <v>40</v>
      </c>
      <c r="L254" s="2">
        <v>1</v>
      </c>
      <c r="M254" s="93">
        <v>1</v>
      </c>
      <c r="N254" s="87"/>
    </row>
    <row r="255" spans="1:14" ht="12.75">
      <c r="A255" s="96">
        <v>39203</v>
      </c>
      <c r="B255" s="91" t="s">
        <v>8</v>
      </c>
      <c r="C255" s="91" t="s">
        <v>9</v>
      </c>
      <c r="D255" s="91"/>
      <c r="E255" s="91">
        <v>2712220</v>
      </c>
      <c r="F255" s="91">
        <v>2794080</v>
      </c>
      <c r="G255" s="93">
        <f t="shared" si="8"/>
        <v>81860</v>
      </c>
      <c r="H255" s="94">
        <v>0</v>
      </c>
      <c r="I255" s="94">
        <v>0</v>
      </c>
      <c r="J255" s="94">
        <v>42.79</v>
      </c>
      <c r="K255" s="95">
        <f t="shared" si="10"/>
        <v>42.79</v>
      </c>
      <c r="L255" s="2">
        <v>1</v>
      </c>
      <c r="M255" s="93">
        <v>1</v>
      </c>
      <c r="N255" s="87"/>
    </row>
    <row r="256" spans="1:14" ht="12.75">
      <c r="A256" s="96">
        <v>39203</v>
      </c>
      <c r="B256" s="91" t="s">
        <v>10</v>
      </c>
      <c r="C256" s="91" t="s">
        <v>11</v>
      </c>
      <c r="D256" s="91"/>
      <c r="E256" s="91">
        <v>4220970</v>
      </c>
      <c r="F256" s="91">
        <v>4375620</v>
      </c>
      <c r="G256" s="93">
        <f aca="true" t="shared" si="11" ref="G256:G319">F256-E256</f>
        <v>154650</v>
      </c>
      <c r="H256" s="94">
        <v>0</v>
      </c>
      <c r="I256" s="94">
        <v>0</v>
      </c>
      <c r="J256" s="94">
        <v>151.98</v>
      </c>
      <c r="K256" s="95">
        <f t="shared" si="10"/>
        <v>151.98</v>
      </c>
      <c r="L256" s="2">
        <v>1</v>
      </c>
      <c r="M256" s="93">
        <v>1</v>
      </c>
      <c r="N256" s="87"/>
    </row>
    <row r="257" spans="1:14" ht="12.75">
      <c r="A257" s="96">
        <v>39203</v>
      </c>
      <c r="B257" s="91" t="s">
        <v>12</v>
      </c>
      <c r="C257" s="91" t="s">
        <v>13</v>
      </c>
      <c r="D257" s="91"/>
      <c r="E257" s="91">
        <v>1208310</v>
      </c>
      <c r="F257" s="91">
        <v>1208310</v>
      </c>
      <c r="G257" s="93">
        <f t="shared" si="11"/>
        <v>0</v>
      </c>
      <c r="H257" s="94">
        <v>0</v>
      </c>
      <c r="I257" s="94">
        <v>40</v>
      </c>
      <c r="J257" s="94">
        <v>0</v>
      </c>
      <c r="K257" s="95">
        <f t="shared" si="10"/>
        <v>40</v>
      </c>
      <c r="L257" s="2">
        <v>1</v>
      </c>
      <c r="M257" s="93">
        <v>1</v>
      </c>
      <c r="N257" s="87"/>
    </row>
    <row r="258" spans="1:14" ht="12.75">
      <c r="A258" s="96">
        <v>39203</v>
      </c>
      <c r="B258" s="91" t="s">
        <v>14</v>
      </c>
      <c r="C258" s="91" t="s">
        <v>15</v>
      </c>
      <c r="D258" s="91"/>
      <c r="E258" s="91">
        <v>5612230</v>
      </c>
      <c r="F258" s="91">
        <v>5612230</v>
      </c>
      <c r="G258" s="93">
        <f t="shared" si="11"/>
        <v>0</v>
      </c>
      <c r="H258" s="94">
        <v>0</v>
      </c>
      <c r="I258" s="94">
        <v>0</v>
      </c>
      <c r="J258" s="94">
        <v>194.71</v>
      </c>
      <c r="K258" s="95">
        <f t="shared" si="10"/>
        <v>194.71</v>
      </c>
      <c r="L258" s="2">
        <v>1</v>
      </c>
      <c r="M258" s="93">
        <v>1</v>
      </c>
      <c r="N258" s="87"/>
    </row>
    <row r="259" spans="1:14" ht="12.75">
      <c r="A259" s="96">
        <v>39203</v>
      </c>
      <c r="B259" s="91" t="s">
        <v>16</v>
      </c>
      <c r="C259" s="91" t="s">
        <v>17</v>
      </c>
      <c r="D259" s="91"/>
      <c r="E259" s="91">
        <v>2028610</v>
      </c>
      <c r="F259" s="91">
        <v>2333710</v>
      </c>
      <c r="G259" s="93">
        <f t="shared" si="11"/>
        <v>305100</v>
      </c>
      <c r="H259" s="94">
        <v>10</v>
      </c>
      <c r="I259" s="94">
        <v>0</v>
      </c>
      <c r="J259" s="94">
        <v>377.65</v>
      </c>
      <c r="K259" s="95">
        <f t="shared" si="10"/>
        <v>387.65</v>
      </c>
      <c r="L259" s="2">
        <v>1</v>
      </c>
      <c r="M259" s="93">
        <v>1</v>
      </c>
      <c r="N259" s="87"/>
    </row>
    <row r="260" spans="1:14" ht="12.75">
      <c r="A260" s="96">
        <v>39203</v>
      </c>
      <c r="B260" s="91" t="s">
        <v>233</v>
      </c>
      <c r="C260" s="91" t="s">
        <v>234</v>
      </c>
      <c r="D260" s="91"/>
      <c r="E260" s="91">
        <v>0</v>
      </c>
      <c r="F260" s="91">
        <v>0</v>
      </c>
      <c r="G260" s="93">
        <f t="shared" si="11"/>
        <v>0</v>
      </c>
      <c r="H260" s="94">
        <v>0</v>
      </c>
      <c r="I260" s="94">
        <v>0</v>
      </c>
      <c r="J260" s="94">
        <v>0</v>
      </c>
      <c r="K260" s="95">
        <f t="shared" si="10"/>
        <v>0</v>
      </c>
      <c r="L260" s="2">
        <v>1</v>
      </c>
      <c r="M260" s="93">
        <v>1</v>
      </c>
      <c r="N260" s="87"/>
    </row>
    <row r="261" spans="1:14" ht="12.75">
      <c r="A261" s="96">
        <v>39203</v>
      </c>
      <c r="B261" s="91" t="s">
        <v>18</v>
      </c>
      <c r="C261" s="91" t="s">
        <v>19</v>
      </c>
      <c r="D261" s="91"/>
      <c r="E261" s="91">
        <v>314920</v>
      </c>
      <c r="F261" s="91">
        <v>327820</v>
      </c>
      <c r="G261" s="93">
        <f t="shared" si="11"/>
        <v>12900</v>
      </c>
      <c r="H261" s="94">
        <v>0</v>
      </c>
      <c r="I261" s="94">
        <v>40</v>
      </c>
      <c r="J261" s="94">
        <v>0</v>
      </c>
      <c r="K261" s="95">
        <f t="shared" si="10"/>
        <v>40</v>
      </c>
      <c r="L261" s="2">
        <v>1</v>
      </c>
      <c r="M261" s="93">
        <v>1</v>
      </c>
      <c r="N261" s="87"/>
    </row>
    <row r="262" spans="1:14" ht="12.75">
      <c r="A262" s="96">
        <v>39203</v>
      </c>
      <c r="B262" s="91" t="s">
        <v>20</v>
      </c>
      <c r="C262" s="91" t="s">
        <v>21</v>
      </c>
      <c r="D262" s="91"/>
      <c r="E262" s="91">
        <v>780030</v>
      </c>
      <c r="F262" s="91">
        <v>780030</v>
      </c>
      <c r="G262" s="93">
        <f t="shared" si="11"/>
        <v>0</v>
      </c>
      <c r="H262" s="94">
        <v>0</v>
      </c>
      <c r="I262" s="94">
        <v>40</v>
      </c>
      <c r="J262" s="94">
        <v>0</v>
      </c>
      <c r="K262" s="95">
        <f t="shared" si="10"/>
        <v>40</v>
      </c>
      <c r="L262" s="2">
        <v>1</v>
      </c>
      <c r="M262" s="93">
        <v>1</v>
      </c>
      <c r="N262" s="87"/>
    </row>
    <row r="263" spans="1:14" ht="12.75">
      <c r="A263" s="96">
        <v>39203</v>
      </c>
      <c r="B263" s="91" t="s">
        <v>0</v>
      </c>
      <c r="C263" s="91" t="s">
        <v>1</v>
      </c>
      <c r="D263" s="91"/>
      <c r="E263" s="91">
        <v>4540040</v>
      </c>
      <c r="F263" s="91">
        <v>5177090</v>
      </c>
      <c r="G263" s="93">
        <f t="shared" si="11"/>
        <v>637050</v>
      </c>
      <c r="H263" s="94">
        <v>0</v>
      </c>
      <c r="I263" s="94">
        <v>0</v>
      </c>
      <c r="J263" s="94">
        <v>955.58</v>
      </c>
      <c r="K263" s="95">
        <f t="shared" si="10"/>
        <v>955.58</v>
      </c>
      <c r="L263" s="2">
        <v>1</v>
      </c>
      <c r="M263" s="93">
        <v>1</v>
      </c>
      <c r="N263" s="87"/>
    </row>
    <row r="264" spans="1:14" ht="12.75">
      <c r="A264" s="96">
        <v>39203</v>
      </c>
      <c r="B264" s="91" t="s">
        <v>22</v>
      </c>
      <c r="C264" s="91" t="s">
        <v>23</v>
      </c>
      <c r="D264" s="91"/>
      <c r="E264" s="91">
        <v>2244900</v>
      </c>
      <c r="F264" s="91">
        <v>2269130</v>
      </c>
      <c r="G264" s="93">
        <f t="shared" si="11"/>
        <v>24230</v>
      </c>
      <c r="H264" s="94">
        <v>10</v>
      </c>
      <c r="I264" s="94">
        <v>30</v>
      </c>
      <c r="J264" s="94">
        <v>0</v>
      </c>
      <c r="K264" s="95">
        <f t="shared" si="10"/>
        <v>40</v>
      </c>
      <c r="L264" s="2" t="s">
        <v>262</v>
      </c>
      <c r="M264" s="93">
        <v>1</v>
      </c>
      <c r="N264" s="87"/>
    </row>
    <row r="265" spans="1:14" ht="12.75">
      <c r="A265" s="96">
        <v>39203</v>
      </c>
      <c r="B265" s="91" t="s">
        <v>24</v>
      </c>
      <c r="C265" s="91" t="s">
        <v>25</v>
      </c>
      <c r="D265" s="91"/>
      <c r="E265" s="91">
        <v>404030</v>
      </c>
      <c r="F265" s="91">
        <v>469740</v>
      </c>
      <c r="G265" s="93">
        <f t="shared" si="11"/>
        <v>65710</v>
      </c>
      <c r="H265" s="94">
        <v>0</v>
      </c>
      <c r="I265" s="94">
        <v>0</v>
      </c>
      <c r="J265" s="94">
        <v>38.57</v>
      </c>
      <c r="K265" s="95">
        <f t="shared" si="10"/>
        <v>38.57</v>
      </c>
      <c r="L265" s="2" t="s">
        <v>262</v>
      </c>
      <c r="M265" s="93">
        <v>1</v>
      </c>
      <c r="N265" s="87"/>
    </row>
    <row r="266" spans="1:14" ht="12.75">
      <c r="A266" s="96">
        <v>39203</v>
      </c>
      <c r="B266" s="91" t="s">
        <v>26</v>
      </c>
      <c r="C266" s="91" t="s">
        <v>27</v>
      </c>
      <c r="D266" s="91"/>
      <c r="E266" s="91">
        <v>2773010</v>
      </c>
      <c r="F266" s="91">
        <v>2811230</v>
      </c>
      <c r="G266" s="93">
        <f t="shared" si="11"/>
        <v>38220</v>
      </c>
      <c r="H266" s="94">
        <v>10</v>
      </c>
      <c r="I266" s="94">
        <v>30</v>
      </c>
      <c r="J266" s="94">
        <v>0</v>
      </c>
      <c r="K266" s="95">
        <f t="shared" si="10"/>
        <v>40</v>
      </c>
      <c r="L266" s="2" t="s">
        <v>262</v>
      </c>
      <c r="M266" s="93">
        <v>1</v>
      </c>
      <c r="N266" s="87"/>
    </row>
    <row r="267" spans="1:14" ht="12.75">
      <c r="A267" s="96">
        <v>39203</v>
      </c>
      <c r="B267" s="91" t="s">
        <v>28</v>
      </c>
      <c r="C267" s="91" t="s">
        <v>29</v>
      </c>
      <c r="D267" s="91"/>
      <c r="E267" s="91">
        <v>1411740</v>
      </c>
      <c r="F267" s="91">
        <v>1461030</v>
      </c>
      <c r="G267" s="93">
        <f t="shared" si="11"/>
        <v>49290</v>
      </c>
      <c r="H267" s="94">
        <v>0</v>
      </c>
      <c r="I267" s="94">
        <v>30</v>
      </c>
      <c r="J267" s="94">
        <v>0</v>
      </c>
      <c r="K267" s="95">
        <f t="shared" si="10"/>
        <v>30</v>
      </c>
      <c r="L267" s="2" t="s">
        <v>262</v>
      </c>
      <c r="M267" s="93">
        <v>1</v>
      </c>
      <c r="N267" s="87"/>
    </row>
    <row r="268" spans="1:14" ht="12.75">
      <c r="A268" s="96">
        <v>39203</v>
      </c>
      <c r="B268" s="91" t="s">
        <v>129</v>
      </c>
      <c r="C268" s="91" t="s">
        <v>130</v>
      </c>
      <c r="D268" s="91"/>
      <c r="E268" s="91">
        <v>8003260</v>
      </c>
      <c r="F268" s="91">
        <v>8020480</v>
      </c>
      <c r="G268" s="93">
        <f t="shared" si="11"/>
        <v>17220</v>
      </c>
      <c r="H268" s="94">
        <v>0</v>
      </c>
      <c r="I268" s="94">
        <v>30</v>
      </c>
      <c r="J268" s="94">
        <v>0</v>
      </c>
      <c r="K268" s="95">
        <f t="shared" si="10"/>
        <v>30</v>
      </c>
      <c r="L268" s="2" t="s">
        <v>262</v>
      </c>
      <c r="M268" s="93">
        <v>1</v>
      </c>
      <c r="N268" s="87"/>
    </row>
    <row r="269" spans="1:14" ht="12.75">
      <c r="A269" s="96">
        <v>39203</v>
      </c>
      <c r="B269" s="91" t="s">
        <v>30</v>
      </c>
      <c r="C269" s="91" t="s">
        <v>31</v>
      </c>
      <c r="D269" s="91"/>
      <c r="E269" s="91">
        <v>297030</v>
      </c>
      <c r="F269" s="91">
        <v>333040</v>
      </c>
      <c r="G269" s="93">
        <f t="shared" si="11"/>
        <v>36010</v>
      </c>
      <c r="H269" s="94">
        <v>10</v>
      </c>
      <c r="I269" s="94">
        <v>30</v>
      </c>
      <c r="J269" s="94">
        <v>0</v>
      </c>
      <c r="K269" s="95">
        <f t="shared" si="10"/>
        <v>40</v>
      </c>
      <c r="L269" s="2" t="s">
        <v>262</v>
      </c>
      <c r="M269" s="93">
        <v>1</v>
      </c>
      <c r="N269" s="87"/>
    </row>
    <row r="270" spans="1:14" ht="12.75">
      <c r="A270" s="96">
        <v>39203</v>
      </c>
      <c r="B270" s="91" t="s">
        <v>32</v>
      </c>
      <c r="C270" s="91" t="s">
        <v>33</v>
      </c>
      <c r="D270" s="91"/>
      <c r="E270" s="91">
        <v>700640</v>
      </c>
      <c r="F270" s="91">
        <v>761300</v>
      </c>
      <c r="G270" s="93">
        <f t="shared" si="11"/>
        <v>60660</v>
      </c>
      <c r="H270" s="94">
        <v>0</v>
      </c>
      <c r="I270" s="94">
        <v>0</v>
      </c>
      <c r="J270" s="94">
        <v>30.99</v>
      </c>
      <c r="K270" s="95">
        <f t="shared" si="10"/>
        <v>30.99</v>
      </c>
      <c r="L270" s="2" t="s">
        <v>262</v>
      </c>
      <c r="M270" s="93">
        <v>1</v>
      </c>
      <c r="N270" s="87"/>
    </row>
    <row r="271" spans="1:14" ht="12.75">
      <c r="A271" s="96">
        <v>39203</v>
      </c>
      <c r="B271" s="91" t="s">
        <v>34</v>
      </c>
      <c r="C271" s="91" t="s">
        <v>35</v>
      </c>
      <c r="D271" s="91"/>
      <c r="E271" s="91">
        <v>2522130</v>
      </c>
      <c r="F271" s="91">
        <v>2600210</v>
      </c>
      <c r="G271" s="93">
        <f t="shared" si="11"/>
        <v>78080</v>
      </c>
      <c r="H271" s="94">
        <v>0</v>
      </c>
      <c r="I271" s="94">
        <v>0</v>
      </c>
      <c r="J271" s="94">
        <v>57.12</v>
      </c>
      <c r="K271" s="95">
        <f t="shared" si="10"/>
        <v>57.12</v>
      </c>
      <c r="L271" s="2" t="s">
        <v>262</v>
      </c>
      <c r="M271" s="93">
        <v>1</v>
      </c>
      <c r="N271" s="87"/>
    </row>
    <row r="272" spans="1:14" ht="12.75">
      <c r="A272" s="96">
        <v>39203</v>
      </c>
      <c r="B272" s="91" t="s">
        <v>36</v>
      </c>
      <c r="C272" s="91" t="s">
        <v>37</v>
      </c>
      <c r="D272" s="91"/>
      <c r="E272" s="91">
        <v>1052720</v>
      </c>
      <c r="F272" s="91">
        <v>1170840</v>
      </c>
      <c r="G272" s="93">
        <f t="shared" si="11"/>
        <v>118120</v>
      </c>
      <c r="H272" s="94">
        <v>0</v>
      </c>
      <c r="I272" s="94">
        <v>0</v>
      </c>
      <c r="J272" s="94">
        <v>117.18</v>
      </c>
      <c r="K272" s="95">
        <f t="shared" si="10"/>
        <v>117.18</v>
      </c>
      <c r="L272" s="2" t="s">
        <v>262</v>
      </c>
      <c r="M272" s="93">
        <v>1</v>
      </c>
      <c r="N272" s="87"/>
    </row>
    <row r="273" spans="1:14" ht="12.75">
      <c r="A273" s="96">
        <v>39203</v>
      </c>
      <c r="B273" s="91" t="s">
        <v>38</v>
      </c>
      <c r="C273" s="91" t="s">
        <v>39</v>
      </c>
      <c r="D273" s="91"/>
      <c r="E273" s="91">
        <v>2860150</v>
      </c>
      <c r="F273" s="91">
        <v>2904110</v>
      </c>
      <c r="G273" s="93">
        <f t="shared" si="11"/>
        <v>43960</v>
      </c>
      <c r="H273" s="94">
        <v>0</v>
      </c>
      <c r="I273" s="94">
        <v>0</v>
      </c>
      <c r="J273" s="94">
        <v>35.94</v>
      </c>
      <c r="K273" s="95">
        <f t="shared" si="10"/>
        <v>35.94</v>
      </c>
      <c r="L273" s="2" t="s">
        <v>262</v>
      </c>
      <c r="M273" s="93">
        <v>1</v>
      </c>
      <c r="N273" s="87"/>
    </row>
    <row r="274" spans="1:14" ht="12.75">
      <c r="A274" s="96">
        <v>39203</v>
      </c>
      <c r="B274" s="91" t="s">
        <v>42</v>
      </c>
      <c r="C274" s="91" t="s">
        <v>43</v>
      </c>
      <c r="D274" s="91"/>
      <c r="E274" s="91">
        <v>1123340</v>
      </c>
      <c r="F274" s="91">
        <v>1145970</v>
      </c>
      <c r="G274" s="93">
        <f t="shared" si="11"/>
        <v>22630</v>
      </c>
      <c r="H274" s="94">
        <v>15.1</v>
      </c>
      <c r="I274" s="94">
        <v>30</v>
      </c>
      <c r="J274" s="94">
        <v>0</v>
      </c>
      <c r="K274" s="95">
        <f t="shared" si="10"/>
        <v>45.1</v>
      </c>
      <c r="L274" s="2" t="s">
        <v>262</v>
      </c>
      <c r="M274" s="93">
        <v>1</v>
      </c>
      <c r="N274" s="87"/>
    </row>
    <row r="275" spans="1:14" ht="12.75">
      <c r="A275" s="96">
        <v>39203</v>
      </c>
      <c r="B275" s="91" t="s">
        <v>40</v>
      </c>
      <c r="C275" s="91" t="s">
        <v>41</v>
      </c>
      <c r="D275" s="91"/>
      <c r="E275" s="91">
        <v>4102360</v>
      </c>
      <c r="F275" s="91">
        <v>4196710</v>
      </c>
      <c r="G275" s="93">
        <f t="shared" si="11"/>
        <v>94350</v>
      </c>
      <c r="H275" s="94">
        <v>0</v>
      </c>
      <c r="I275" s="94">
        <v>0</v>
      </c>
      <c r="J275" s="94">
        <v>81.53</v>
      </c>
      <c r="K275" s="95">
        <f t="shared" si="10"/>
        <v>81.53</v>
      </c>
      <c r="L275" s="2" t="s">
        <v>262</v>
      </c>
      <c r="M275" s="93">
        <v>1</v>
      </c>
      <c r="N275" s="87"/>
    </row>
    <row r="276" spans="1:14" ht="12.75">
      <c r="A276" s="96">
        <v>39203</v>
      </c>
      <c r="B276" s="91" t="s">
        <v>46</v>
      </c>
      <c r="C276" s="91" t="s">
        <v>47</v>
      </c>
      <c r="D276" s="91"/>
      <c r="E276" s="91">
        <v>1573080</v>
      </c>
      <c r="F276" s="91">
        <v>1618660</v>
      </c>
      <c r="G276" s="93">
        <f t="shared" si="11"/>
        <v>45580</v>
      </c>
      <c r="H276" s="94">
        <v>0</v>
      </c>
      <c r="I276" s="94">
        <v>0</v>
      </c>
      <c r="J276" s="94">
        <v>38.37</v>
      </c>
      <c r="K276" s="95">
        <f t="shared" si="10"/>
        <v>38.37</v>
      </c>
      <c r="L276" s="2" t="s">
        <v>262</v>
      </c>
      <c r="M276" s="93">
        <v>1</v>
      </c>
      <c r="N276" s="87"/>
    </row>
    <row r="277" spans="1:14" ht="12.75">
      <c r="A277" s="96">
        <v>39203</v>
      </c>
      <c r="B277" s="91" t="s">
        <v>48</v>
      </c>
      <c r="C277" s="91" t="s">
        <v>49</v>
      </c>
      <c r="D277" s="91"/>
      <c r="E277" s="91">
        <v>550180</v>
      </c>
      <c r="F277" s="91">
        <v>583430</v>
      </c>
      <c r="G277" s="93">
        <f t="shared" si="11"/>
        <v>33250</v>
      </c>
      <c r="H277" s="94">
        <v>0</v>
      </c>
      <c r="I277" s="94">
        <v>30</v>
      </c>
      <c r="J277" s="94">
        <v>0</v>
      </c>
      <c r="K277" s="95">
        <f t="shared" si="10"/>
        <v>30</v>
      </c>
      <c r="L277" s="2" t="s">
        <v>262</v>
      </c>
      <c r="M277" s="93">
        <v>1</v>
      </c>
      <c r="N277" s="87"/>
    </row>
    <row r="278" spans="1:14" ht="12.75">
      <c r="A278" s="96">
        <v>39203</v>
      </c>
      <c r="B278" s="91" t="s">
        <v>50</v>
      </c>
      <c r="C278" s="91" t="s">
        <v>51</v>
      </c>
      <c r="D278" s="91"/>
      <c r="E278" s="91">
        <v>1789530</v>
      </c>
      <c r="F278" s="91">
        <v>1807440</v>
      </c>
      <c r="G278" s="93">
        <f t="shared" si="11"/>
        <v>17910</v>
      </c>
      <c r="H278" s="94">
        <v>0</v>
      </c>
      <c r="I278" s="94">
        <v>30</v>
      </c>
      <c r="J278" s="94">
        <v>0</v>
      </c>
      <c r="K278" s="95">
        <f t="shared" si="10"/>
        <v>30</v>
      </c>
      <c r="L278" s="2" t="s">
        <v>262</v>
      </c>
      <c r="M278" s="93">
        <v>1</v>
      </c>
      <c r="N278" s="87"/>
    </row>
    <row r="279" spans="1:14" ht="12.75">
      <c r="A279" s="96">
        <v>39203</v>
      </c>
      <c r="B279" s="91" t="s">
        <v>52</v>
      </c>
      <c r="C279" s="91" t="s">
        <v>53</v>
      </c>
      <c r="D279" s="91"/>
      <c r="E279" s="91">
        <v>3309020</v>
      </c>
      <c r="F279" s="91">
        <v>3509980</v>
      </c>
      <c r="G279" s="93">
        <f t="shared" si="11"/>
        <v>200960</v>
      </c>
      <c r="H279" s="94">
        <v>0</v>
      </c>
      <c r="I279" s="94">
        <v>0</v>
      </c>
      <c r="J279" s="94">
        <v>241.44</v>
      </c>
      <c r="K279" s="95">
        <f t="shared" si="10"/>
        <v>241.44</v>
      </c>
      <c r="L279" s="2" t="s">
        <v>262</v>
      </c>
      <c r="M279" s="93">
        <v>1</v>
      </c>
      <c r="N279" s="87"/>
    </row>
    <row r="280" spans="1:14" ht="12.75">
      <c r="A280" s="96">
        <v>39203</v>
      </c>
      <c r="B280" s="91" t="s">
        <v>54</v>
      </c>
      <c r="C280" s="91" t="s">
        <v>55</v>
      </c>
      <c r="D280" s="91"/>
      <c r="E280" s="91">
        <v>2791360</v>
      </c>
      <c r="F280" s="91">
        <v>2832550</v>
      </c>
      <c r="G280" s="93">
        <f t="shared" si="11"/>
        <v>41190</v>
      </c>
      <c r="H280" s="94">
        <v>0</v>
      </c>
      <c r="I280" s="94">
        <v>0</v>
      </c>
      <c r="J280" s="94">
        <v>31.79</v>
      </c>
      <c r="K280" s="95">
        <f t="shared" si="10"/>
        <v>31.79</v>
      </c>
      <c r="L280" s="2" t="s">
        <v>262</v>
      </c>
      <c r="M280" s="93">
        <v>1</v>
      </c>
      <c r="N280" s="87"/>
    </row>
    <row r="281" spans="1:14" ht="12.75">
      <c r="A281" s="96">
        <v>39203</v>
      </c>
      <c r="B281" s="91" t="s">
        <v>56</v>
      </c>
      <c r="C281" s="91" t="s">
        <v>57</v>
      </c>
      <c r="D281" s="91"/>
      <c r="E281" s="91">
        <v>2544430</v>
      </c>
      <c r="F281" s="91">
        <v>2602099</v>
      </c>
      <c r="G281" s="93">
        <f t="shared" si="11"/>
        <v>57669</v>
      </c>
      <c r="H281" s="94">
        <v>0</v>
      </c>
      <c r="I281" s="94">
        <v>30</v>
      </c>
      <c r="J281" s="94">
        <v>0</v>
      </c>
      <c r="K281" s="95">
        <f t="shared" si="10"/>
        <v>30</v>
      </c>
      <c r="L281" s="2" t="s">
        <v>262</v>
      </c>
      <c r="M281" s="93">
        <v>1</v>
      </c>
      <c r="N281" s="87"/>
    </row>
    <row r="282" spans="1:14" ht="12.75">
      <c r="A282" s="96">
        <v>39203</v>
      </c>
      <c r="B282" s="91" t="s">
        <v>58</v>
      </c>
      <c r="C282" s="91" t="s">
        <v>59</v>
      </c>
      <c r="D282" s="91"/>
      <c r="E282" s="91">
        <v>1962210</v>
      </c>
      <c r="F282" s="91">
        <v>1993310</v>
      </c>
      <c r="G282" s="93">
        <f t="shared" si="11"/>
        <v>31100</v>
      </c>
      <c r="H282" s="94">
        <v>0</v>
      </c>
      <c r="I282" s="94">
        <v>30</v>
      </c>
      <c r="J282" s="94">
        <v>0</v>
      </c>
      <c r="K282" s="95">
        <f t="shared" si="10"/>
        <v>30</v>
      </c>
      <c r="L282" s="2" t="s">
        <v>262</v>
      </c>
      <c r="M282" s="93">
        <v>1</v>
      </c>
      <c r="N282" s="87"/>
    </row>
    <row r="283" spans="1:14" ht="12.75">
      <c r="A283" s="96">
        <v>39203</v>
      </c>
      <c r="B283" s="91" t="s">
        <v>60</v>
      </c>
      <c r="C283" s="91" t="s">
        <v>61</v>
      </c>
      <c r="D283" s="91"/>
      <c r="E283" s="91">
        <v>2012020</v>
      </c>
      <c r="F283" s="91">
        <v>2044220</v>
      </c>
      <c r="G283" s="93">
        <f t="shared" si="11"/>
        <v>32200</v>
      </c>
      <c r="H283" s="94">
        <v>0</v>
      </c>
      <c r="I283" s="94">
        <v>30</v>
      </c>
      <c r="J283" s="94">
        <v>0</v>
      </c>
      <c r="K283" s="95">
        <f t="shared" si="10"/>
        <v>30</v>
      </c>
      <c r="L283" s="2" t="s">
        <v>262</v>
      </c>
      <c r="M283" s="93">
        <v>1</v>
      </c>
      <c r="N283" s="87"/>
    </row>
    <row r="284" spans="1:14" ht="12.75">
      <c r="A284" s="96">
        <v>39203</v>
      </c>
      <c r="B284" s="91" t="s">
        <v>62</v>
      </c>
      <c r="C284" s="91" t="s">
        <v>63</v>
      </c>
      <c r="D284" s="91"/>
      <c r="E284" s="91">
        <v>1781330</v>
      </c>
      <c r="F284" s="91">
        <v>1847110</v>
      </c>
      <c r="G284" s="93">
        <f t="shared" si="11"/>
        <v>65780</v>
      </c>
      <c r="H284" s="94">
        <v>0</v>
      </c>
      <c r="I284" s="94">
        <v>0</v>
      </c>
      <c r="J284" s="94">
        <v>38.67</v>
      </c>
      <c r="K284" s="95">
        <f t="shared" si="10"/>
        <v>38.67</v>
      </c>
      <c r="L284" s="2" t="s">
        <v>262</v>
      </c>
      <c r="M284" s="93">
        <v>1</v>
      </c>
      <c r="N284" s="87"/>
    </row>
    <row r="285" spans="1:14" ht="12.75">
      <c r="A285" s="96">
        <v>39203</v>
      </c>
      <c r="B285" s="91" t="s">
        <v>64</v>
      </c>
      <c r="C285" s="91" t="s">
        <v>65</v>
      </c>
      <c r="D285" s="91"/>
      <c r="E285" s="91">
        <v>2156510</v>
      </c>
      <c r="F285" s="91">
        <v>2223080</v>
      </c>
      <c r="G285" s="93">
        <f t="shared" si="11"/>
        <v>66570</v>
      </c>
      <c r="H285" s="94">
        <v>0</v>
      </c>
      <c r="I285" s="94">
        <v>0</v>
      </c>
      <c r="J285" s="94">
        <v>39.86</v>
      </c>
      <c r="K285" s="95">
        <f t="shared" si="10"/>
        <v>39.86</v>
      </c>
      <c r="L285" s="2" t="s">
        <v>262</v>
      </c>
      <c r="M285" s="93">
        <v>1</v>
      </c>
      <c r="N285" s="87"/>
    </row>
    <row r="286" spans="1:14" ht="12.75">
      <c r="A286" s="96">
        <v>39203</v>
      </c>
      <c r="B286" s="91" t="s">
        <v>66</v>
      </c>
      <c r="C286" s="91" t="s">
        <v>67</v>
      </c>
      <c r="D286" s="91"/>
      <c r="E286" s="91">
        <v>1263260</v>
      </c>
      <c r="F286" s="91">
        <v>1288160</v>
      </c>
      <c r="G286" s="93">
        <f t="shared" si="11"/>
        <v>24900</v>
      </c>
      <c r="H286" s="94">
        <v>0</v>
      </c>
      <c r="I286" s="94">
        <v>30</v>
      </c>
      <c r="J286" s="94">
        <v>0</v>
      </c>
      <c r="K286" s="95">
        <f t="shared" si="10"/>
        <v>30</v>
      </c>
      <c r="L286" s="2" t="s">
        <v>262</v>
      </c>
      <c r="M286" s="93">
        <v>1</v>
      </c>
      <c r="N286" s="87"/>
    </row>
    <row r="287" spans="1:14" ht="12.75">
      <c r="A287" s="96">
        <v>39203</v>
      </c>
      <c r="B287" s="91" t="s">
        <v>237</v>
      </c>
      <c r="C287" s="91" t="s">
        <v>238</v>
      </c>
      <c r="D287" s="91"/>
      <c r="E287" s="91">
        <v>0</v>
      </c>
      <c r="F287" s="91">
        <v>0</v>
      </c>
      <c r="G287" s="93">
        <f t="shared" si="11"/>
        <v>0</v>
      </c>
      <c r="H287" s="94">
        <v>0</v>
      </c>
      <c r="I287" s="94">
        <v>0</v>
      </c>
      <c r="J287" s="94">
        <v>0</v>
      </c>
      <c r="K287" s="95">
        <f t="shared" si="10"/>
        <v>0</v>
      </c>
      <c r="L287" s="2" t="s">
        <v>262</v>
      </c>
      <c r="M287" s="93">
        <v>1</v>
      </c>
      <c r="N287" s="87"/>
    </row>
    <row r="288" spans="1:14" ht="12.75">
      <c r="A288" s="96">
        <v>39203</v>
      </c>
      <c r="B288" s="91" t="s">
        <v>125</v>
      </c>
      <c r="C288" s="91" t="s">
        <v>126</v>
      </c>
      <c r="D288" s="91"/>
      <c r="E288" s="91">
        <v>0</v>
      </c>
      <c r="F288" s="91">
        <v>0</v>
      </c>
      <c r="G288" s="93">
        <f t="shared" si="11"/>
        <v>0</v>
      </c>
      <c r="H288" s="94">
        <v>0</v>
      </c>
      <c r="I288" s="94">
        <v>0</v>
      </c>
      <c r="J288" s="94">
        <v>0</v>
      </c>
      <c r="K288" s="95">
        <f t="shared" si="10"/>
        <v>0</v>
      </c>
      <c r="L288" s="2" t="s">
        <v>262</v>
      </c>
      <c r="M288" s="93">
        <v>1</v>
      </c>
      <c r="N288" s="87"/>
    </row>
    <row r="289" spans="1:14" ht="12.75">
      <c r="A289" s="96">
        <v>39203</v>
      </c>
      <c r="B289" s="91" t="s">
        <v>209</v>
      </c>
      <c r="C289" s="91" t="s">
        <v>210</v>
      </c>
      <c r="D289" s="91"/>
      <c r="E289" s="91">
        <v>0</v>
      </c>
      <c r="F289" s="91">
        <v>0</v>
      </c>
      <c r="G289" s="93">
        <f t="shared" si="11"/>
        <v>0</v>
      </c>
      <c r="H289" s="94">
        <v>0</v>
      </c>
      <c r="I289" s="94">
        <v>30</v>
      </c>
      <c r="J289" s="94">
        <v>0</v>
      </c>
      <c r="K289" s="95">
        <f t="shared" si="10"/>
        <v>30</v>
      </c>
      <c r="L289" s="2" t="s">
        <v>262</v>
      </c>
      <c r="M289" s="93">
        <v>1</v>
      </c>
      <c r="N289" s="87"/>
    </row>
    <row r="290" spans="1:14" ht="12.75">
      <c r="A290" s="96">
        <v>39203</v>
      </c>
      <c r="B290" s="91" t="s">
        <v>211</v>
      </c>
      <c r="C290" s="91" t="s">
        <v>212</v>
      </c>
      <c r="D290" s="91"/>
      <c r="E290" s="91">
        <v>615190</v>
      </c>
      <c r="F290" s="91">
        <v>673860</v>
      </c>
      <c r="G290" s="93">
        <f t="shared" si="11"/>
        <v>58670</v>
      </c>
      <c r="H290" s="94">
        <v>10</v>
      </c>
      <c r="I290" s="94">
        <v>30</v>
      </c>
      <c r="J290" s="94">
        <v>0</v>
      </c>
      <c r="K290" s="95">
        <f t="shared" si="10"/>
        <v>40</v>
      </c>
      <c r="L290" s="2" t="s">
        <v>262</v>
      </c>
      <c r="M290" s="93">
        <v>1</v>
      </c>
      <c r="N290" s="87"/>
    </row>
    <row r="291" spans="1:14" ht="12.75">
      <c r="A291" s="96">
        <v>39203</v>
      </c>
      <c r="B291" s="91" t="s">
        <v>243</v>
      </c>
      <c r="C291" s="91" t="s">
        <v>244</v>
      </c>
      <c r="D291" s="91"/>
      <c r="E291" s="91">
        <v>0</v>
      </c>
      <c r="F291" s="91">
        <v>0</v>
      </c>
      <c r="G291" s="93">
        <f t="shared" si="11"/>
        <v>0</v>
      </c>
      <c r="H291" s="94">
        <v>0</v>
      </c>
      <c r="I291" s="94">
        <v>0</v>
      </c>
      <c r="J291" s="94">
        <v>0</v>
      </c>
      <c r="K291" s="95">
        <f t="shared" si="10"/>
        <v>0</v>
      </c>
      <c r="L291" s="2" t="s">
        <v>262</v>
      </c>
      <c r="M291" s="93">
        <v>1</v>
      </c>
      <c r="N291" s="87"/>
    </row>
    <row r="292" spans="1:14" ht="12.75">
      <c r="A292" s="96">
        <v>39203</v>
      </c>
      <c r="B292" s="91" t="s">
        <v>241</v>
      </c>
      <c r="C292" s="91" t="s">
        <v>242</v>
      </c>
      <c r="D292" s="91"/>
      <c r="E292" s="91">
        <v>0</v>
      </c>
      <c r="F292" s="91">
        <v>0</v>
      </c>
      <c r="G292" s="93">
        <f t="shared" si="11"/>
        <v>0</v>
      </c>
      <c r="H292" s="94">
        <v>0</v>
      </c>
      <c r="I292" s="94">
        <v>0</v>
      </c>
      <c r="J292" s="94">
        <v>0</v>
      </c>
      <c r="K292" s="95">
        <f t="shared" si="10"/>
        <v>0</v>
      </c>
      <c r="L292" s="2" t="s">
        <v>262</v>
      </c>
      <c r="M292" s="93">
        <v>1</v>
      </c>
      <c r="N292" s="87"/>
    </row>
    <row r="293" spans="1:14" ht="12.75">
      <c r="A293" s="96">
        <v>39203</v>
      </c>
      <c r="B293" s="91" t="s">
        <v>68</v>
      </c>
      <c r="C293" s="91" t="s">
        <v>69</v>
      </c>
      <c r="D293" s="91"/>
      <c r="E293" s="91">
        <v>917140</v>
      </c>
      <c r="F293" s="91">
        <v>956630</v>
      </c>
      <c r="G293" s="93">
        <f t="shared" si="11"/>
        <v>39490</v>
      </c>
      <c r="H293" s="94">
        <v>10</v>
      </c>
      <c r="I293" s="94">
        <v>30</v>
      </c>
      <c r="J293" s="94">
        <v>0</v>
      </c>
      <c r="K293" s="95">
        <f t="shared" si="10"/>
        <v>40</v>
      </c>
      <c r="L293" s="2" t="s">
        <v>262</v>
      </c>
      <c r="M293" s="93">
        <v>1</v>
      </c>
      <c r="N293" s="87"/>
    </row>
    <row r="294" spans="1:14" ht="12.75">
      <c r="A294" s="96">
        <v>39203</v>
      </c>
      <c r="B294" s="91" t="s">
        <v>70</v>
      </c>
      <c r="C294" s="91" t="s">
        <v>71</v>
      </c>
      <c r="D294" s="91"/>
      <c r="E294" s="91">
        <v>1544810</v>
      </c>
      <c r="F294" s="91">
        <v>1600860</v>
      </c>
      <c r="G294" s="93">
        <f t="shared" si="11"/>
        <v>56050</v>
      </c>
      <c r="H294" s="94">
        <v>0</v>
      </c>
      <c r="I294" s="94">
        <v>30</v>
      </c>
      <c r="J294" s="94">
        <v>0</v>
      </c>
      <c r="K294" s="95">
        <f t="shared" si="10"/>
        <v>30</v>
      </c>
      <c r="L294" s="2" t="s">
        <v>262</v>
      </c>
      <c r="M294" s="93">
        <v>1</v>
      </c>
      <c r="N294" s="87"/>
    </row>
    <row r="295" spans="1:14" ht="12.75">
      <c r="A295" s="96">
        <v>39203</v>
      </c>
      <c r="B295" s="91" t="s">
        <v>72</v>
      </c>
      <c r="C295" s="91" t="s">
        <v>73</v>
      </c>
      <c r="D295" s="91"/>
      <c r="E295" s="91">
        <v>2577620</v>
      </c>
      <c r="F295" s="91">
        <v>2625120</v>
      </c>
      <c r="G295" s="93">
        <f t="shared" si="11"/>
        <v>47500</v>
      </c>
      <c r="H295" s="94">
        <v>0</v>
      </c>
      <c r="I295" s="94">
        <v>30</v>
      </c>
      <c r="J295" s="94">
        <v>0</v>
      </c>
      <c r="K295" s="95">
        <f t="shared" si="10"/>
        <v>30</v>
      </c>
      <c r="L295" s="2" t="s">
        <v>262</v>
      </c>
      <c r="M295" s="93">
        <v>1</v>
      </c>
      <c r="N295" s="87"/>
    </row>
    <row r="296" spans="1:14" ht="12.75">
      <c r="A296" s="96">
        <v>39203</v>
      </c>
      <c r="B296" s="91" t="s">
        <v>74</v>
      </c>
      <c r="C296" s="91" t="s">
        <v>75</v>
      </c>
      <c r="D296" s="91"/>
      <c r="E296" s="91">
        <v>842360</v>
      </c>
      <c r="F296" s="91">
        <v>892810</v>
      </c>
      <c r="G296" s="93">
        <f t="shared" si="11"/>
        <v>50450</v>
      </c>
      <c r="H296" s="94">
        <v>0</v>
      </c>
      <c r="I296" s="94">
        <v>30</v>
      </c>
      <c r="J296" s="94">
        <v>0</v>
      </c>
      <c r="K296" s="95">
        <f t="shared" si="10"/>
        <v>30</v>
      </c>
      <c r="L296" s="2" t="s">
        <v>262</v>
      </c>
      <c r="M296" s="93">
        <v>1</v>
      </c>
      <c r="N296" s="87"/>
    </row>
    <row r="297" spans="1:14" ht="12.75">
      <c r="A297" s="96">
        <v>39203</v>
      </c>
      <c r="B297" s="91" t="s">
        <v>76</v>
      </c>
      <c r="C297" s="91" t="s">
        <v>77</v>
      </c>
      <c r="D297" s="91"/>
      <c r="E297" s="91">
        <v>0</v>
      </c>
      <c r="F297" s="91">
        <v>0</v>
      </c>
      <c r="G297" s="93">
        <f t="shared" si="11"/>
        <v>0</v>
      </c>
      <c r="H297" s="94">
        <v>0</v>
      </c>
      <c r="I297" s="94">
        <v>30</v>
      </c>
      <c r="J297" s="94">
        <v>0</v>
      </c>
      <c r="K297" s="95">
        <f t="shared" si="10"/>
        <v>30</v>
      </c>
      <c r="L297" s="2" t="s">
        <v>262</v>
      </c>
      <c r="M297" s="93">
        <v>1</v>
      </c>
      <c r="N297" s="87"/>
    </row>
    <row r="298" spans="1:14" ht="12.75">
      <c r="A298" s="96">
        <v>39203</v>
      </c>
      <c r="B298" s="91" t="s">
        <v>78</v>
      </c>
      <c r="C298" s="91" t="s">
        <v>79</v>
      </c>
      <c r="D298" s="91"/>
      <c r="E298" s="91">
        <v>735340</v>
      </c>
      <c r="F298" s="91">
        <v>791230</v>
      </c>
      <c r="G298" s="93">
        <f t="shared" si="11"/>
        <v>55890</v>
      </c>
      <c r="H298" s="94">
        <v>0</v>
      </c>
      <c r="I298" s="94">
        <v>30</v>
      </c>
      <c r="J298" s="94">
        <v>0</v>
      </c>
      <c r="K298" s="95">
        <f t="shared" si="10"/>
        <v>30</v>
      </c>
      <c r="L298" s="2" t="s">
        <v>262</v>
      </c>
      <c r="M298" s="93">
        <v>1</v>
      </c>
      <c r="N298" s="87"/>
    </row>
    <row r="299" spans="1:14" ht="12.75">
      <c r="A299" s="96">
        <v>39203</v>
      </c>
      <c r="B299" s="91" t="s">
        <v>213</v>
      </c>
      <c r="C299" s="91" t="s">
        <v>214</v>
      </c>
      <c r="D299" s="91"/>
      <c r="E299" s="91">
        <v>1285220</v>
      </c>
      <c r="F299" s="91">
        <v>1337770</v>
      </c>
      <c r="G299" s="93">
        <f t="shared" si="11"/>
        <v>52550</v>
      </c>
      <c r="H299" s="94">
        <v>0</v>
      </c>
      <c r="I299" s="94">
        <v>30</v>
      </c>
      <c r="J299" s="94">
        <v>0</v>
      </c>
      <c r="K299" s="95">
        <f t="shared" si="10"/>
        <v>30</v>
      </c>
      <c r="L299" s="2" t="s">
        <v>262</v>
      </c>
      <c r="M299" s="93">
        <v>1</v>
      </c>
      <c r="N299" s="87"/>
    </row>
    <row r="300" spans="1:14" ht="12.75">
      <c r="A300" s="96">
        <v>39203</v>
      </c>
      <c r="B300" s="91" t="s">
        <v>80</v>
      </c>
      <c r="C300" s="91" t="s">
        <v>81</v>
      </c>
      <c r="D300" s="91"/>
      <c r="E300" s="91">
        <v>738090</v>
      </c>
      <c r="F300" s="91">
        <v>770460</v>
      </c>
      <c r="G300" s="93">
        <f t="shared" si="11"/>
        <v>32370</v>
      </c>
      <c r="H300" s="94">
        <v>0</v>
      </c>
      <c r="I300" s="94">
        <v>30</v>
      </c>
      <c r="J300" s="94">
        <v>0</v>
      </c>
      <c r="K300" s="95">
        <f t="shared" si="10"/>
        <v>30</v>
      </c>
      <c r="L300" s="2" t="s">
        <v>262</v>
      </c>
      <c r="M300" s="93">
        <v>1</v>
      </c>
      <c r="N300" s="87"/>
    </row>
    <row r="301" spans="1:14" ht="12.75">
      <c r="A301" s="96">
        <v>39203</v>
      </c>
      <c r="B301" s="91" t="s">
        <v>235</v>
      </c>
      <c r="C301" s="91" t="s">
        <v>236</v>
      </c>
      <c r="D301" s="91"/>
      <c r="E301" s="91">
        <v>0</v>
      </c>
      <c r="F301" s="91">
        <v>0</v>
      </c>
      <c r="G301" s="93">
        <f t="shared" si="11"/>
        <v>0</v>
      </c>
      <c r="H301" s="94">
        <v>0</v>
      </c>
      <c r="I301" s="94">
        <v>0</v>
      </c>
      <c r="J301" s="94">
        <v>0</v>
      </c>
      <c r="K301" s="95">
        <f t="shared" si="10"/>
        <v>0</v>
      </c>
      <c r="L301" s="2" t="s">
        <v>262</v>
      </c>
      <c r="M301" s="93">
        <v>1</v>
      </c>
      <c r="N301" s="87"/>
    </row>
    <row r="302" spans="1:14" ht="12.75">
      <c r="A302" s="96">
        <v>39203</v>
      </c>
      <c r="B302" s="91" t="s">
        <v>215</v>
      </c>
      <c r="C302" s="91" t="s">
        <v>216</v>
      </c>
      <c r="D302" s="91"/>
      <c r="E302" s="91">
        <v>0</v>
      </c>
      <c r="F302" s="91">
        <v>0</v>
      </c>
      <c r="G302" s="93">
        <f t="shared" si="11"/>
        <v>0</v>
      </c>
      <c r="H302" s="94">
        <v>0</v>
      </c>
      <c r="I302" s="94">
        <v>30</v>
      </c>
      <c r="J302" s="94">
        <v>0</v>
      </c>
      <c r="K302" s="95">
        <f t="shared" si="10"/>
        <v>30</v>
      </c>
      <c r="L302" s="2" t="s">
        <v>262</v>
      </c>
      <c r="M302" s="93">
        <v>1</v>
      </c>
      <c r="N302" s="87"/>
    </row>
    <row r="303" spans="1:14" ht="12.75">
      <c r="A303" s="96">
        <v>39203</v>
      </c>
      <c r="B303" s="91" t="s">
        <v>217</v>
      </c>
      <c r="C303" s="91" t="s">
        <v>218</v>
      </c>
      <c r="D303" s="91"/>
      <c r="E303" s="91">
        <v>0</v>
      </c>
      <c r="F303" s="91">
        <v>2740</v>
      </c>
      <c r="G303" s="93">
        <f t="shared" si="11"/>
        <v>2740</v>
      </c>
      <c r="H303" s="94">
        <v>0</v>
      </c>
      <c r="I303" s="94">
        <v>30</v>
      </c>
      <c r="J303" s="94">
        <v>0</v>
      </c>
      <c r="K303" s="95">
        <f t="shared" si="10"/>
        <v>30</v>
      </c>
      <c r="L303" s="2" t="s">
        <v>262</v>
      </c>
      <c r="M303" s="93">
        <v>1</v>
      </c>
      <c r="N303" s="87"/>
    </row>
    <row r="304" spans="1:14" ht="12.75">
      <c r="A304" s="96">
        <v>39203</v>
      </c>
      <c r="B304" s="91" t="s">
        <v>82</v>
      </c>
      <c r="C304" s="91" t="s">
        <v>83</v>
      </c>
      <c r="D304" s="91"/>
      <c r="E304" s="91">
        <v>1151070</v>
      </c>
      <c r="F304" s="91">
        <v>1190880</v>
      </c>
      <c r="G304" s="93">
        <f t="shared" si="11"/>
        <v>39810</v>
      </c>
      <c r="H304" s="94">
        <v>0</v>
      </c>
      <c r="I304" s="94">
        <v>30</v>
      </c>
      <c r="J304" s="94">
        <v>0</v>
      </c>
      <c r="K304" s="95">
        <f t="shared" si="10"/>
        <v>30</v>
      </c>
      <c r="L304" s="2" t="s">
        <v>262</v>
      </c>
      <c r="M304" s="93">
        <v>1</v>
      </c>
      <c r="N304" s="87"/>
    </row>
    <row r="305" spans="1:14" ht="12.75">
      <c r="A305" s="96">
        <v>39203</v>
      </c>
      <c r="B305" s="91" t="s">
        <v>84</v>
      </c>
      <c r="C305" s="91" t="s">
        <v>85</v>
      </c>
      <c r="D305" s="91"/>
      <c r="E305" s="91">
        <v>2698910</v>
      </c>
      <c r="F305" s="91">
        <v>2746070</v>
      </c>
      <c r="G305" s="93">
        <f t="shared" si="11"/>
        <v>47160</v>
      </c>
      <c r="H305" s="94">
        <v>0</v>
      </c>
      <c r="I305" s="94">
        <v>30</v>
      </c>
      <c r="J305" s="94">
        <v>0</v>
      </c>
      <c r="K305" s="95">
        <f t="shared" si="10"/>
        <v>30</v>
      </c>
      <c r="L305" s="2" t="s">
        <v>262</v>
      </c>
      <c r="M305" s="93">
        <v>1</v>
      </c>
      <c r="N305" s="87"/>
    </row>
    <row r="306" spans="1:14" ht="12.75">
      <c r="A306" s="96">
        <v>39203</v>
      </c>
      <c r="B306" s="91" t="s">
        <v>219</v>
      </c>
      <c r="C306" s="91" t="s">
        <v>220</v>
      </c>
      <c r="D306" s="91"/>
      <c r="E306" s="91">
        <v>1355050</v>
      </c>
      <c r="F306" s="91">
        <v>1410030</v>
      </c>
      <c r="G306" s="93">
        <f t="shared" si="11"/>
        <v>54980</v>
      </c>
      <c r="H306" s="94">
        <v>0</v>
      </c>
      <c r="I306" s="94">
        <v>30</v>
      </c>
      <c r="J306" s="94">
        <v>0</v>
      </c>
      <c r="K306" s="95">
        <f t="shared" si="10"/>
        <v>30</v>
      </c>
      <c r="L306" s="2" t="s">
        <v>262</v>
      </c>
      <c r="M306" s="93">
        <v>1</v>
      </c>
      <c r="N306" s="87"/>
    </row>
    <row r="307" spans="1:14" ht="12.75">
      <c r="A307" s="96">
        <v>39203</v>
      </c>
      <c r="B307" s="91" t="s">
        <v>221</v>
      </c>
      <c r="C307" s="91" t="s">
        <v>222</v>
      </c>
      <c r="D307" s="91"/>
      <c r="E307" s="91">
        <v>0</v>
      </c>
      <c r="F307" s="91">
        <v>0</v>
      </c>
      <c r="G307" s="93">
        <f t="shared" si="11"/>
        <v>0</v>
      </c>
      <c r="H307" s="94">
        <v>0</v>
      </c>
      <c r="I307" s="94">
        <v>30</v>
      </c>
      <c r="J307" s="94">
        <v>0</v>
      </c>
      <c r="K307" s="95">
        <f t="shared" si="10"/>
        <v>30</v>
      </c>
      <c r="L307" s="2" t="s">
        <v>262</v>
      </c>
      <c r="M307" s="93">
        <v>1</v>
      </c>
      <c r="N307" s="87"/>
    </row>
    <row r="308" spans="1:14" ht="12.75">
      <c r="A308" s="96">
        <v>39203</v>
      </c>
      <c r="B308" s="91" t="s">
        <v>239</v>
      </c>
      <c r="C308" s="91" t="s">
        <v>240</v>
      </c>
      <c r="D308" s="91"/>
      <c r="E308" s="91">
        <v>0</v>
      </c>
      <c r="F308" s="91">
        <v>0</v>
      </c>
      <c r="G308" s="93">
        <f t="shared" si="11"/>
        <v>0</v>
      </c>
      <c r="H308" s="94"/>
      <c r="I308" s="94"/>
      <c r="J308" s="94"/>
      <c r="K308" s="95">
        <f t="shared" si="10"/>
        <v>0</v>
      </c>
      <c r="L308" s="2" t="s">
        <v>262</v>
      </c>
      <c r="M308" s="93">
        <v>1</v>
      </c>
      <c r="N308" s="87"/>
    </row>
    <row r="309" spans="1:14" ht="12.75">
      <c r="A309" s="96">
        <v>39203</v>
      </c>
      <c r="B309" s="91" t="s">
        <v>86</v>
      </c>
      <c r="C309" s="91" t="s">
        <v>87</v>
      </c>
      <c r="D309" s="91"/>
      <c r="E309" s="91">
        <v>1038300</v>
      </c>
      <c r="F309" s="91">
        <v>1100050</v>
      </c>
      <c r="G309" s="93">
        <f t="shared" si="11"/>
        <v>61750</v>
      </c>
      <c r="H309" s="94">
        <v>0</v>
      </c>
      <c r="I309" s="94">
        <v>0</v>
      </c>
      <c r="J309" s="94">
        <v>32.63</v>
      </c>
      <c r="K309" s="95">
        <f t="shared" si="10"/>
        <v>32.63</v>
      </c>
      <c r="L309" s="2" t="s">
        <v>262</v>
      </c>
      <c r="M309" s="93">
        <v>1</v>
      </c>
      <c r="N309" s="87"/>
    </row>
    <row r="310" spans="1:14" ht="12.75">
      <c r="A310" s="96">
        <v>39203</v>
      </c>
      <c r="B310" s="91" t="s">
        <v>88</v>
      </c>
      <c r="C310" s="91" t="s">
        <v>89</v>
      </c>
      <c r="D310" s="91"/>
      <c r="E310" s="91">
        <v>760020</v>
      </c>
      <c r="F310" s="91">
        <v>805410</v>
      </c>
      <c r="G310" s="93">
        <f t="shared" si="11"/>
        <v>45390</v>
      </c>
      <c r="H310" s="94">
        <v>0</v>
      </c>
      <c r="I310" s="94">
        <v>30</v>
      </c>
      <c r="J310" s="94">
        <v>0</v>
      </c>
      <c r="K310" s="95">
        <f t="shared" si="10"/>
        <v>30</v>
      </c>
      <c r="L310" s="2" t="s">
        <v>262</v>
      </c>
      <c r="M310" s="93">
        <v>1</v>
      </c>
      <c r="N310" s="87"/>
    </row>
    <row r="311" spans="1:14" ht="12.75">
      <c r="A311" s="96">
        <v>39203</v>
      </c>
      <c r="B311" s="91" t="s">
        <v>127</v>
      </c>
      <c r="C311" s="91" t="s">
        <v>128</v>
      </c>
      <c r="D311" s="91"/>
      <c r="E311" s="91">
        <v>0</v>
      </c>
      <c r="F311" s="91">
        <v>0</v>
      </c>
      <c r="G311" s="93">
        <f t="shared" si="11"/>
        <v>0</v>
      </c>
      <c r="H311" s="94"/>
      <c r="I311" s="94"/>
      <c r="J311" s="94"/>
      <c r="K311" s="95">
        <f t="shared" si="10"/>
        <v>0</v>
      </c>
      <c r="L311" s="2" t="s">
        <v>262</v>
      </c>
      <c r="M311" s="93">
        <v>1</v>
      </c>
      <c r="N311" s="87"/>
    </row>
    <row r="312" spans="1:14" ht="12.75">
      <c r="A312" s="96">
        <v>39203</v>
      </c>
      <c r="B312" s="91" t="s">
        <v>90</v>
      </c>
      <c r="C312" s="91" t="s">
        <v>91</v>
      </c>
      <c r="D312" s="91"/>
      <c r="E312" s="91">
        <v>949490</v>
      </c>
      <c r="F312" s="91">
        <v>996870</v>
      </c>
      <c r="G312" s="93">
        <f t="shared" si="11"/>
        <v>47380</v>
      </c>
      <c r="H312" s="94">
        <v>0</v>
      </c>
      <c r="I312" s="94">
        <v>30</v>
      </c>
      <c r="J312" s="94">
        <v>0</v>
      </c>
      <c r="K312" s="95">
        <f t="shared" si="10"/>
        <v>30</v>
      </c>
      <c r="L312" s="2" t="s">
        <v>262</v>
      </c>
      <c r="M312" s="93">
        <v>1</v>
      </c>
      <c r="N312" s="87"/>
    </row>
    <row r="313" spans="1:14" ht="12.75">
      <c r="A313" s="96">
        <v>39203</v>
      </c>
      <c r="B313" s="91" t="s">
        <v>231</v>
      </c>
      <c r="C313" s="91" t="s">
        <v>232</v>
      </c>
      <c r="D313" s="91"/>
      <c r="E313" s="91">
        <v>0</v>
      </c>
      <c r="F313" s="91">
        <v>0</v>
      </c>
      <c r="G313" s="93">
        <f t="shared" si="11"/>
        <v>0</v>
      </c>
      <c r="H313" s="94"/>
      <c r="I313" s="94"/>
      <c r="J313" s="94"/>
      <c r="K313" s="95">
        <f t="shared" si="10"/>
        <v>0</v>
      </c>
      <c r="L313" s="2" t="s">
        <v>262</v>
      </c>
      <c r="M313" s="93">
        <v>1</v>
      </c>
      <c r="N313" s="87"/>
    </row>
    <row r="314" spans="1:14" ht="12.75">
      <c r="A314" s="96">
        <v>39203</v>
      </c>
      <c r="B314" s="91" t="s">
        <v>92</v>
      </c>
      <c r="C314" s="91" t="s">
        <v>93</v>
      </c>
      <c r="D314" s="91"/>
      <c r="E314" s="91">
        <v>1336730</v>
      </c>
      <c r="F314" s="91">
        <v>1420760</v>
      </c>
      <c r="G314" s="93">
        <f t="shared" si="11"/>
        <v>84030</v>
      </c>
      <c r="H314" s="94">
        <v>0</v>
      </c>
      <c r="I314" s="94">
        <v>0</v>
      </c>
      <c r="J314" s="94">
        <v>66.05</v>
      </c>
      <c r="K314" s="95">
        <f t="shared" si="10"/>
        <v>66.05</v>
      </c>
      <c r="L314" s="2" t="s">
        <v>262</v>
      </c>
      <c r="M314" s="93">
        <v>1</v>
      </c>
      <c r="N314" s="87"/>
    </row>
    <row r="315" spans="1:14" ht="12.75">
      <c r="A315" s="96">
        <v>39203</v>
      </c>
      <c r="B315" s="91" t="s">
        <v>94</v>
      </c>
      <c r="C315" s="91" t="s">
        <v>95</v>
      </c>
      <c r="D315" s="91"/>
      <c r="E315" s="91">
        <v>3167020</v>
      </c>
      <c r="F315" s="91">
        <v>3276090</v>
      </c>
      <c r="G315" s="93">
        <f t="shared" si="11"/>
        <v>109070</v>
      </c>
      <c r="H315" s="94">
        <v>0</v>
      </c>
      <c r="I315" s="94">
        <v>0</v>
      </c>
      <c r="J315" s="94">
        <v>103.61</v>
      </c>
      <c r="K315" s="95">
        <f aca="true" t="shared" si="12" ref="K315:K378">+J315+I315+H315</f>
        <v>103.61</v>
      </c>
      <c r="L315" s="2" t="s">
        <v>262</v>
      </c>
      <c r="M315" s="93">
        <v>1</v>
      </c>
      <c r="N315" s="87"/>
    </row>
    <row r="316" spans="1:14" ht="12.75">
      <c r="A316" s="96">
        <v>39203</v>
      </c>
      <c r="B316" s="91" t="s">
        <v>96</v>
      </c>
      <c r="C316" s="91" t="s">
        <v>97</v>
      </c>
      <c r="D316" s="91"/>
      <c r="E316" s="91">
        <v>260930</v>
      </c>
      <c r="F316" s="91">
        <v>279650</v>
      </c>
      <c r="G316" s="93">
        <f t="shared" si="11"/>
        <v>18720</v>
      </c>
      <c r="H316" s="94">
        <v>0</v>
      </c>
      <c r="I316" s="94">
        <v>30</v>
      </c>
      <c r="J316" s="94">
        <v>0</v>
      </c>
      <c r="K316" s="95">
        <f t="shared" si="12"/>
        <v>30</v>
      </c>
      <c r="L316" s="2" t="s">
        <v>262</v>
      </c>
      <c r="M316" s="93">
        <v>1</v>
      </c>
      <c r="N316" s="87"/>
    </row>
    <row r="317" spans="1:14" ht="12.75">
      <c r="A317" s="96">
        <v>39203</v>
      </c>
      <c r="B317" s="91" t="s">
        <v>98</v>
      </c>
      <c r="C317" s="91" t="s">
        <v>99</v>
      </c>
      <c r="D317" s="91"/>
      <c r="E317" s="91">
        <v>1753340</v>
      </c>
      <c r="F317" s="91">
        <v>1829120</v>
      </c>
      <c r="G317" s="93">
        <f t="shared" si="11"/>
        <v>75780</v>
      </c>
      <c r="H317" s="94">
        <v>0</v>
      </c>
      <c r="I317" s="94">
        <v>0</v>
      </c>
      <c r="J317" s="94">
        <v>53.67</v>
      </c>
      <c r="K317" s="95">
        <f t="shared" si="12"/>
        <v>53.67</v>
      </c>
      <c r="L317" s="2" t="s">
        <v>262</v>
      </c>
      <c r="M317" s="93">
        <v>1</v>
      </c>
      <c r="N317" s="87"/>
    </row>
    <row r="318" spans="1:14" ht="12.75">
      <c r="A318" s="96">
        <v>39203</v>
      </c>
      <c r="B318" s="91" t="s">
        <v>100</v>
      </c>
      <c r="C318" s="91" t="s">
        <v>101</v>
      </c>
      <c r="D318" s="91"/>
      <c r="E318" s="91">
        <v>1636440</v>
      </c>
      <c r="F318" s="91">
        <v>1682060</v>
      </c>
      <c r="G318" s="93">
        <f t="shared" si="11"/>
        <v>45620</v>
      </c>
      <c r="H318" s="94">
        <v>10</v>
      </c>
      <c r="I318" s="94">
        <v>30</v>
      </c>
      <c r="J318" s="94">
        <v>0</v>
      </c>
      <c r="K318" s="95">
        <f t="shared" si="12"/>
        <v>40</v>
      </c>
      <c r="L318" s="2" t="s">
        <v>262</v>
      </c>
      <c r="M318" s="93">
        <v>1</v>
      </c>
      <c r="N318" s="87"/>
    </row>
    <row r="319" spans="1:14" ht="12.75">
      <c r="A319" s="96">
        <v>39203</v>
      </c>
      <c r="B319" s="91" t="s">
        <v>102</v>
      </c>
      <c r="C319" s="91" t="s">
        <v>103</v>
      </c>
      <c r="D319" s="91"/>
      <c r="E319" s="91">
        <v>2072410</v>
      </c>
      <c r="F319" s="91">
        <v>2182720</v>
      </c>
      <c r="G319" s="93">
        <f t="shared" si="11"/>
        <v>110310</v>
      </c>
      <c r="H319" s="94">
        <v>0</v>
      </c>
      <c r="I319" s="94">
        <v>0</v>
      </c>
      <c r="J319" s="94">
        <v>105.47</v>
      </c>
      <c r="K319" s="95">
        <f t="shared" si="12"/>
        <v>105.47</v>
      </c>
      <c r="L319" s="2" t="s">
        <v>262</v>
      </c>
      <c r="M319" s="93">
        <v>1</v>
      </c>
      <c r="N319" s="87"/>
    </row>
    <row r="320" spans="1:14" ht="12.75">
      <c r="A320" s="96">
        <v>39203</v>
      </c>
      <c r="B320" s="91" t="s">
        <v>104</v>
      </c>
      <c r="C320" s="91" t="s">
        <v>105</v>
      </c>
      <c r="D320" s="91"/>
      <c r="E320" s="91">
        <v>1406060</v>
      </c>
      <c r="F320" s="91">
        <v>1450330</v>
      </c>
      <c r="G320" s="93">
        <f aca="true" t="shared" si="13" ref="G320:G383">F320-E320</f>
        <v>44270</v>
      </c>
      <c r="H320" s="94">
        <v>0</v>
      </c>
      <c r="I320" s="94">
        <v>30</v>
      </c>
      <c r="J320" s="94">
        <v>0</v>
      </c>
      <c r="K320" s="95">
        <f t="shared" si="12"/>
        <v>30</v>
      </c>
      <c r="L320" s="2" t="s">
        <v>262</v>
      </c>
      <c r="M320" s="93">
        <v>1</v>
      </c>
      <c r="N320" s="87"/>
    </row>
    <row r="321" spans="1:14" ht="12.75">
      <c r="A321" s="96">
        <v>39203</v>
      </c>
      <c r="B321" s="91" t="s">
        <v>106</v>
      </c>
      <c r="C321" s="91" t="s">
        <v>107</v>
      </c>
      <c r="D321" s="91"/>
      <c r="E321" s="91">
        <v>2676410</v>
      </c>
      <c r="F321" s="91">
        <v>2720030</v>
      </c>
      <c r="G321" s="93">
        <f t="shared" si="13"/>
        <v>43620</v>
      </c>
      <c r="H321" s="94">
        <v>0</v>
      </c>
      <c r="I321" s="94">
        <v>30</v>
      </c>
      <c r="J321" s="94">
        <v>0</v>
      </c>
      <c r="K321" s="95">
        <f t="shared" si="12"/>
        <v>30</v>
      </c>
      <c r="L321" s="2" t="s">
        <v>262</v>
      </c>
      <c r="M321" s="93">
        <v>1</v>
      </c>
      <c r="N321" s="87"/>
    </row>
    <row r="322" spans="1:14" ht="12.75">
      <c r="A322" s="96">
        <v>39203</v>
      </c>
      <c r="B322" s="91" t="s">
        <v>108</v>
      </c>
      <c r="C322" s="91" t="s">
        <v>109</v>
      </c>
      <c r="D322" s="91"/>
      <c r="E322" s="91">
        <v>2497030</v>
      </c>
      <c r="F322" s="91">
        <v>2523620</v>
      </c>
      <c r="G322" s="93">
        <f t="shared" si="13"/>
        <v>26590</v>
      </c>
      <c r="H322" s="94">
        <v>0</v>
      </c>
      <c r="I322" s="94">
        <v>30</v>
      </c>
      <c r="J322" s="94">
        <v>0</v>
      </c>
      <c r="K322" s="95">
        <f t="shared" si="12"/>
        <v>30</v>
      </c>
      <c r="L322" s="2" t="s">
        <v>262</v>
      </c>
      <c r="M322" s="93">
        <v>1</v>
      </c>
      <c r="N322" s="87"/>
    </row>
    <row r="323" spans="1:14" ht="12.75">
      <c r="A323" s="96">
        <v>39203</v>
      </c>
      <c r="B323" s="91" t="s">
        <v>110</v>
      </c>
      <c r="C323" s="91" t="s">
        <v>111</v>
      </c>
      <c r="D323" s="91"/>
      <c r="E323" s="91">
        <v>2491080</v>
      </c>
      <c r="F323" s="91">
        <v>2548040</v>
      </c>
      <c r="G323" s="93">
        <f t="shared" si="13"/>
        <v>56960</v>
      </c>
      <c r="H323" s="94">
        <v>10</v>
      </c>
      <c r="I323" s="94">
        <v>30</v>
      </c>
      <c r="J323" s="94">
        <v>0</v>
      </c>
      <c r="K323" s="95">
        <f t="shared" si="12"/>
        <v>40</v>
      </c>
      <c r="L323" s="2" t="s">
        <v>262</v>
      </c>
      <c r="M323" s="93">
        <v>1</v>
      </c>
      <c r="N323" s="87"/>
    </row>
    <row r="324" spans="1:14" ht="12.75">
      <c r="A324" s="96">
        <v>39203</v>
      </c>
      <c r="B324" s="91" t="s">
        <v>112</v>
      </c>
      <c r="C324" s="91" t="s">
        <v>113</v>
      </c>
      <c r="D324" s="91"/>
      <c r="E324" s="91">
        <v>1847500</v>
      </c>
      <c r="F324" s="91">
        <v>1906810</v>
      </c>
      <c r="G324" s="93">
        <f t="shared" si="13"/>
        <v>59310</v>
      </c>
      <c r="H324" s="94">
        <v>0</v>
      </c>
      <c r="I324" s="94">
        <v>30</v>
      </c>
      <c r="J324" s="94">
        <v>0</v>
      </c>
      <c r="K324" s="95">
        <f t="shared" si="12"/>
        <v>30</v>
      </c>
      <c r="L324" s="2" t="s">
        <v>262</v>
      </c>
      <c r="M324" s="93">
        <v>1</v>
      </c>
      <c r="N324" s="87"/>
    </row>
    <row r="325" spans="1:14" ht="12.75">
      <c r="A325" s="96">
        <v>39203</v>
      </c>
      <c r="B325" s="91" t="s">
        <v>114</v>
      </c>
      <c r="C325" s="91" t="s">
        <v>115</v>
      </c>
      <c r="D325" s="91"/>
      <c r="E325" s="91">
        <v>1921240</v>
      </c>
      <c r="F325" s="91">
        <v>2021340</v>
      </c>
      <c r="G325" s="93">
        <f t="shared" si="13"/>
        <v>100100</v>
      </c>
      <c r="H325" s="94">
        <v>0</v>
      </c>
      <c r="I325" s="94">
        <v>0</v>
      </c>
      <c r="J325" s="94">
        <v>90.15</v>
      </c>
      <c r="K325" s="95">
        <f t="shared" si="12"/>
        <v>90.15</v>
      </c>
      <c r="L325" s="2" t="s">
        <v>262</v>
      </c>
      <c r="M325" s="93">
        <v>1</v>
      </c>
      <c r="N325" s="87"/>
    </row>
    <row r="326" spans="1:14" ht="12.75">
      <c r="A326" s="96">
        <v>39203</v>
      </c>
      <c r="B326" s="91" t="s">
        <v>116</v>
      </c>
      <c r="C326" s="91" t="s">
        <v>117</v>
      </c>
      <c r="D326" s="91"/>
      <c r="E326" s="91">
        <v>1830800</v>
      </c>
      <c r="F326" s="91">
        <v>1872510</v>
      </c>
      <c r="G326" s="93">
        <f t="shared" si="13"/>
        <v>41710</v>
      </c>
      <c r="H326" s="94">
        <v>0</v>
      </c>
      <c r="I326" s="94">
        <v>30</v>
      </c>
      <c r="J326" s="94">
        <v>0</v>
      </c>
      <c r="K326" s="95">
        <f t="shared" si="12"/>
        <v>30</v>
      </c>
      <c r="L326" s="2" t="s">
        <v>262</v>
      </c>
      <c r="M326" s="93">
        <v>1</v>
      </c>
      <c r="N326" s="87"/>
    </row>
    <row r="327" spans="1:14" ht="12.75">
      <c r="A327" s="96">
        <v>39203</v>
      </c>
      <c r="B327" s="91" t="s">
        <v>118</v>
      </c>
      <c r="C327" s="91" t="s">
        <v>119</v>
      </c>
      <c r="D327" s="91"/>
      <c r="E327" s="91">
        <v>1531910</v>
      </c>
      <c r="F327" s="91">
        <v>1574220</v>
      </c>
      <c r="G327" s="93">
        <f t="shared" si="13"/>
        <v>42310</v>
      </c>
      <c r="H327" s="94">
        <v>10</v>
      </c>
      <c r="I327" s="94">
        <v>30</v>
      </c>
      <c r="J327" s="94">
        <v>0</v>
      </c>
      <c r="K327" s="95">
        <f t="shared" si="12"/>
        <v>40</v>
      </c>
      <c r="L327" s="2" t="s">
        <v>262</v>
      </c>
      <c r="M327" s="93">
        <v>1</v>
      </c>
      <c r="N327" s="87"/>
    </row>
    <row r="328" spans="1:14" ht="12.75">
      <c r="A328" s="96">
        <v>39203</v>
      </c>
      <c r="B328" s="91" t="s">
        <v>255</v>
      </c>
      <c r="C328" s="91" t="s">
        <v>120</v>
      </c>
      <c r="D328" s="91"/>
      <c r="E328" s="91">
        <v>1952260</v>
      </c>
      <c r="F328" s="91">
        <v>1971160</v>
      </c>
      <c r="G328" s="93">
        <f t="shared" si="13"/>
        <v>18900</v>
      </c>
      <c r="H328" s="94">
        <v>0</v>
      </c>
      <c r="I328" s="94">
        <v>30</v>
      </c>
      <c r="J328" s="94">
        <v>0</v>
      </c>
      <c r="K328" s="95">
        <f t="shared" si="12"/>
        <v>30</v>
      </c>
      <c r="L328" s="2" t="s">
        <v>262</v>
      </c>
      <c r="M328" s="93">
        <v>1</v>
      </c>
      <c r="N328" s="87"/>
    </row>
    <row r="329" spans="1:14" ht="12.75">
      <c r="A329" s="96">
        <v>39203</v>
      </c>
      <c r="B329" s="91" t="s">
        <v>121</v>
      </c>
      <c r="C329" s="91" t="s">
        <v>122</v>
      </c>
      <c r="D329" s="91"/>
      <c r="E329" s="91">
        <v>1602920</v>
      </c>
      <c r="F329" s="91">
        <v>1640010</v>
      </c>
      <c r="G329" s="93">
        <f t="shared" si="13"/>
        <v>37090</v>
      </c>
      <c r="H329" s="94">
        <v>0</v>
      </c>
      <c r="I329" s="94">
        <v>30</v>
      </c>
      <c r="J329" s="94">
        <v>0</v>
      </c>
      <c r="K329" s="95">
        <f t="shared" si="12"/>
        <v>30</v>
      </c>
      <c r="L329" s="2" t="s">
        <v>262</v>
      </c>
      <c r="M329" s="93">
        <v>1</v>
      </c>
      <c r="N329" s="87"/>
    </row>
    <row r="330" spans="1:14" ht="12.75">
      <c r="A330" s="96">
        <v>39203</v>
      </c>
      <c r="B330" s="91" t="s">
        <v>123</v>
      </c>
      <c r="C330" s="91" t="s">
        <v>124</v>
      </c>
      <c r="D330" s="91"/>
      <c r="E330" s="91">
        <v>2106190</v>
      </c>
      <c r="F330" s="91">
        <v>2164410</v>
      </c>
      <c r="G330" s="93">
        <f t="shared" si="13"/>
        <v>58220</v>
      </c>
      <c r="H330" s="94">
        <v>0</v>
      </c>
      <c r="I330" s="94">
        <v>30</v>
      </c>
      <c r="J330" s="94">
        <v>0</v>
      </c>
      <c r="K330" s="95">
        <f t="shared" si="12"/>
        <v>30</v>
      </c>
      <c r="L330" s="2" t="s">
        <v>262</v>
      </c>
      <c r="M330" s="93">
        <v>1</v>
      </c>
      <c r="N330" s="87"/>
    </row>
    <row r="331" spans="1:14" ht="12.75">
      <c r="A331" s="96">
        <v>39203</v>
      </c>
      <c r="B331" s="91" t="s">
        <v>131</v>
      </c>
      <c r="C331" s="91" t="s">
        <v>132</v>
      </c>
      <c r="D331" s="91"/>
      <c r="E331" s="91">
        <v>2669080</v>
      </c>
      <c r="F331" s="91">
        <v>2705230</v>
      </c>
      <c r="G331" s="93">
        <f t="shared" si="13"/>
        <v>36150</v>
      </c>
      <c r="H331" s="94">
        <v>0</v>
      </c>
      <c r="I331" s="94">
        <v>30</v>
      </c>
      <c r="J331" s="94">
        <v>0</v>
      </c>
      <c r="K331" s="95">
        <f t="shared" si="12"/>
        <v>30</v>
      </c>
      <c r="L331" s="2" t="s">
        <v>262</v>
      </c>
      <c r="M331" s="93">
        <v>1</v>
      </c>
      <c r="N331" s="87"/>
    </row>
    <row r="332" spans="1:14" ht="12.75">
      <c r="A332" s="96">
        <v>39203</v>
      </c>
      <c r="B332" s="91" t="s">
        <v>133</v>
      </c>
      <c r="C332" s="91" t="s">
        <v>134</v>
      </c>
      <c r="D332" s="91"/>
      <c r="E332" s="91">
        <v>8133610</v>
      </c>
      <c r="F332" s="91">
        <v>8196020</v>
      </c>
      <c r="G332" s="93">
        <f t="shared" si="13"/>
        <v>62410</v>
      </c>
      <c r="H332" s="94">
        <v>0</v>
      </c>
      <c r="I332" s="94">
        <v>0</v>
      </c>
      <c r="J332" s="94">
        <v>33.62</v>
      </c>
      <c r="K332" s="95">
        <f t="shared" si="12"/>
        <v>33.62</v>
      </c>
      <c r="L332" s="2" t="s">
        <v>262</v>
      </c>
      <c r="M332" s="93">
        <v>1</v>
      </c>
      <c r="N332" s="87"/>
    </row>
    <row r="333" spans="1:14" ht="12.75">
      <c r="A333" s="96">
        <v>39203</v>
      </c>
      <c r="B333" s="91" t="s">
        <v>135</v>
      </c>
      <c r="C333" s="91" t="s">
        <v>136</v>
      </c>
      <c r="D333" s="91"/>
      <c r="E333" s="91">
        <v>2479310</v>
      </c>
      <c r="F333" s="91">
        <v>2530180</v>
      </c>
      <c r="G333" s="93">
        <f t="shared" si="13"/>
        <v>50870</v>
      </c>
      <c r="H333" s="94">
        <v>10</v>
      </c>
      <c r="I333" s="94">
        <v>30</v>
      </c>
      <c r="J333" s="94">
        <v>0</v>
      </c>
      <c r="K333" s="95">
        <f t="shared" si="12"/>
        <v>40</v>
      </c>
      <c r="L333" s="2" t="s">
        <v>262</v>
      </c>
      <c r="M333" s="93">
        <v>1</v>
      </c>
      <c r="N333" s="87"/>
    </row>
    <row r="334" spans="1:14" ht="12.75">
      <c r="A334" s="96">
        <v>39203</v>
      </c>
      <c r="B334" s="91" t="s">
        <v>137</v>
      </c>
      <c r="C334" s="91" t="s">
        <v>138</v>
      </c>
      <c r="D334" s="91"/>
      <c r="E334" s="91">
        <v>2454310</v>
      </c>
      <c r="F334" s="91">
        <v>2454310</v>
      </c>
      <c r="G334" s="93">
        <f t="shared" si="13"/>
        <v>0</v>
      </c>
      <c r="H334" s="94">
        <v>0</v>
      </c>
      <c r="I334" s="94">
        <v>30</v>
      </c>
      <c r="J334" s="94">
        <v>0</v>
      </c>
      <c r="K334" s="95">
        <f t="shared" si="12"/>
        <v>30</v>
      </c>
      <c r="L334" s="2" t="s">
        <v>262</v>
      </c>
      <c r="M334" s="93">
        <v>1</v>
      </c>
      <c r="N334" s="87"/>
    </row>
    <row r="335" spans="1:14" ht="12.75">
      <c r="A335" s="96">
        <v>39203</v>
      </c>
      <c r="B335" s="91" t="s">
        <v>139</v>
      </c>
      <c r="C335" s="91" t="s">
        <v>140</v>
      </c>
      <c r="D335" s="91"/>
      <c r="E335" s="91">
        <v>1848770</v>
      </c>
      <c r="F335" s="91">
        <v>1859510</v>
      </c>
      <c r="G335" s="93">
        <f t="shared" si="13"/>
        <v>10740</v>
      </c>
      <c r="H335" s="94">
        <v>0</v>
      </c>
      <c r="I335" s="94">
        <v>30</v>
      </c>
      <c r="J335" s="94">
        <v>0</v>
      </c>
      <c r="K335" s="95">
        <f t="shared" si="12"/>
        <v>30</v>
      </c>
      <c r="L335" s="2" t="s">
        <v>262</v>
      </c>
      <c r="M335" s="93">
        <v>1</v>
      </c>
      <c r="N335" s="87"/>
    </row>
    <row r="336" spans="1:14" ht="12.75">
      <c r="A336" s="96">
        <v>39203</v>
      </c>
      <c r="B336" s="91" t="s">
        <v>141</v>
      </c>
      <c r="C336" s="91" t="s">
        <v>142</v>
      </c>
      <c r="D336" s="91"/>
      <c r="E336" s="91">
        <v>1572270</v>
      </c>
      <c r="F336" s="91">
        <v>1614780</v>
      </c>
      <c r="G336" s="93">
        <f t="shared" si="13"/>
        <v>42510</v>
      </c>
      <c r="H336" s="94">
        <v>0</v>
      </c>
      <c r="I336" s="94">
        <v>30</v>
      </c>
      <c r="J336" s="94">
        <v>0</v>
      </c>
      <c r="K336" s="95">
        <f t="shared" si="12"/>
        <v>30</v>
      </c>
      <c r="L336" s="2" t="s">
        <v>262</v>
      </c>
      <c r="M336" s="93">
        <v>1</v>
      </c>
      <c r="N336" s="87"/>
    </row>
    <row r="337" spans="1:14" ht="12.75">
      <c r="A337" s="96">
        <v>39203</v>
      </c>
      <c r="B337" s="91" t="s">
        <v>143</v>
      </c>
      <c r="C337" s="91" t="s">
        <v>144</v>
      </c>
      <c r="D337" s="91"/>
      <c r="E337" s="91">
        <v>2096320</v>
      </c>
      <c r="F337" s="91">
        <v>2131060</v>
      </c>
      <c r="G337" s="93">
        <f t="shared" si="13"/>
        <v>34740</v>
      </c>
      <c r="H337" s="94">
        <v>0</v>
      </c>
      <c r="I337" s="94">
        <v>30</v>
      </c>
      <c r="J337" s="94">
        <v>0</v>
      </c>
      <c r="K337" s="95">
        <f t="shared" si="12"/>
        <v>30</v>
      </c>
      <c r="L337" s="2" t="s">
        <v>262</v>
      </c>
      <c r="M337" s="93">
        <v>1</v>
      </c>
      <c r="N337" s="87"/>
    </row>
    <row r="338" spans="1:14" ht="12.75">
      <c r="A338" s="96">
        <v>39203</v>
      </c>
      <c r="B338" s="91" t="s">
        <v>145</v>
      </c>
      <c r="C338" s="91" t="s">
        <v>146</v>
      </c>
      <c r="D338" s="91"/>
      <c r="E338" s="91">
        <v>1972810</v>
      </c>
      <c r="F338" s="91">
        <v>1991170</v>
      </c>
      <c r="G338" s="93">
        <f t="shared" si="13"/>
        <v>18360</v>
      </c>
      <c r="H338" s="94">
        <v>0</v>
      </c>
      <c r="I338" s="94">
        <v>30</v>
      </c>
      <c r="J338" s="94">
        <v>0</v>
      </c>
      <c r="K338" s="95">
        <f t="shared" si="12"/>
        <v>30</v>
      </c>
      <c r="L338" s="2" t="s">
        <v>262</v>
      </c>
      <c r="M338" s="93">
        <v>1</v>
      </c>
      <c r="N338" s="87"/>
    </row>
    <row r="339" spans="1:14" ht="12.75">
      <c r="A339" s="96">
        <v>39203</v>
      </c>
      <c r="B339" s="91" t="s">
        <v>147</v>
      </c>
      <c r="C339" s="91" t="s">
        <v>148</v>
      </c>
      <c r="D339" s="91"/>
      <c r="E339" s="91">
        <v>2511990</v>
      </c>
      <c r="F339" s="91">
        <v>2551720</v>
      </c>
      <c r="G339" s="93">
        <f t="shared" si="13"/>
        <v>39730</v>
      </c>
      <c r="H339" s="94">
        <v>0</v>
      </c>
      <c r="I339" s="94">
        <v>30</v>
      </c>
      <c r="J339" s="94">
        <v>0</v>
      </c>
      <c r="K339" s="95">
        <f t="shared" si="12"/>
        <v>30</v>
      </c>
      <c r="L339" s="2" t="s">
        <v>262</v>
      </c>
      <c r="M339" s="93">
        <v>1</v>
      </c>
      <c r="N339" s="87"/>
    </row>
    <row r="340" spans="1:14" ht="12.75">
      <c r="A340" s="96">
        <v>39203</v>
      </c>
      <c r="B340" s="91" t="s">
        <v>149</v>
      </c>
      <c r="C340" s="91" t="s">
        <v>150</v>
      </c>
      <c r="D340" s="91"/>
      <c r="E340" s="91">
        <v>1533530</v>
      </c>
      <c r="F340" s="91">
        <v>1538020</v>
      </c>
      <c r="G340" s="93">
        <f t="shared" si="13"/>
        <v>4490</v>
      </c>
      <c r="H340" s="94">
        <v>10</v>
      </c>
      <c r="I340" s="94">
        <v>30</v>
      </c>
      <c r="J340" s="94">
        <v>0</v>
      </c>
      <c r="K340" s="95">
        <f t="shared" si="12"/>
        <v>40</v>
      </c>
      <c r="L340" s="2" t="s">
        <v>262</v>
      </c>
      <c r="M340" s="93">
        <v>1</v>
      </c>
      <c r="N340" s="87"/>
    </row>
    <row r="341" spans="1:14" ht="12.75">
      <c r="A341" s="96">
        <v>39203</v>
      </c>
      <c r="B341" s="91" t="s">
        <v>151</v>
      </c>
      <c r="C341" s="91" t="s">
        <v>152</v>
      </c>
      <c r="D341" s="91"/>
      <c r="E341" s="91">
        <v>2379170</v>
      </c>
      <c r="F341" s="91">
        <v>2406620</v>
      </c>
      <c r="G341" s="93">
        <f t="shared" si="13"/>
        <v>27450</v>
      </c>
      <c r="H341" s="94">
        <v>0</v>
      </c>
      <c r="I341" s="94">
        <v>30</v>
      </c>
      <c r="J341" s="94">
        <v>0</v>
      </c>
      <c r="K341" s="95">
        <f t="shared" si="12"/>
        <v>30</v>
      </c>
      <c r="L341" s="2" t="s">
        <v>262</v>
      </c>
      <c r="M341" s="93">
        <v>1</v>
      </c>
      <c r="N341" s="87"/>
    </row>
    <row r="342" spans="1:14" ht="12.75">
      <c r="A342" s="96">
        <v>39203</v>
      </c>
      <c r="B342" s="91" t="s">
        <v>153</v>
      </c>
      <c r="C342" s="91" t="s">
        <v>154</v>
      </c>
      <c r="D342" s="91"/>
      <c r="E342" s="91">
        <v>1687030</v>
      </c>
      <c r="F342" s="91">
        <v>1710020</v>
      </c>
      <c r="G342" s="93">
        <f t="shared" si="13"/>
        <v>22990</v>
      </c>
      <c r="H342" s="94">
        <v>0</v>
      </c>
      <c r="I342" s="94">
        <v>30</v>
      </c>
      <c r="J342" s="94">
        <v>0</v>
      </c>
      <c r="K342" s="95">
        <f t="shared" si="12"/>
        <v>30</v>
      </c>
      <c r="L342" s="2" t="s">
        <v>262</v>
      </c>
      <c r="M342" s="93">
        <v>1</v>
      </c>
      <c r="N342" s="87"/>
    </row>
    <row r="343" spans="1:14" ht="12.75">
      <c r="A343" s="96">
        <v>39203</v>
      </c>
      <c r="B343" s="91" t="s">
        <v>155</v>
      </c>
      <c r="C343" s="91" t="s">
        <v>156</v>
      </c>
      <c r="D343" s="91"/>
      <c r="E343" s="91">
        <v>683260</v>
      </c>
      <c r="F343" s="91">
        <v>718840</v>
      </c>
      <c r="G343" s="93">
        <f t="shared" si="13"/>
        <v>35580</v>
      </c>
      <c r="H343" s="94">
        <v>0</v>
      </c>
      <c r="I343" s="94">
        <v>30</v>
      </c>
      <c r="J343" s="94">
        <v>0</v>
      </c>
      <c r="K343" s="95">
        <f t="shared" si="12"/>
        <v>30</v>
      </c>
      <c r="L343" s="2" t="s">
        <v>262</v>
      </c>
      <c r="M343" s="93">
        <v>1</v>
      </c>
      <c r="N343" s="87"/>
    </row>
    <row r="344" spans="1:14" ht="12.75">
      <c r="A344" s="96">
        <v>39203</v>
      </c>
      <c r="B344" s="91" t="s">
        <v>157</v>
      </c>
      <c r="C344" s="91" t="s">
        <v>158</v>
      </c>
      <c r="D344" s="91"/>
      <c r="E344" s="91">
        <v>2828320</v>
      </c>
      <c r="F344" s="91">
        <v>2884840</v>
      </c>
      <c r="G344" s="93">
        <f t="shared" si="13"/>
        <v>56520</v>
      </c>
      <c r="H344" s="94">
        <v>0</v>
      </c>
      <c r="I344" s="94">
        <v>30</v>
      </c>
      <c r="J344" s="94">
        <v>0</v>
      </c>
      <c r="K344" s="95">
        <f t="shared" si="12"/>
        <v>30</v>
      </c>
      <c r="L344" s="2" t="s">
        <v>262</v>
      </c>
      <c r="M344" s="93">
        <v>1</v>
      </c>
      <c r="N344" s="87"/>
    </row>
    <row r="345" spans="1:14" ht="12.75">
      <c r="A345" s="96">
        <v>39203</v>
      </c>
      <c r="B345" s="91" t="s">
        <v>159</v>
      </c>
      <c r="C345" s="91" t="s">
        <v>160</v>
      </c>
      <c r="D345" s="91"/>
      <c r="E345" s="91">
        <v>2586240</v>
      </c>
      <c r="F345" s="91">
        <v>2619300</v>
      </c>
      <c r="G345" s="93">
        <f t="shared" si="13"/>
        <v>33060</v>
      </c>
      <c r="H345" s="94">
        <v>0</v>
      </c>
      <c r="I345" s="94">
        <v>30</v>
      </c>
      <c r="J345" s="94">
        <v>0</v>
      </c>
      <c r="K345" s="95">
        <f t="shared" si="12"/>
        <v>30</v>
      </c>
      <c r="L345" s="2" t="s">
        <v>262</v>
      </c>
      <c r="M345" s="93">
        <v>1</v>
      </c>
      <c r="N345" s="87"/>
    </row>
    <row r="346" spans="1:14" ht="12.75">
      <c r="A346" s="96">
        <v>39203</v>
      </c>
      <c r="B346" s="91" t="s">
        <v>161</v>
      </c>
      <c r="C346" s="91" t="s">
        <v>162</v>
      </c>
      <c r="D346" s="91"/>
      <c r="E346" s="91">
        <v>2853780</v>
      </c>
      <c r="F346" s="91">
        <v>2894870</v>
      </c>
      <c r="G346" s="93">
        <f t="shared" si="13"/>
        <v>41090</v>
      </c>
      <c r="H346" s="94">
        <v>0</v>
      </c>
      <c r="I346" s="94">
        <v>30</v>
      </c>
      <c r="J346" s="94">
        <v>0</v>
      </c>
      <c r="K346" s="95">
        <f t="shared" si="12"/>
        <v>30</v>
      </c>
      <c r="L346" s="2" t="s">
        <v>262</v>
      </c>
      <c r="M346" s="93">
        <v>1</v>
      </c>
      <c r="N346" s="87"/>
    </row>
    <row r="347" spans="1:14" ht="12.75">
      <c r="A347" s="96">
        <v>39203</v>
      </c>
      <c r="B347" s="91" t="s">
        <v>163</v>
      </c>
      <c r="C347" s="91" t="s">
        <v>164</v>
      </c>
      <c r="D347" s="91"/>
      <c r="E347" s="91">
        <v>3057140</v>
      </c>
      <c r="F347" s="91">
        <v>3098020</v>
      </c>
      <c r="G347" s="93">
        <f t="shared" si="13"/>
        <v>40880</v>
      </c>
      <c r="H347" s="94">
        <v>0</v>
      </c>
      <c r="I347" s="94">
        <v>30</v>
      </c>
      <c r="J347" s="94">
        <v>0</v>
      </c>
      <c r="K347" s="95">
        <f t="shared" si="12"/>
        <v>30</v>
      </c>
      <c r="L347" s="2" t="s">
        <v>262</v>
      </c>
      <c r="M347" s="93">
        <v>1</v>
      </c>
      <c r="N347" s="87"/>
    </row>
    <row r="348" spans="1:14" ht="12.75">
      <c r="A348" s="96">
        <v>39203</v>
      </c>
      <c r="B348" s="91" t="s">
        <v>165</v>
      </c>
      <c r="C348" s="91" t="s">
        <v>166</v>
      </c>
      <c r="D348" s="91"/>
      <c r="E348" s="91">
        <v>2821330</v>
      </c>
      <c r="F348" s="91">
        <v>2904080</v>
      </c>
      <c r="G348" s="93">
        <f t="shared" si="13"/>
        <v>82750</v>
      </c>
      <c r="H348" s="94">
        <v>0</v>
      </c>
      <c r="I348" s="94">
        <v>0</v>
      </c>
      <c r="J348" s="94">
        <v>64.13</v>
      </c>
      <c r="K348" s="95">
        <f t="shared" si="12"/>
        <v>64.13</v>
      </c>
      <c r="L348" s="2" t="s">
        <v>262</v>
      </c>
      <c r="M348" s="93">
        <v>1</v>
      </c>
      <c r="N348" s="87"/>
    </row>
    <row r="349" spans="1:14" ht="12.75">
      <c r="A349" s="96">
        <v>39203</v>
      </c>
      <c r="B349" s="91" t="s">
        <v>167</v>
      </c>
      <c r="C349" s="91" t="s">
        <v>168</v>
      </c>
      <c r="D349" s="91"/>
      <c r="E349" s="91">
        <v>2461060</v>
      </c>
      <c r="F349" s="91">
        <v>2504490</v>
      </c>
      <c r="G349" s="93">
        <f t="shared" si="13"/>
        <v>43430</v>
      </c>
      <c r="H349" s="94">
        <v>0</v>
      </c>
      <c r="I349" s="94">
        <v>30</v>
      </c>
      <c r="J349" s="94">
        <v>0</v>
      </c>
      <c r="K349" s="95">
        <f t="shared" si="12"/>
        <v>30</v>
      </c>
      <c r="L349" s="2" t="s">
        <v>262</v>
      </c>
      <c r="M349" s="93">
        <v>1</v>
      </c>
      <c r="N349" s="87"/>
    </row>
    <row r="350" spans="1:14" ht="12.75">
      <c r="A350" s="96">
        <v>39203</v>
      </c>
      <c r="B350" s="91" t="s">
        <v>169</v>
      </c>
      <c r="C350" s="91" t="s">
        <v>170</v>
      </c>
      <c r="D350" s="91"/>
      <c r="E350" s="91">
        <v>1869760</v>
      </c>
      <c r="F350" s="91">
        <v>1895670</v>
      </c>
      <c r="G350" s="93">
        <f t="shared" si="13"/>
        <v>25910</v>
      </c>
      <c r="H350" s="94">
        <v>0</v>
      </c>
      <c r="I350" s="94">
        <v>30</v>
      </c>
      <c r="J350" s="94">
        <v>0</v>
      </c>
      <c r="K350" s="95">
        <f t="shared" si="12"/>
        <v>30</v>
      </c>
      <c r="L350" s="2" t="s">
        <v>262</v>
      </c>
      <c r="M350" s="93">
        <v>1</v>
      </c>
      <c r="N350" s="87"/>
    </row>
    <row r="351" spans="1:14" ht="12.75">
      <c r="A351" s="96">
        <v>39203</v>
      </c>
      <c r="B351" s="91" t="s">
        <v>171</v>
      </c>
      <c r="C351" s="91" t="s">
        <v>172</v>
      </c>
      <c r="D351" s="91"/>
      <c r="E351" s="91">
        <v>924110</v>
      </c>
      <c r="F351" s="91">
        <v>940520</v>
      </c>
      <c r="G351" s="93">
        <f t="shared" si="13"/>
        <v>16410</v>
      </c>
      <c r="H351" s="94">
        <v>0</v>
      </c>
      <c r="I351" s="94">
        <v>30</v>
      </c>
      <c r="J351" s="94">
        <v>0</v>
      </c>
      <c r="K351" s="95">
        <f t="shared" si="12"/>
        <v>30</v>
      </c>
      <c r="L351" s="2" t="s">
        <v>262</v>
      </c>
      <c r="M351" s="93">
        <v>1</v>
      </c>
      <c r="N351" s="87"/>
    </row>
    <row r="352" spans="1:14" ht="12.75">
      <c r="A352" s="96">
        <v>39203</v>
      </c>
      <c r="B352" s="91" t="s">
        <v>173</v>
      </c>
      <c r="C352" s="91" t="s">
        <v>174</v>
      </c>
      <c r="D352" s="91"/>
      <c r="E352" s="91">
        <v>1683050</v>
      </c>
      <c r="F352" s="91">
        <v>1694070</v>
      </c>
      <c r="G352" s="93">
        <f t="shared" si="13"/>
        <v>11020</v>
      </c>
      <c r="H352" s="94">
        <v>0</v>
      </c>
      <c r="I352" s="94">
        <v>30</v>
      </c>
      <c r="J352" s="94">
        <v>0</v>
      </c>
      <c r="K352" s="95">
        <f t="shared" si="12"/>
        <v>30</v>
      </c>
      <c r="L352" s="2" t="s">
        <v>262</v>
      </c>
      <c r="M352" s="93">
        <v>1</v>
      </c>
      <c r="N352" s="87"/>
    </row>
    <row r="353" spans="1:14" ht="12.75">
      <c r="A353" s="96">
        <v>39203</v>
      </c>
      <c r="B353" s="91" t="s">
        <v>175</v>
      </c>
      <c r="C353" s="91" t="s">
        <v>176</v>
      </c>
      <c r="D353" s="91"/>
      <c r="E353" s="91">
        <v>840930</v>
      </c>
      <c r="F353" s="91">
        <v>840930</v>
      </c>
      <c r="G353" s="93">
        <f t="shared" si="13"/>
        <v>0</v>
      </c>
      <c r="H353" s="94">
        <v>0</v>
      </c>
      <c r="I353" s="94">
        <v>30</v>
      </c>
      <c r="J353" s="94">
        <v>0</v>
      </c>
      <c r="K353" s="95">
        <f t="shared" si="12"/>
        <v>30</v>
      </c>
      <c r="L353" s="2" t="s">
        <v>262</v>
      </c>
      <c r="M353" s="93">
        <v>1</v>
      </c>
      <c r="N353" s="87"/>
    </row>
    <row r="354" spans="1:14" ht="12.75">
      <c r="A354" s="96">
        <v>39203</v>
      </c>
      <c r="B354" s="91" t="s">
        <v>177</v>
      </c>
      <c r="C354" s="91" t="s">
        <v>178</v>
      </c>
      <c r="D354" s="91"/>
      <c r="E354" s="91">
        <v>5066010</v>
      </c>
      <c r="F354" s="91">
        <v>5110130</v>
      </c>
      <c r="G354" s="93">
        <f t="shared" si="13"/>
        <v>44120</v>
      </c>
      <c r="H354" s="94">
        <v>0</v>
      </c>
      <c r="I354" s="94">
        <v>30</v>
      </c>
      <c r="J354" s="94">
        <v>0</v>
      </c>
      <c r="K354" s="95">
        <f t="shared" si="12"/>
        <v>30</v>
      </c>
      <c r="L354" s="2" t="s">
        <v>262</v>
      </c>
      <c r="M354" s="93">
        <v>1</v>
      </c>
      <c r="N354" s="87"/>
    </row>
    <row r="355" spans="1:14" ht="12.75">
      <c r="A355" s="96">
        <v>39203</v>
      </c>
      <c r="B355" s="91" t="s">
        <v>179</v>
      </c>
      <c r="C355" s="91" t="s">
        <v>180</v>
      </c>
      <c r="D355" s="91"/>
      <c r="E355" s="91">
        <v>1586540</v>
      </c>
      <c r="F355" s="91">
        <v>1624040</v>
      </c>
      <c r="G355" s="93">
        <f t="shared" si="13"/>
        <v>37500</v>
      </c>
      <c r="H355" s="94">
        <v>10</v>
      </c>
      <c r="I355" s="94">
        <v>30</v>
      </c>
      <c r="J355" s="94">
        <v>0</v>
      </c>
      <c r="K355" s="95">
        <f t="shared" si="12"/>
        <v>40</v>
      </c>
      <c r="L355" s="2" t="s">
        <v>262</v>
      </c>
      <c r="M355" s="93">
        <v>1</v>
      </c>
      <c r="N355" s="87"/>
    </row>
    <row r="356" spans="1:14" ht="12.75">
      <c r="A356" s="96">
        <v>39203</v>
      </c>
      <c r="B356" s="91" t="s">
        <v>181</v>
      </c>
      <c r="C356" s="91" t="s">
        <v>182</v>
      </c>
      <c r="D356" s="91"/>
      <c r="E356" s="91">
        <v>4603330</v>
      </c>
      <c r="F356" s="91">
        <v>4619270</v>
      </c>
      <c r="G356" s="93">
        <f t="shared" si="13"/>
        <v>15940</v>
      </c>
      <c r="H356" s="94">
        <v>0</v>
      </c>
      <c r="I356" s="94">
        <v>30</v>
      </c>
      <c r="J356" s="94">
        <v>0</v>
      </c>
      <c r="K356" s="95">
        <f t="shared" si="12"/>
        <v>30</v>
      </c>
      <c r="L356" s="2" t="s">
        <v>262</v>
      </c>
      <c r="M356" s="93">
        <v>1</v>
      </c>
      <c r="N356" s="87"/>
    </row>
    <row r="357" spans="1:14" ht="12.75">
      <c r="A357" s="96">
        <v>39203</v>
      </c>
      <c r="B357" s="91" t="s">
        <v>183</v>
      </c>
      <c r="C357" s="91" t="s">
        <v>184</v>
      </c>
      <c r="D357" s="91"/>
      <c r="E357" s="91">
        <v>615220</v>
      </c>
      <c r="F357" s="91">
        <v>661500</v>
      </c>
      <c r="G357" s="93">
        <f t="shared" si="13"/>
        <v>46280</v>
      </c>
      <c r="H357" s="94">
        <v>0</v>
      </c>
      <c r="I357" s="94">
        <v>30</v>
      </c>
      <c r="J357" s="94">
        <v>0</v>
      </c>
      <c r="K357" s="95">
        <f t="shared" si="12"/>
        <v>30</v>
      </c>
      <c r="L357" s="2" t="s">
        <v>262</v>
      </c>
      <c r="M357" s="93">
        <v>1</v>
      </c>
      <c r="N357" s="87"/>
    </row>
    <row r="358" spans="1:14" ht="12.75">
      <c r="A358" s="96">
        <v>39203</v>
      </c>
      <c r="B358" s="91" t="s">
        <v>185</v>
      </c>
      <c r="C358" s="91" t="s">
        <v>186</v>
      </c>
      <c r="D358" s="91"/>
      <c r="E358" s="91">
        <v>2253270</v>
      </c>
      <c r="F358" s="91">
        <v>2315820</v>
      </c>
      <c r="G358" s="93">
        <f t="shared" si="13"/>
        <v>62550</v>
      </c>
      <c r="H358" s="94">
        <v>10</v>
      </c>
      <c r="I358" s="94">
        <v>0</v>
      </c>
      <c r="J358" s="94">
        <v>33.83</v>
      </c>
      <c r="K358" s="95">
        <f t="shared" si="12"/>
        <v>43.83</v>
      </c>
      <c r="L358" s="2" t="s">
        <v>262</v>
      </c>
      <c r="M358" s="93">
        <v>1</v>
      </c>
      <c r="N358" s="87"/>
    </row>
    <row r="359" spans="1:14" ht="12.75">
      <c r="A359" s="96">
        <v>39203</v>
      </c>
      <c r="B359" s="91" t="s">
        <v>187</v>
      </c>
      <c r="C359" s="91" t="s">
        <v>188</v>
      </c>
      <c r="D359" s="91"/>
      <c r="E359" s="91">
        <v>4481210</v>
      </c>
      <c r="F359" s="91">
        <v>4481210</v>
      </c>
      <c r="G359" s="93">
        <f t="shared" si="13"/>
        <v>0</v>
      </c>
      <c r="H359" s="94">
        <v>0</v>
      </c>
      <c r="I359" s="94">
        <v>30</v>
      </c>
      <c r="J359" s="94">
        <v>0</v>
      </c>
      <c r="K359" s="95">
        <f t="shared" si="12"/>
        <v>30</v>
      </c>
      <c r="L359" s="2" t="s">
        <v>262</v>
      </c>
      <c r="M359" s="93">
        <v>1</v>
      </c>
      <c r="N359" s="87"/>
    </row>
    <row r="360" spans="1:14" ht="12.75">
      <c r="A360" s="96">
        <v>39203</v>
      </c>
      <c r="B360" s="91" t="s">
        <v>189</v>
      </c>
      <c r="C360" s="91" t="s">
        <v>190</v>
      </c>
      <c r="D360" s="91"/>
      <c r="E360" s="91">
        <v>1732060</v>
      </c>
      <c r="F360" s="91">
        <v>1753140</v>
      </c>
      <c r="G360" s="93">
        <f t="shared" si="13"/>
        <v>21080</v>
      </c>
      <c r="H360" s="94">
        <v>0</v>
      </c>
      <c r="I360" s="94">
        <v>30</v>
      </c>
      <c r="J360" s="94">
        <v>0</v>
      </c>
      <c r="K360" s="95">
        <f t="shared" si="12"/>
        <v>30</v>
      </c>
      <c r="L360" s="2" t="s">
        <v>262</v>
      </c>
      <c r="M360" s="93">
        <v>1</v>
      </c>
      <c r="N360" s="87"/>
    </row>
    <row r="361" spans="1:14" ht="12.75">
      <c r="A361" s="96">
        <v>39203</v>
      </c>
      <c r="B361" s="91" t="s">
        <v>191</v>
      </c>
      <c r="C361" s="91" t="s">
        <v>192</v>
      </c>
      <c r="D361" s="91"/>
      <c r="E361" s="91">
        <v>1177800</v>
      </c>
      <c r="F361" s="91">
        <v>1197690</v>
      </c>
      <c r="G361" s="93">
        <f t="shared" si="13"/>
        <v>19890</v>
      </c>
      <c r="H361" s="94">
        <v>0</v>
      </c>
      <c r="I361" s="94">
        <v>30</v>
      </c>
      <c r="J361" s="94">
        <v>0</v>
      </c>
      <c r="K361" s="95">
        <f t="shared" si="12"/>
        <v>30</v>
      </c>
      <c r="L361" s="2" t="s">
        <v>262</v>
      </c>
      <c r="M361" s="93">
        <v>1</v>
      </c>
      <c r="N361" s="87"/>
    </row>
    <row r="362" spans="1:14" ht="12.75">
      <c r="A362" s="96">
        <v>39203</v>
      </c>
      <c r="B362" s="91" t="s">
        <v>193</v>
      </c>
      <c r="C362" s="91" t="s">
        <v>194</v>
      </c>
      <c r="D362" s="91"/>
      <c r="E362" s="91">
        <v>6800900</v>
      </c>
      <c r="F362" s="91">
        <v>6859450</v>
      </c>
      <c r="G362" s="93">
        <f t="shared" si="13"/>
        <v>58550</v>
      </c>
      <c r="H362" s="94">
        <v>10</v>
      </c>
      <c r="I362" s="94">
        <v>30</v>
      </c>
      <c r="J362" s="94">
        <v>0</v>
      </c>
      <c r="K362" s="95">
        <f t="shared" si="12"/>
        <v>40</v>
      </c>
      <c r="L362" s="2" t="s">
        <v>262</v>
      </c>
      <c r="M362" s="93">
        <v>1</v>
      </c>
      <c r="N362" s="87"/>
    </row>
    <row r="363" spans="1:14" ht="12.75">
      <c r="A363" s="96">
        <v>39203</v>
      </c>
      <c r="B363" s="91" t="s">
        <v>195</v>
      </c>
      <c r="C363" s="91" t="s">
        <v>196</v>
      </c>
      <c r="D363" s="91"/>
      <c r="E363" s="91">
        <v>2740610</v>
      </c>
      <c r="F363" s="91">
        <v>2767520</v>
      </c>
      <c r="G363" s="93">
        <f t="shared" si="13"/>
        <v>26910</v>
      </c>
      <c r="H363" s="94">
        <v>0</v>
      </c>
      <c r="I363" s="94">
        <v>30</v>
      </c>
      <c r="J363" s="94">
        <v>0</v>
      </c>
      <c r="K363" s="95">
        <f t="shared" si="12"/>
        <v>30</v>
      </c>
      <c r="L363" s="2" t="s">
        <v>262</v>
      </c>
      <c r="M363" s="93">
        <v>1</v>
      </c>
      <c r="N363" s="87"/>
    </row>
    <row r="364" spans="1:14" ht="12.75">
      <c r="A364" s="96">
        <v>39203</v>
      </c>
      <c r="B364" s="91" t="s">
        <v>197</v>
      </c>
      <c r="C364" s="91" t="s">
        <v>198</v>
      </c>
      <c r="D364" s="91"/>
      <c r="E364" s="91">
        <v>2383080</v>
      </c>
      <c r="F364" s="91">
        <v>2422220</v>
      </c>
      <c r="G364" s="93">
        <f t="shared" si="13"/>
        <v>39140</v>
      </c>
      <c r="H364" s="94">
        <v>0</v>
      </c>
      <c r="I364" s="94">
        <v>30</v>
      </c>
      <c r="J364" s="94">
        <v>0</v>
      </c>
      <c r="K364" s="95">
        <f t="shared" si="12"/>
        <v>30</v>
      </c>
      <c r="L364" s="2" t="s">
        <v>262</v>
      </c>
      <c r="M364" s="93">
        <v>1</v>
      </c>
      <c r="N364" s="87"/>
    </row>
    <row r="365" spans="1:14" ht="12.75">
      <c r="A365" s="96">
        <v>39203</v>
      </c>
      <c r="B365" s="91" t="s">
        <v>44</v>
      </c>
      <c r="C365" s="91" t="s">
        <v>45</v>
      </c>
      <c r="D365" s="91"/>
      <c r="E365" s="91">
        <v>1818440</v>
      </c>
      <c r="F365" s="91">
        <v>1861000</v>
      </c>
      <c r="G365" s="93">
        <f t="shared" si="13"/>
        <v>42560</v>
      </c>
      <c r="H365" s="94">
        <v>0</v>
      </c>
      <c r="I365" s="94">
        <v>30</v>
      </c>
      <c r="J365" s="94">
        <v>0</v>
      </c>
      <c r="K365" s="95">
        <f t="shared" si="12"/>
        <v>30</v>
      </c>
      <c r="L365" s="2" t="s">
        <v>262</v>
      </c>
      <c r="M365" s="93">
        <v>1</v>
      </c>
      <c r="N365" s="87"/>
    </row>
    <row r="366" spans="1:14" ht="12.75">
      <c r="A366" s="96">
        <v>39203</v>
      </c>
      <c r="B366" s="91" t="s">
        <v>199</v>
      </c>
      <c r="C366" s="91" t="s">
        <v>200</v>
      </c>
      <c r="D366" s="91"/>
      <c r="E366" s="91">
        <v>2429430</v>
      </c>
      <c r="F366" s="91">
        <v>2492990</v>
      </c>
      <c r="G366" s="93">
        <f t="shared" si="13"/>
        <v>63560</v>
      </c>
      <c r="H366" s="94">
        <v>0</v>
      </c>
      <c r="I366" s="94">
        <v>0</v>
      </c>
      <c r="J366" s="94">
        <v>35.34</v>
      </c>
      <c r="K366" s="95">
        <f t="shared" si="12"/>
        <v>35.34</v>
      </c>
      <c r="L366" s="2" t="s">
        <v>262</v>
      </c>
      <c r="M366" s="93">
        <v>1</v>
      </c>
      <c r="N366" s="87"/>
    </row>
    <row r="367" spans="1:14" ht="12.75">
      <c r="A367" s="96">
        <v>39203</v>
      </c>
      <c r="B367" s="91" t="s">
        <v>201</v>
      </c>
      <c r="C367" s="91" t="s">
        <v>202</v>
      </c>
      <c r="D367" s="91"/>
      <c r="E367" s="91">
        <v>3858020</v>
      </c>
      <c r="F367" s="91">
        <v>3914360</v>
      </c>
      <c r="G367" s="93">
        <f t="shared" si="13"/>
        <v>56340</v>
      </c>
      <c r="H367" s="94">
        <v>0</v>
      </c>
      <c r="I367" s="94">
        <v>30</v>
      </c>
      <c r="J367" s="94">
        <v>0</v>
      </c>
      <c r="K367" s="95">
        <f t="shared" si="12"/>
        <v>30</v>
      </c>
      <c r="L367" s="2" t="s">
        <v>262</v>
      </c>
      <c r="M367" s="93">
        <v>1</v>
      </c>
      <c r="N367" s="87"/>
    </row>
    <row r="368" spans="1:14" ht="12.75">
      <c r="A368" s="96">
        <v>39203</v>
      </c>
      <c r="B368" s="91" t="s">
        <v>203</v>
      </c>
      <c r="C368" s="91" t="s">
        <v>204</v>
      </c>
      <c r="D368" s="91"/>
      <c r="E368" s="91">
        <v>2237080</v>
      </c>
      <c r="F368" s="91">
        <v>2275610</v>
      </c>
      <c r="G368" s="93">
        <f t="shared" si="13"/>
        <v>38530</v>
      </c>
      <c r="H368" s="94">
        <v>0</v>
      </c>
      <c r="I368" s="94">
        <v>30</v>
      </c>
      <c r="J368" s="94">
        <v>0</v>
      </c>
      <c r="K368" s="95">
        <f t="shared" si="12"/>
        <v>30</v>
      </c>
      <c r="L368" s="2" t="s">
        <v>262</v>
      </c>
      <c r="M368" s="93">
        <v>1</v>
      </c>
      <c r="N368" s="87"/>
    </row>
    <row r="369" spans="1:14" ht="12.75">
      <c r="A369" s="96">
        <v>39203</v>
      </c>
      <c r="B369" s="91" t="s">
        <v>205</v>
      </c>
      <c r="C369" s="91" t="s">
        <v>206</v>
      </c>
      <c r="D369" s="91"/>
      <c r="E369" s="91">
        <v>2432120</v>
      </c>
      <c r="F369" s="91">
        <v>2482320</v>
      </c>
      <c r="G369" s="93">
        <f t="shared" si="13"/>
        <v>50200</v>
      </c>
      <c r="H369" s="94">
        <v>0</v>
      </c>
      <c r="I369" s="94">
        <v>30</v>
      </c>
      <c r="J369" s="94">
        <v>0</v>
      </c>
      <c r="K369" s="95">
        <f t="shared" si="12"/>
        <v>30</v>
      </c>
      <c r="L369" s="2" t="s">
        <v>262</v>
      </c>
      <c r="M369" s="93">
        <v>1</v>
      </c>
      <c r="N369" s="87"/>
    </row>
    <row r="370" spans="1:14" ht="12.75">
      <c r="A370" s="96">
        <v>39203</v>
      </c>
      <c r="B370" s="91" t="s">
        <v>207</v>
      </c>
      <c r="C370" s="91" t="s">
        <v>208</v>
      </c>
      <c r="D370" s="91"/>
      <c r="E370" s="91">
        <v>1075620</v>
      </c>
      <c r="F370" s="91">
        <v>1122080</v>
      </c>
      <c r="G370" s="93">
        <f t="shared" si="13"/>
        <v>46460</v>
      </c>
      <c r="H370" s="94">
        <v>0</v>
      </c>
      <c r="I370" s="94">
        <v>30</v>
      </c>
      <c r="J370" s="94">
        <v>0</v>
      </c>
      <c r="K370" s="95">
        <f t="shared" si="12"/>
        <v>30</v>
      </c>
      <c r="L370" s="2" t="s">
        <v>262</v>
      </c>
      <c r="M370" s="93">
        <v>1</v>
      </c>
      <c r="N370" s="87"/>
    </row>
    <row r="371" spans="1:14" ht="12.75">
      <c r="A371" s="96">
        <v>39203</v>
      </c>
      <c r="B371" s="91" t="s">
        <v>223</v>
      </c>
      <c r="C371" s="91" t="s">
        <v>224</v>
      </c>
      <c r="D371" s="91"/>
      <c r="E371" s="91">
        <v>1219040</v>
      </c>
      <c r="F371" s="91">
        <v>1262840</v>
      </c>
      <c r="G371" s="93">
        <f t="shared" si="13"/>
        <v>43800</v>
      </c>
      <c r="H371" s="94">
        <v>0</v>
      </c>
      <c r="I371" s="94">
        <v>30</v>
      </c>
      <c r="J371" s="94">
        <v>0</v>
      </c>
      <c r="K371" s="95">
        <f t="shared" si="12"/>
        <v>30</v>
      </c>
      <c r="L371" s="2" t="s">
        <v>262</v>
      </c>
      <c r="M371" s="93">
        <v>1</v>
      </c>
      <c r="N371" s="87"/>
    </row>
    <row r="372" spans="1:14" ht="12.75">
      <c r="A372" s="96">
        <v>39203</v>
      </c>
      <c r="B372" s="91" t="s">
        <v>225</v>
      </c>
      <c r="C372" s="91" t="s">
        <v>226</v>
      </c>
      <c r="D372" s="91"/>
      <c r="E372" s="91">
        <v>511320</v>
      </c>
      <c r="F372" s="91">
        <v>545520</v>
      </c>
      <c r="G372" s="93">
        <f t="shared" si="13"/>
        <v>34200</v>
      </c>
      <c r="H372" s="94">
        <v>10</v>
      </c>
      <c r="I372" s="94">
        <v>30</v>
      </c>
      <c r="J372" s="94">
        <v>0</v>
      </c>
      <c r="K372" s="95">
        <f t="shared" si="12"/>
        <v>40</v>
      </c>
      <c r="L372" s="2" t="s">
        <v>262</v>
      </c>
      <c r="M372" s="93">
        <v>1</v>
      </c>
      <c r="N372" s="87"/>
    </row>
    <row r="373" spans="1:14" ht="12.75">
      <c r="A373" s="96">
        <v>39203</v>
      </c>
      <c r="B373" s="91" t="s">
        <v>227</v>
      </c>
      <c r="C373" s="91" t="s">
        <v>228</v>
      </c>
      <c r="D373" s="91"/>
      <c r="E373" s="91">
        <v>585230</v>
      </c>
      <c r="F373" s="91">
        <v>585230</v>
      </c>
      <c r="G373" s="93">
        <f t="shared" si="13"/>
        <v>0</v>
      </c>
      <c r="H373" s="94">
        <v>0</v>
      </c>
      <c r="I373" s="94">
        <v>30</v>
      </c>
      <c r="J373" s="94">
        <v>0</v>
      </c>
      <c r="K373" s="95">
        <f t="shared" si="12"/>
        <v>30</v>
      </c>
      <c r="L373" s="2" t="s">
        <v>262</v>
      </c>
      <c r="M373" s="93">
        <v>1</v>
      </c>
      <c r="N373" s="87"/>
    </row>
    <row r="374" spans="1:14" ht="12.75">
      <c r="A374" s="96">
        <v>39203</v>
      </c>
      <c r="B374" s="91" t="s">
        <v>229</v>
      </c>
      <c r="C374" s="91" t="s">
        <v>230</v>
      </c>
      <c r="D374" s="91"/>
      <c r="E374" s="91">
        <v>1318270</v>
      </c>
      <c r="F374" s="91">
        <v>1364190</v>
      </c>
      <c r="G374" s="93">
        <f t="shared" si="13"/>
        <v>45920</v>
      </c>
      <c r="H374" s="94">
        <v>0</v>
      </c>
      <c r="I374" s="94">
        <v>30</v>
      </c>
      <c r="J374" s="94">
        <v>0</v>
      </c>
      <c r="K374" s="95">
        <f t="shared" si="12"/>
        <v>30</v>
      </c>
      <c r="L374" s="2" t="s">
        <v>262</v>
      </c>
      <c r="M374" s="93">
        <v>1</v>
      </c>
      <c r="N374" s="87"/>
    </row>
    <row r="375" spans="1:14" ht="12.75">
      <c r="A375" s="96">
        <v>39264</v>
      </c>
      <c r="B375" s="91" t="s">
        <v>2</v>
      </c>
      <c r="C375" s="91" t="s">
        <v>3</v>
      </c>
      <c r="D375" s="91"/>
      <c r="E375" s="91">
        <v>2107660</v>
      </c>
      <c r="F375" s="91">
        <v>2107660</v>
      </c>
      <c r="G375" s="93">
        <f t="shared" si="13"/>
        <v>0</v>
      </c>
      <c r="H375" s="94">
        <v>0</v>
      </c>
      <c r="I375" s="94">
        <v>40</v>
      </c>
      <c r="J375" s="94">
        <v>0</v>
      </c>
      <c r="K375" s="95">
        <f t="shared" si="12"/>
        <v>40</v>
      </c>
      <c r="L375" s="2">
        <v>1</v>
      </c>
      <c r="M375" s="93">
        <v>1</v>
      </c>
      <c r="N375" s="87"/>
    </row>
    <row r="376" spans="1:14" ht="12.75">
      <c r="A376" s="96">
        <v>39264</v>
      </c>
      <c r="B376" s="91" t="s">
        <v>245</v>
      </c>
      <c r="C376" s="91" t="s">
        <v>246</v>
      </c>
      <c r="D376" s="91"/>
      <c r="E376" s="91">
        <v>0</v>
      </c>
      <c r="F376" s="91">
        <v>0</v>
      </c>
      <c r="G376" s="93">
        <f t="shared" si="13"/>
        <v>0</v>
      </c>
      <c r="H376" s="94">
        <v>0</v>
      </c>
      <c r="I376" s="94">
        <v>0</v>
      </c>
      <c r="J376" s="94">
        <v>0</v>
      </c>
      <c r="K376" s="95">
        <f t="shared" si="12"/>
        <v>0</v>
      </c>
      <c r="L376" s="2">
        <v>1</v>
      </c>
      <c r="M376" s="93">
        <v>1</v>
      </c>
      <c r="N376" s="87"/>
    </row>
    <row r="377" spans="1:14" ht="12.75">
      <c r="A377" s="96">
        <v>39264</v>
      </c>
      <c r="B377" s="91" t="s">
        <v>4</v>
      </c>
      <c r="C377" s="91" t="s">
        <v>5</v>
      </c>
      <c r="D377" s="91"/>
      <c r="E377" s="91">
        <v>2165550</v>
      </c>
      <c r="F377" s="91">
        <v>2250510</v>
      </c>
      <c r="G377" s="93">
        <f t="shared" si="13"/>
        <v>84960</v>
      </c>
      <c r="H377" s="94">
        <v>0</v>
      </c>
      <c r="I377" s="94">
        <v>0</v>
      </c>
      <c r="J377" s="94">
        <v>127.44</v>
      </c>
      <c r="K377" s="95">
        <f t="shared" si="12"/>
        <v>127.44</v>
      </c>
      <c r="L377" s="2">
        <v>1</v>
      </c>
      <c r="M377" s="93">
        <v>1</v>
      </c>
      <c r="N377" s="87"/>
    </row>
    <row r="378" spans="1:14" ht="12.75">
      <c r="A378" s="96">
        <v>39264</v>
      </c>
      <c r="B378" s="91" t="s">
        <v>6</v>
      </c>
      <c r="C378" s="91" t="s">
        <v>7</v>
      </c>
      <c r="D378" s="91"/>
      <c r="E378" s="91">
        <v>2572760</v>
      </c>
      <c r="F378" s="91">
        <v>2659770</v>
      </c>
      <c r="G378" s="93">
        <f t="shared" si="13"/>
        <v>87010</v>
      </c>
      <c r="H378" s="94">
        <v>0</v>
      </c>
      <c r="I378" s="94">
        <v>0</v>
      </c>
      <c r="J378" s="94">
        <v>130.52</v>
      </c>
      <c r="K378" s="95">
        <f t="shared" si="12"/>
        <v>130.52</v>
      </c>
      <c r="L378" s="2">
        <v>1</v>
      </c>
      <c r="M378" s="93">
        <v>1</v>
      </c>
      <c r="N378" s="87"/>
    </row>
    <row r="379" spans="1:14" ht="12.75">
      <c r="A379" s="96">
        <v>39264</v>
      </c>
      <c r="B379" s="91" t="s">
        <v>8</v>
      </c>
      <c r="C379" s="91" t="s">
        <v>9</v>
      </c>
      <c r="D379" s="91"/>
      <c r="E379" s="91">
        <v>2794080</v>
      </c>
      <c r="F379" s="91">
        <v>3041120</v>
      </c>
      <c r="G379" s="93">
        <f t="shared" si="13"/>
        <v>247040</v>
      </c>
      <c r="H379" s="94">
        <v>0</v>
      </c>
      <c r="I379" s="94">
        <v>0</v>
      </c>
      <c r="J379" s="94">
        <v>370.56</v>
      </c>
      <c r="K379" s="95">
        <f aca="true" t="shared" si="14" ref="K379:K442">+J379+I379+H379</f>
        <v>370.56</v>
      </c>
      <c r="L379" s="2">
        <v>1</v>
      </c>
      <c r="M379" s="93">
        <v>1</v>
      </c>
      <c r="N379" s="87"/>
    </row>
    <row r="380" spans="1:14" ht="12.75">
      <c r="A380" s="96">
        <v>39264</v>
      </c>
      <c r="B380" s="91" t="s">
        <v>10</v>
      </c>
      <c r="C380" s="91" t="s">
        <v>11</v>
      </c>
      <c r="D380" s="91"/>
      <c r="E380" s="91">
        <v>4375620</v>
      </c>
      <c r="F380" s="91">
        <v>4799180</v>
      </c>
      <c r="G380" s="93">
        <f t="shared" si="13"/>
        <v>423560</v>
      </c>
      <c r="H380" s="94">
        <v>0</v>
      </c>
      <c r="I380" s="94">
        <v>0</v>
      </c>
      <c r="J380" s="94">
        <v>635.34</v>
      </c>
      <c r="K380" s="95">
        <f t="shared" si="14"/>
        <v>635.34</v>
      </c>
      <c r="L380" s="2">
        <v>1</v>
      </c>
      <c r="M380" s="93">
        <v>1</v>
      </c>
      <c r="N380" s="87"/>
    </row>
    <row r="381" spans="1:14" ht="12.75">
      <c r="A381" s="96">
        <v>39264</v>
      </c>
      <c r="B381" s="91" t="s">
        <v>12</v>
      </c>
      <c r="C381" s="91" t="s">
        <v>13</v>
      </c>
      <c r="D381" s="91"/>
      <c r="E381" s="91">
        <v>1208310</v>
      </c>
      <c r="F381" s="91">
        <v>1459620</v>
      </c>
      <c r="G381" s="93">
        <f t="shared" si="13"/>
        <v>251310</v>
      </c>
      <c r="H381" s="94">
        <v>0</v>
      </c>
      <c r="I381" s="94">
        <v>0</v>
      </c>
      <c r="J381" s="94">
        <v>336.24</v>
      </c>
      <c r="K381" s="95">
        <f t="shared" si="14"/>
        <v>336.24</v>
      </c>
      <c r="L381" s="2">
        <v>1</v>
      </c>
      <c r="M381" s="93">
        <v>1</v>
      </c>
      <c r="N381" s="87"/>
    </row>
    <row r="382" spans="1:14" ht="12.75">
      <c r="A382" s="96">
        <v>39264</v>
      </c>
      <c r="B382" s="91" t="s">
        <v>14</v>
      </c>
      <c r="C382" s="91" t="s">
        <v>15</v>
      </c>
      <c r="D382" s="91"/>
      <c r="E382" s="91">
        <v>5612230</v>
      </c>
      <c r="F382" s="91">
        <v>6247180</v>
      </c>
      <c r="G382" s="93">
        <f t="shared" si="13"/>
        <v>634950</v>
      </c>
      <c r="H382" s="94">
        <v>0</v>
      </c>
      <c r="I382" s="94">
        <v>0</v>
      </c>
      <c r="J382" s="94">
        <v>677.72</v>
      </c>
      <c r="K382" s="95">
        <f t="shared" si="14"/>
        <v>677.72</v>
      </c>
      <c r="L382" s="2">
        <v>1</v>
      </c>
      <c r="M382" s="93">
        <v>1</v>
      </c>
      <c r="N382" s="87"/>
    </row>
    <row r="383" spans="1:14" ht="12.75">
      <c r="A383" s="96">
        <v>39264</v>
      </c>
      <c r="B383" s="91" t="s">
        <v>16</v>
      </c>
      <c r="C383" s="91" t="s">
        <v>17</v>
      </c>
      <c r="D383" s="91"/>
      <c r="E383" s="91">
        <v>2333710</v>
      </c>
      <c r="F383" s="91">
        <v>2401390</v>
      </c>
      <c r="G383" s="93">
        <f t="shared" si="13"/>
        <v>67680</v>
      </c>
      <c r="H383" s="94">
        <v>37</v>
      </c>
      <c r="I383" s="94">
        <v>0</v>
      </c>
      <c r="J383" s="94">
        <v>138.52</v>
      </c>
      <c r="K383" s="95">
        <f t="shared" si="14"/>
        <v>175.52</v>
      </c>
      <c r="L383" s="2">
        <v>1</v>
      </c>
      <c r="M383" s="93">
        <v>1</v>
      </c>
      <c r="N383" s="87"/>
    </row>
    <row r="384" spans="1:14" ht="12.75">
      <c r="A384" s="96">
        <v>39264</v>
      </c>
      <c r="B384" s="91" t="s">
        <v>233</v>
      </c>
      <c r="C384" s="91" t="s">
        <v>234</v>
      </c>
      <c r="D384" s="91"/>
      <c r="E384" s="91">
        <v>0</v>
      </c>
      <c r="F384" s="91">
        <v>0</v>
      </c>
      <c r="G384" s="93">
        <f aca="true" t="shared" si="15" ref="G384:G447">F384-E384</f>
        <v>0</v>
      </c>
      <c r="H384" s="94">
        <v>0</v>
      </c>
      <c r="I384" s="94">
        <v>40</v>
      </c>
      <c r="J384" s="94">
        <v>0</v>
      </c>
      <c r="K384" s="95">
        <f t="shared" si="14"/>
        <v>40</v>
      </c>
      <c r="L384" s="2">
        <v>1</v>
      </c>
      <c r="M384" s="93">
        <v>1</v>
      </c>
      <c r="N384" s="87"/>
    </row>
    <row r="385" spans="1:14" ht="12.75">
      <c r="A385" s="96">
        <v>39264</v>
      </c>
      <c r="B385" s="91" t="s">
        <v>18</v>
      </c>
      <c r="C385" s="91" t="s">
        <v>19</v>
      </c>
      <c r="D385" s="91"/>
      <c r="E385" s="91">
        <v>327820</v>
      </c>
      <c r="F385" s="91">
        <v>340220</v>
      </c>
      <c r="G385" s="93">
        <f t="shared" si="15"/>
        <v>12400</v>
      </c>
      <c r="H385" s="94">
        <v>0</v>
      </c>
      <c r="I385" s="94">
        <v>40</v>
      </c>
      <c r="J385" s="94">
        <v>0</v>
      </c>
      <c r="K385" s="95">
        <f t="shared" si="14"/>
        <v>40</v>
      </c>
      <c r="L385" s="2">
        <v>1</v>
      </c>
      <c r="M385" s="93">
        <v>1</v>
      </c>
      <c r="N385" s="87"/>
    </row>
    <row r="386" spans="1:14" ht="12.75">
      <c r="A386" s="96">
        <v>39264</v>
      </c>
      <c r="B386" s="91" t="s">
        <v>20</v>
      </c>
      <c r="C386" s="91" t="s">
        <v>21</v>
      </c>
      <c r="D386" s="91"/>
      <c r="E386" s="91">
        <v>780030</v>
      </c>
      <c r="F386" s="91">
        <v>780030</v>
      </c>
      <c r="G386" s="93">
        <f t="shared" si="15"/>
        <v>0</v>
      </c>
      <c r="H386" s="94">
        <v>0</v>
      </c>
      <c r="I386" s="94">
        <v>40</v>
      </c>
      <c r="J386" s="94">
        <v>0</v>
      </c>
      <c r="K386" s="95">
        <f t="shared" si="14"/>
        <v>40</v>
      </c>
      <c r="L386" s="2">
        <v>1</v>
      </c>
      <c r="M386" s="93">
        <v>1</v>
      </c>
      <c r="N386" s="87"/>
    </row>
    <row r="387" spans="1:14" ht="12.75">
      <c r="A387" s="96">
        <v>39264</v>
      </c>
      <c r="B387" s="91" t="s">
        <v>0</v>
      </c>
      <c r="C387" s="91" t="s">
        <v>1</v>
      </c>
      <c r="D387" s="91"/>
      <c r="E387" s="91">
        <v>5177090</v>
      </c>
      <c r="F387" s="91">
        <v>5563310</v>
      </c>
      <c r="G387" s="93">
        <f t="shared" si="15"/>
        <v>386220</v>
      </c>
      <c r="H387" s="94">
        <v>0</v>
      </c>
      <c r="I387" s="94">
        <v>0</v>
      </c>
      <c r="J387" s="94">
        <v>579.33</v>
      </c>
      <c r="K387" s="95">
        <f t="shared" si="14"/>
        <v>579.33</v>
      </c>
      <c r="L387" s="2">
        <v>1</v>
      </c>
      <c r="M387" s="93">
        <v>1</v>
      </c>
      <c r="N387" s="87"/>
    </row>
    <row r="388" spans="1:14" ht="12.75">
      <c r="A388" s="96">
        <v>39264</v>
      </c>
      <c r="B388" s="91" t="s">
        <v>22</v>
      </c>
      <c r="C388" s="91" t="s">
        <v>23</v>
      </c>
      <c r="D388" s="91"/>
      <c r="E388" s="91">
        <v>2269130</v>
      </c>
      <c r="F388" s="91">
        <v>2357060</v>
      </c>
      <c r="G388" s="93">
        <f t="shared" si="15"/>
        <v>87930</v>
      </c>
      <c r="H388" s="94">
        <v>10</v>
      </c>
      <c r="I388" s="94">
        <v>0</v>
      </c>
      <c r="J388" s="94">
        <v>131.9</v>
      </c>
      <c r="K388" s="95">
        <f t="shared" si="14"/>
        <v>141.9</v>
      </c>
      <c r="L388" s="2" t="s">
        <v>262</v>
      </c>
      <c r="M388" s="93">
        <v>1</v>
      </c>
      <c r="N388" s="87"/>
    </row>
    <row r="389" spans="1:14" ht="12.75">
      <c r="A389" s="96">
        <v>39264</v>
      </c>
      <c r="B389" s="91" t="s">
        <v>24</v>
      </c>
      <c r="C389" s="91" t="s">
        <v>25</v>
      </c>
      <c r="D389" s="91"/>
      <c r="E389" s="91">
        <v>469740</v>
      </c>
      <c r="F389" s="91">
        <v>527490</v>
      </c>
      <c r="G389" s="93">
        <f t="shared" si="15"/>
        <v>57750</v>
      </c>
      <c r="H389" s="94">
        <v>0</v>
      </c>
      <c r="I389" s="94">
        <v>0</v>
      </c>
      <c r="J389" s="94">
        <v>86.63</v>
      </c>
      <c r="K389" s="95">
        <f t="shared" si="14"/>
        <v>86.63</v>
      </c>
      <c r="L389" s="2" t="s">
        <v>262</v>
      </c>
      <c r="M389" s="93">
        <v>1</v>
      </c>
      <c r="N389" s="87"/>
    </row>
    <row r="390" spans="1:14" ht="12.75">
      <c r="A390" s="96">
        <v>39264</v>
      </c>
      <c r="B390" s="91" t="s">
        <v>26</v>
      </c>
      <c r="C390" s="91" t="s">
        <v>27</v>
      </c>
      <c r="D390" s="91"/>
      <c r="E390" s="91">
        <v>2811230</v>
      </c>
      <c r="F390" s="91">
        <v>2968140</v>
      </c>
      <c r="G390" s="93">
        <f t="shared" si="15"/>
        <v>156910</v>
      </c>
      <c r="H390" s="94">
        <v>10</v>
      </c>
      <c r="I390" s="94">
        <v>0</v>
      </c>
      <c r="J390" s="94">
        <v>245.37</v>
      </c>
      <c r="K390" s="95">
        <f t="shared" si="14"/>
        <v>255.37</v>
      </c>
      <c r="L390" s="2" t="s">
        <v>262</v>
      </c>
      <c r="M390" s="93">
        <v>1</v>
      </c>
      <c r="N390" s="87"/>
    </row>
    <row r="391" spans="1:14" ht="12.75">
      <c r="A391" s="96">
        <v>39264</v>
      </c>
      <c r="B391" s="91" t="s">
        <v>28</v>
      </c>
      <c r="C391" s="91" t="s">
        <v>29</v>
      </c>
      <c r="D391" s="91"/>
      <c r="E391" s="91">
        <v>1461030</v>
      </c>
      <c r="F391" s="91">
        <v>1583900</v>
      </c>
      <c r="G391" s="93">
        <f t="shared" si="15"/>
        <v>122870</v>
      </c>
      <c r="H391" s="94">
        <v>0</v>
      </c>
      <c r="I391" s="94">
        <v>0</v>
      </c>
      <c r="J391" s="94">
        <v>184.31</v>
      </c>
      <c r="K391" s="95">
        <f t="shared" si="14"/>
        <v>184.31</v>
      </c>
      <c r="L391" s="2" t="s">
        <v>262</v>
      </c>
      <c r="M391" s="93">
        <v>1</v>
      </c>
      <c r="N391" s="87"/>
    </row>
    <row r="392" spans="1:14" ht="12.75">
      <c r="A392" s="96">
        <v>39264</v>
      </c>
      <c r="B392" s="91" t="s">
        <v>129</v>
      </c>
      <c r="C392" s="91" t="s">
        <v>130</v>
      </c>
      <c r="D392" s="91"/>
      <c r="E392" s="91">
        <v>8020480</v>
      </c>
      <c r="F392" s="91">
        <v>8095510</v>
      </c>
      <c r="G392" s="93">
        <f t="shared" si="15"/>
        <v>75030</v>
      </c>
      <c r="H392" s="94">
        <v>10</v>
      </c>
      <c r="I392" s="94">
        <v>0</v>
      </c>
      <c r="J392" s="94">
        <v>112.55</v>
      </c>
      <c r="K392" s="95">
        <f t="shared" si="14"/>
        <v>122.55</v>
      </c>
      <c r="L392" s="2" t="s">
        <v>262</v>
      </c>
      <c r="M392" s="93">
        <v>1</v>
      </c>
      <c r="N392" s="87"/>
    </row>
    <row r="393" spans="1:14" ht="12.75">
      <c r="A393" s="96">
        <v>39264</v>
      </c>
      <c r="B393" s="91" t="s">
        <v>30</v>
      </c>
      <c r="C393" s="91" t="s">
        <v>31</v>
      </c>
      <c r="D393" s="91"/>
      <c r="E393" s="91">
        <v>333040</v>
      </c>
      <c r="F393" s="91">
        <v>393470</v>
      </c>
      <c r="G393" s="93">
        <f t="shared" si="15"/>
        <v>60430</v>
      </c>
      <c r="H393" s="94">
        <v>0</v>
      </c>
      <c r="I393" s="94">
        <v>0</v>
      </c>
      <c r="J393" s="94">
        <v>90.65</v>
      </c>
      <c r="K393" s="95">
        <f t="shared" si="14"/>
        <v>90.65</v>
      </c>
      <c r="L393" s="2" t="s">
        <v>262</v>
      </c>
      <c r="M393" s="93">
        <v>1</v>
      </c>
      <c r="N393" s="87"/>
    </row>
    <row r="394" spans="1:14" ht="12.75">
      <c r="A394" s="96">
        <v>39264</v>
      </c>
      <c r="B394" s="91" t="s">
        <v>32</v>
      </c>
      <c r="C394" s="91" t="s">
        <v>33</v>
      </c>
      <c r="D394" s="91"/>
      <c r="E394" s="91">
        <v>761300</v>
      </c>
      <c r="F394" s="91">
        <v>842540</v>
      </c>
      <c r="G394" s="93">
        <f t="shared" si="15"/>
        <v>81240</v>
      </c>
      <c r="H394" s="94">
        <v>0</v>
      </c>
      <c r="I394" s="94">
        <v>0</v>
      </c>
      <c r="J394" s="94">
        <v>121.86</v>
      </c>
      <c r="K394" s="95">
        <f t="shared" si="14"/>
        <v>121.86</v>
      </c>
      <c r="L394" s="2" t="s">
        <v>262</v>
      </c>
      <c r="M394" s="93">
        <v>1</v>
      </c>
      <c r="N394" s="87"/>
    </row>
    <row r="395" spans="1:14" ht="12.75">
      <c r="A395" s="96">
        <v>39264</v>
      </c>
      <c r="B395" s="91" t="s">
        <v>34</v>
      </c>
      <c r="C395" s="91" t="s">
        <v>35</v>
      </c>
      <c r="D395" s="91"/>
      <c r="E395" s="91">
        <v>2600210</v>
      </c>
      <c r="F395" s="91">
        <v>2719040</v>
      </c>
      <c r="G395" s="93">
        <f t="shared" si="15"/>
        <v>118830</v>
      </c>
      <c r="H395" s="94">
        <v>0</v>
      </c>
      <c r="I395" s="94">
        <v>0</v>
      </c>
      <c r="J395" s="94">
        <v>178.25</v>
      </c>
      <c r="K395" s="95">
        <f t="shared" si="14"/>
        <v>178.25</v>
      </c>
      <c r="L395" s="2" t="s">
        <v>262</v>
      </c>
      <c r="M395" s="93">
        <v>1</v>
      </c>
      <c r="N395" s="87"/>
    </row>
    <row r="396" spans="1:14" ht="12.75">
      <c r="A396" s="96">
        <v>39264</v>
      </c>
      <c r="B396" s="91" t="s">
        <v>36</v>
      </c>
      <c r="C396" s="91" t="s">
        <v>37</v>
      </c>
      <c r="D396" s="91"/>
      <c r="E396" s="91">
        <v>170840</v>
      </c>
      <c r="F396" s="91">
        <v>234850</v>
      </c>
      <c r="G396" s="93">
        <f t="shared" si="15"/>
        <v>64010</v>
      </c>
      <c r="H396" s="94">
        <v>0</v>
      </c>
      <c r="I396" s="94">
        <v>0</v>
      </c>
      <c r="J396" s="94">
        <v>96.02</v>
      </c>
      <c r="K396" s="95">
        <f t="shared" si="14"/>
        <v>96.02</v>
      </c>
      <c r="L396" s="2" t="s">
        <v>262</v>
      </c>
      <c r="M396" s="93">
        <v>1</v>
      </c>
      <c r="N396" s="87"/>
    </row>
    <row r="397" spans="1:14" ht="12.75">
      <c r="A397" s="96">
        <v>39264</v>
      </c>
      <c r="B397" s="91" t="s">
        <v>38</v>
      </c>
      <c r="C397" s="91" t="s">
        <v>39</v>
      </c>
      <c r="D397" s="91"/>
      <c r="E397" s="91">
        <v>2904110</v>
      </c>
      <c r="F397" s="91">
        <v>3009760</v>
      </c>
      <c r="G397" s="93">
        <f t="shared" si="15"/>
        <v>105650</v>
      </c>
      <c r="H397" s="94">
        <v>0</v>
      </c>
      <c r="I397" s="94">
        <v>0</v>
      </c>
      <c r="J397" s="94">
        <v>158.48</v>
      </c>
      <c r="K397" s="95">
        <f t="shared" si="14"/>
        <v>158.48</v>
      </c>
      <c r="L397" s="2" t="s">
        <v>262</v>
      </c>
      <c r="M397" s="93">
        <v>1</v>
      </c>
      <c r="N397" s="87"/>
    </row>
    <row r="398" spans="1:14" ht="12.75">
      <c r="A398" s="96">
        <v>39264</v>
      </c>
      <c r="B398" s="91" t="s">
        <v>42</v>
      </c>
      <c r="C398" s="91" t="s">
        <v>43</v>
      </c>
      <c r="D398" s="91"/>
      <c r="E398" s="91">
        <v>1145970</v>
      </c>
      <c r="F398" s="91">
        <v>1159380</v>
      </c>
      <c r="G398" s="93">
        <f t="shared" si="15"/>
        <v>13410</v>
      </c>
      <c r="H398" s="94">
        <v>10</v>
      </c>
      <c r="I398" s="94">
        <v>30</v>
      </c>
      <c r="J398" s="94">
        <v>0</v>
      </c>
      <c r="K398" s="95">
        <f t="shared" si="14"/>
        <v>40</v>
      </c>
      <c r="L398" s="2" t="s">
        <v>262</v>
      </c>
      <c r="M398" s="93">
        <v>1</v>
      </c>
      <c r="N398" s="87"/>
    </row>
    <row r="399" spans="1:14" ht="12.75">
      <c r="A399" s="96">
        <v>39264</v>
      </c>
      <c r="B399" s="91" t="s">
        <v>40</v>
      </c>
      <c r="C399" s="91" t="s">
        <v>41</v>
      </c>
      <c r="D399" s="91"/>
      <c r="E399" s="91">
        <v>4196710</v>
      </c>
      <c r="F399" s="91">
        <v>4344310</v>
      </c>
      <c r="G399" s="93">
        <f t="shared" si="15"/>
        <v>147600</v>
      </c>
      <c r="H399" s="94">
        <v>0</v>
      </c>
      <c r="I399" s="94">
        <v>0</v>
      </c>
      <c r="J399" s="94">
        <v>221.4</v>
      </c>
      <c r="K399" s="95">
        <f t="shared" si="14"/>
        <v>221.4</v>
      </c>
      <c r="L399" s="2" t="s">
        <v>262</v>
      </c>
      <c r="M399" s="93">
        <v>1</v>
      </c>
      <c r="N399" s="87"/>
    </row>
    <row r="400" spans="1:14" ht="12.75">
      <c r="A400" s="96">
        <v>39264</v>
      </c>
      <c r="B400" s="91" t="s">
        <v>46</v>
      </c>
      <c r="C400" s="91" t="s">
        <v>47</v>
      </c>
      <c r="D400" s="91"/>
      <c r="E400" s="91">
        <v>1618660</v>
      </c>
      <c r="F400" s="91">
        <v>1689550</v>
      </c>
      <c r="G400" s="93">
        <f t="shared" si="15"/>
        <v>70890</v>
      </c>
      <c r="H400" s="94">
        <v>18.63</v>
      </c>
      <c r="I400" s="94">
        <v>0</v>
      </c>
      <c r="J400" s="94">
        <v>124.97</v>
      </c>
      <c r="K400" s="95">
        <f t="shared" si="14"/>
        <v>143.6</v>
      </c>
      <c r="L400" s="2" t="s">
        <v>262</v>
      </c>
      <c r="M400" s="93">
        <v>1</v>
      </c>
      <c r="N400" s="87"/>
    </row>
    <row r="401" spans="1:14" ht="12.75">
      <c r="A401" s="96">
        <v>39264</v>
      </c>
      <c r="B401" s="91" t="s">
        <v>48</v>
      </c>
      <c r="C401" s="91" t="s">
        <v>49</v>
      </c>
      <c r="D401" s="91"/>
      <c r="E401" s="91">
        <v>583430</v>
      </c>
      <c r="F401" s="91">
        <v>601710</v>
      </c>
      <c r="G401" s="93">
        <f t="shared" si="15"/>
        <v>18280</v>
      </c>
      <c r="H401" s="94">
        <v>10</v>
      </c>
      <c r="I401" s="94">
        <v>30</v>
      </c>
      <c r="J401" s="94">
        <v>0</v>
      </c>
      <c r="K401" s="95">
        <f t="shared" si="14"/>
        <v>40</v>
      </c>
      <c r="L401" s="2" t="s">
        <v>262</v>
      </c>
      <c r="M401" s="93">
        <v>1</v>
      </c>
      <c r="N401" s="87"/>
    </row>
    <row r="402" spans="1:14" ht="12.75">
      <c r="A402" s="96">
        <v>39264</v>
      </c>
      <c r="B402" s="91" t="s">
        <v>50</v>
      </c>
      <c r="C402" s="91" t="s">
        <v>51</v>
      </c>
      <c r="D402" s="91"/>
      <c r="E402" s="91">
        <v>1807440</v>
      </c>
      <c r="F402" s="91">
        <v>1871770</v>
      </c>
      <c r="G402" s="93">
        <f t="shared" si="15"/>
        <v>64330</v>
      </c>
      <c r="H402" s="94">
        <v>0</v>
      </c>
      <c r="I402" s="94">
        <v>0</v>
      </c>
      <c r="J402" s="94">
        <v>96.5</v>
      </c>
      <c r="K402" s="95">
        <f t="shared" si="14"/>
        <v>96.5</v>
      </c>
      <c r="L402" s="2" t="s">
        <v>262</v>
      </c>
      <c r="M402" s="93">
        <v>1</v>
      </c>
      <c r="N402" s="87"/>
    </row>
    <row r="403" spans="1:14" ht="12.75">
      <c r="A403" s="96">
        <v>39264</v>
      </c>
      <c r="B403" s="91" t="s">
        <v>52</v>
      </c>
      <c r="C403" s="91" t="s">
        <v>53</v>
      </c>
      <c r="D403" s="91"/>
      <c r="E403" s="91">
        <v>3509980</v>
      </c>
      <c r="F403" s="91">
        <v>3684110</v>
      </c>
      <c r="G403" s="93">
        <f t="shared" si="15"/>
        <v>174130</v>
      </c>
      <c r="H403" s="94">
        <v>38.91</v>
      </c>
      <c r="I403" s="94">
        <v>0</v>
      </c>
      <c r="J403" s="94">
        <v>261.2</v>
      </c>
      <c r="K403" s="95">
        <f t="shared" si="14"/>
        <v>300.11</v>
      </c>
      <c r="L403" s="2" t="s">
        <v>262</v>
      </c>
      <c r="M403" s="93">
        <v>1</v>
      </c>
      <c r="N403" s="87"/>
    </row>
    <row r="404" spans="1:14" ht="12.75">
      <c r="A404" s="96">
        <v>39264</v>
      </c>
      <c r="B404" s="91" t="s">
        <v>54</v>
      </c>
      <c r="C404" s="91" t="s">
        <v>55</v>
      </c>
      <c r="D404" s="91"/>
      <c r="E404" s="91">
        <v>2832550</v>
      </c>
      <c r="F404" s="91">
        <v>2935820</v>
      </c>
      <c r="G404" s="93">
        <f t="shared" si="15"/>
        <v>103270</v>
      </c>
      <c r="H404" s="94">
        <v>0</v>
      </c>
      <c r="I404" s="94">
        <v>0</v>
      </c>
      <c r="J404" s="94">
        <v>154.91</v>
      </c>
      <c r="K404" s="95">
        <f t="shared" si="14"/>
        <v>154.91</v>
      </c>
      <c r="L404" s="2" t="s">
        <v>262</v>
      </c>
      <c r="M404" s="93">
        <v>1</v>
      </c>
      <c r="N404" s="87"/>
    </row>
    <row r="405" spans="1:14" ht="12.75">
      <c r="A405" s="96">
        <v>39264</v>
      </c>
      <c r="B405" s="91" t="s">
        <v>56</v>
      </c>
      <c r="C405" s="91" t="s">
        <v>57</v>
      </c>
      <c r="D405" s="91"/>
      <c r="E405" s="91">
        <v>2602099</v>
      </c>
      <c r="F405" s="91">
        <v>2745460</v>
      </c>
      <c r="G405" s="93">
        <f t="shared" si="15"/>
        <v>143361</v>
      </c>
      <c r="H405" s="94">
        <v>0</v>
      </c>
      <c r="I405" s="94">
        <v>0</v>
      </c>
      <c r="J405" s="94">
        <v>215.06</v>
      </c>
      <c r="K405" s="95">
        <f t="shared" si="14"/>
        <v>215.06</v>
      </c>
      <c r="L405" s="2" t="s">
        <v>262</v>
      </c>
      <c r="M405" s="93">
        <v>1</v>
      </c>
      <c r="N405" s="87"/>
    </row>
    <row r="406" spans="1:14" ht="12.75">
      <c r="A406" s="96">
        <v>39264</v>
      </c>
      <c r="B406" s="91" t="s">
        <v>58</v>
      </c>
      <c r="C406" s="91" t="s">
        <v>59</v>
      </c>
      <c r="D406" s="91"/>
      <c r="E406" s="91">
        <v>1993310</v>
      </c>
      <c r="F406" s="91">
        <v>2049260</v>
      </c>
      <c r="G406" s="93">
        <f t="shared" si="15"/>
        <v>55950</v>
      </c>
      <c r="H406" s="94">
        <v>10</v>
      </c>
      <c r="I406" s="94">
        <v>0</v>
      </c>
      <c r="J406" s="94">
        <v>83.93</v>
      </c>
      <c r="K406" s="95">
        <f t="shared" si="14"/>
        <v>93.93</v>
      </c>
      <c r="L406" s="2" t="s">
        <v>262</v>
      </c>
      <c r="M406" s="93">
        <v>1</v>
      </c>
      <c r="N406" s="87"/>
    </row>
    <row r="407" spans="1:14" ht="12.75">
      <c r="A407" s="96">
        <v>39264</v>
      </c>
      <c r="B407" s="91" t="s">
        <v>60</v>
      </c>
      <c r="C407" s="91" t="s">
        <v>61</v>
      </c>
      <c r="D407" s="91"/>
      <c r="E407" s="91">
        <v>2044220</v>
      </c>
      <c r="F407" s="91">
        <v>2116430</v>
      </c>
      <c r="G407" s="93">
        <f t="shared" si="15"/>
        <v>72210</v>
      </c>
      <c r="H407" s="94">
        <v>10</v>
      </c>
      <c r="I407" s="94">
        <v>0</v>
      </c>
      <c r="J407" s="94">
        <v>108.32</v>
      </c>
      <c r="K407" s="95">
        <f t="shared" si="14"/>
        <v>118.32</v>
      </c>
      <c r="L407" s="2" t="s">
        <v>262</v>
      </c>
      <c r="M407" s="93">
        <v>1</v>
      </c>
      <c r="N407" s="87"/>
    </row>
    <row r="408" spans="1:14" ht="12.75">
      <c r="A408" s="96">
        <v>39264</v>
      </c>
      <c r="B408" s="91" t="s">
        <v>62</v>
      </c>
      <c r="C408" s="91" t="s">
        <v>63</v>
      </c>
      <c r="D408" s="91"/>
      <c r="E408" s="91">
        <v>1847110</v>
      </c>
      <c r="F408" s="91">
        <v>1923620</v>
      </c>
      <c r="G408" s="93">
        <f t="shared" si="15"/>
        <v>76510</v>
      </c>
      <c r="H408" s="94">
        <v>0</v>
      </c>
      <c r="I408" s="94">
        <v>0</v>
      </c>
      <c r="J408" s="94">
        <v>114.77</v>
      </c>
      <c r="K408" s="95">
        <f t="shared" si="14"/>
        <v>114.77</v>
      </c>
      <c r="L408" s="2" t="s">
        <v>262</v>
      </c>
      <c r="M408" s="93">
        <v>1</v>
      </c>
      <c r="N408" s="87"/>
    </row>
    <row r="409" spans="1:14" ht="12.75">
      <c r="A409" s="96">
        <v>39264</v>
      </c>
      <c r="B409" s="91" t="s">
        <v>64</v>
      </c>
      <c r="C409" s="91" t="s">
        <v>65</v>
      </c>
      <c r="D409" s="91"/>
      <c r="E409" s="91">
        <v>2223080</v>
      </c>
      <c r="F409" s="91">
        <v>2314820</v>
      </c>
      <c r="G409" s="93">
        <f t="shared" si="15"/>
        <v>91740</v>
      </c>
      <c r="H409" s="94">
        <v>0</v>
      </c>
      <c r="I409" s="94">
        <v>0</v>
      </c>
      <c r="J409" s="94">
        <v>137.61</v>
      </c>
      <c r="K409" s="95">
        <f t="shared" si="14"/>
        <v>137.61</v>
      </c>
      <c r="L409" s="2" t="s">
        <v>262</v>
      </c>
      <c r="M409" s="93">
        <v>1</v>
      </c>
      <c r="N409" s="87"/>
    </row>
    <row r="410" spans="1:14" ht="12.75">
      <c r="A410" s="96">
        <v>39264</v>
      </c>
      <c r="B410" s="91" t="s">
        <v>66</v>
      </c>
      <c r="C410" s="91" t="s">
        <v>67</v>
      </c>
      <c r="D410" s="91"/>
      <c r="E410" s="91">
        <v>1288160</v>
      </c>
      <c r="F410" s="91">
        <v>1373220</v>
      </c>
      <c r="G410" s="93">
        <f t="shared" si="15"/>
        <v>85060</v>
      </c>
      <c r="H410" s="94">
        <v>0</v>
      </c>
      <c r="I410" s="94">
        <v>0</v>
      </c>
      <c r="J410" s="94">
        <v>127.59</v>
      </c>
      <c r="K410" s="95">
        <f t="shared" si="14"/>
        <v>127.59</v>
      </c>
      <c r="L410" s="2" t="s">
        <v>262</v>
      </c>
      <c r="M410" s="93">
        <v>1</v>
      </c>
      <c r="N410" s="87"/>
    </row>
    <row r="411" spans="1:14" ht="12.75">
      <c r="A411" s="96">
        <v>39264</v>
      </c>
      <c r="B411" s="91" t="s">
        <v>237</v>
      </c>
      <c r="C411" s="91" t="s">
        <v>238</v>
      </c>
      <c r="D411" s="91"/>
      <c r="E411" s="91">
        <v>0</v>
      </c>
      <c r="F411" s="91">
        <v>0</v>
      </c>
      <c r="G411" s="93">
        <f t="shared" si="15"/>
        <v>0</v>
      </c>
      <c r="H411" s="94">
        <v>0</v>
      </c>
      <c r="I411" s="94">
        <v>0</v>
      </c>
      <c r="J411" s="94">
        <v>0</v>
      </c>
      <c r="K411" s="95">
        <f t="shared" si="14"/>
        <v>0</v>
      </c>
      <c r="L411" s="2" t="s">
        <v>262</v>
      </c>
      <c r="M411" s="93">
        <v>1</v>
      </c>
      <c r="N411" s="87"/>
    </row>
    <row r="412" spans="1:14" ht="12.75">
      <c r="A412" s="96">
        <v>39264</v>
      </c>
      <c r="B412" s="91" t="s">
        <v>125</v>
      </c>
      <c r="C412" s="91" t="s">
        <v>126</v>
      </c>
      <c r="D412" s="91"/>
      <c r="E412" s="91">
        <v>0</v>
      </c>
      <c r="F412" s="91">
        <v>0</v>
      </c>
      <c r="G412" s="93">
        <f t="shared" si="15"/>
        <v>0</v>
      </c>
      <c r="H412" s="94">
        <v>0</v>
      </c>
      <c r="I412" s="94">
        <v>0</v>
      </c>
      <c r="J412" s="94">
        <v>0</v>
      </c>
      <c r="K412" s="95">
        <f t="shared" si="14"/>
        <v>0</v>
      </c>
      <c r="L412" s="2" t="s">
        <v>262</v>
      </c>
      <c r="M412" s="93">
        <v>1</v>
      </c>
      <c r="N412" s="87"/>
    </row>
    <row r="413" spans="1:14" ht="12.75">
      <c r="A413" s="96">
        <v>39264</v>
      </c>
      <c r="B413" s="91" t="s">
        <v>209</v>
      </c>
      <c r="C413" s="91" t="s">
        <v>210</v>
      </c>
      <c r="D413" s="91"/>
      <c r="E413" s="91">
        <v>0</v>
      </c>
      <c r="F413" s="91">
        <v>0</v>
      </c>
      <c r="G413" s="93">
        <f t="shared" si="15"/>
        <v>0</v>
      </c>
      <c r="H413" s="94">
        <v>0</v>
      </c>
      <c r="I413" s="94">
        <v>0</v>
      </c>
      <c r="J413" s="94">
        <v>55</v>
      </c>
      <c r="K413" s="95">
        <f t="shared" si="14"/>
        <v>55</v>
      </c>
      <c r="L413" s="2" t="s">
        <v>262</v>
      </c>
      <c r="M413" s="93">
        <v>1</v>
      </c>
      <c r="N413" s="87"/>
    </row>
    <row r="414" spans="1:14" ht="12.75">
      <c r="A414" s="96">
        <v>39264</v>
      </c>
      <c r="B414" s="91" t="s">
        <v>211</v>
      </c>
      <c r="C414" s="91" t="s">
        <v>212</v>
      </c>
      <c r="D414" s="91"/>
      <c r="E414" s="91">
        <v>673860</v>
      </c>
      <c r="F414" s="91">
        <v>746550</v>
      </c>
      <c r="G414" s="93">
        <f t="shared" si="15"/>
        <v>72690</v>
      </c>
      <c r="H414" s="94">
        <v>10</v>
      </c>
      <c r="I414" s="94">
        <v>0</v>
      </c>
      <c r="J414" s="94">
        <v>109.04</v>
      </c>
      <c r="K414" s="95">
        <f t="shared" si="14"/>
        <v>119.04</v>
      </c>
      <c r="L414" s="2" t="s">
        <v>262</v>
      </c>
      <c r="M414" s="93">
        <v>1</v>
      </c>
      <c r="N414" s="87"/>
    </row>
    <row r="415" spans="1:14" ht="12.75">
      <c r="A415" s="96">
        <v>39264</v>
      </c>
      <c r="B415" s="91" t="s">
        <v>243</v>
      </c>
      <c r="C415" s="91" t="s">
        <v>244</v>
      </c>
      <c r="D415" s="91"/>
      <c r="E415" s="91">
        <v>0</v>
      </c>
      <c r="F415" s="91">
        <v>0</v>
      </c>
      <c r="G415" s="93">
        <f t="shared" si="15"/>
        <v>0</v>
      </c>
      <c r="H415" s="94">
        <v>0</v>
      </c>
      <c r="I415" s="94">
        <v>0</v>
      </c>
      <c r="J415" s="94">
        <v>0</v>
      </c>
      <c r="K415" s="95">
        <f t="shared" si="14"/>
        <v>0</v>
      </c>
      <c r="L415" s="2" t="s">
        <v>262</v>
      </c>
      <c r="M415" s="93">
        <v>1</v>
      </c>
      <c r="N415" s="87"/>
    </row>
    <row r="416" spans="1:14" ht="12.75">
      <c r="A416" s="96">
        <v>39264</v>
      </c>
      <c r="B416" s="91" t="s">
        <v>241</v>
      </c>
      <c r="C416" s="91" t="s">
        <v>242</v>
      </c>
      <c r="D416" s="91"/>
      <c r="E416" s="91">
        <v>0</v>
      </c>
      <c r="F416" s="91">
        <v>0</v>
      </c>
      <c r="G416" s="93">
        <f t="shared" si="15"/>
        <v>0</v>
      </c>
      <c r="H416" s="94">
        <v>0</v>
      </c>
      <c r="I416" s="94">
        <v>0</v>
      </c>
      <c r="J416" s="94">
        <v>0</v>
      </c>
      <c r="K416" s="95">
        <f t="shared" si="14"/>
        <v>0</v>
      </c>
      <c r="L416" s="2" t="s">
        <v>262</v>
      </c>
      <c r="M416" s="93">
        <v>1</v>
      </c>
      <c r="N416" s="87"/>
    </row>
    <row r="417" spans="1:14" ht="12.75">
      <c r="A417" s="96">
        <v>39264</v>
      </c>
      <c r="B417" s="91" t="s">
        <v>68</v>
      </c>
      <c r="C417" s="91" t="s">
        <v>69</v>
      </c>
      <c r="D417" s="91"/>
      <c r="E417" s="91">
        <v>956630</v>
      </c>
      <c r="F417" s="91">
        <v>1015120</v>
      </c>
      <c r="G417" s="93">
        <f t="shared" si="15"/>
        <v>58490</v>
      </c>
      <c r="H417" s="94">
        <v>0</v>
      </c>
      <c r="I417" s="94">
        <v>0</v>
      </c>
      <c r="J417" s="94">
        <v>87.74</v>
      </c>
      <c r="K417" s="95">
        <f t="shared" si="14"/>
        <v>87.74</v>
      </c>
      <c r="L417" s="2" t="s">
        <v>262</v>
      </c>
      <c r="M417" s="93">
        <v>1</v>
      </c>
      <c r="N417" s="87"/>
    </row>
    <row r="418" spans="1:14" ht="12.75">
      <c r="A418" s="96">
        <v>39264</v>
      </c>
      <c r="B418" s="91" t="s">
        <v>70</v>
      </c>
      <c r="C418" s="91" t="s">
        <v>71</v>
      </c>
      <c r="D418" s="91"/>
      <c r="E418" s="91">
        <v>1600860</v>
      </c>
      <c r="F418" s="91">
        <v>1662320</v>
      </c>
      <c r="G418" s="93">
        <f t="shared" si="15"/>
        <v>61460</v>
      </c>
      <c r="H418" s="94">
        <v>10</v>
      </c>
      <c r="I418" s="94">
        <v>0</v>
      </c>
      <c r="J418" s="94">
        <v>92.19</v>
      </c>
      <c r="K418" s="95">
        <f t="shared" si="14"/>
        <v>102.19</v>
      </c>
      <c r="L418" s="2" t="s">
        <v>262</v>
      </c>
      <c r="M418" s="93">
        <v>1</v>
      </c>
      <c r="N418" s="87"/>
    </row>
    <row r="419" spans="1:14" ht="12.75">
      <c r="A419" s="96">
        <v>39264</v>
      </c>
      <c r="B419" s="91" t="s">
        <v>72</v>
      </c>
      <c r="C419" s="91" t="s">
        <v>73</v>
      </c>
      <c r="D419" s="91"/>
      <c r="E419" s="91">
        <v>2625120</v>
      </c>
      <c r="F419" s="91">
        <v>2713410</v>
      </c>
      <c r="G419" s="93">
        <f t="shared" si="15"/>
        <v>88290</v>
      </c>
      <c r="H419" s="94">
        <v>0</v>
      </c>
      <c r="I419" s="94">
        <v>0</v>
      </c>
      <c r="J419" s="94">
        <v>132.44</v>
      </c>
      <c r="K419" s="95">
        <f t="shared" si="14"/>
        <v>132.44</v>
      </c>
      <c r="L419" s="2" t="s">
        <v>262</v>
      </c>
      <c r="M419" s="93">
        <v>1</v>
      </c>
      <c r="N419" s="87"/>
    </row>
    <row r="420" spans="1:14" ht="12.75">
      <c r="A420" s="96">
        <v>39264</v>
      </c>
      <c r="B420" s="91" t="s">
        <v>74</v>
      </c>
      <c r="C420" s="91" t="s">
        <v>75</v>
      </c>
      <c r="D420" s="91"/>
      <c r="E420" s="91">
        <v>892810</v>
      </c>
      <c r="F420" s="91">
        <v>960150</v>
      </c>
      <c r="G420" s="93">
        <f t="shared" si="15"/>
        <v>67340</v>
      </c>
      <c r="H420" s="94">
        <v>0</v>
      </c>
      <c r="I420" s="94">
        <v>0</v>
      </c>
      <c r="J420" s="94">
        <v>101.01</v>
      </c>
      <c r="K420" s="95">
        <f t="shared" si="14"/>
        <v>101.01</v>
      </c>
      <c r="L420" s="2" t="s">
        <v>262</v>
      </c>
      <c r="M420" s="93">
        <v>1</v>
      </c>
      <c r="N420" s="87"/>
    </row>
    <row r="421" spans="1:14" ht="12.75">
      <c r="A421" s="96">
        <v>39264</v>
      </c>
      <c r="B421" s="91" t="s">
        <v>76</v>
      </c>
      <c r="C421" s="91" t="s">
        <v>77</v>
      </c>
      <c r="D421" s="91"/>
      <c r="E421" s="91">
        <v>0</v>
      </c>
      <c r="F421" s="91">
        <v>0</v>
      </c>
      <c r="G421" s="93">
        <f t="shared" si="15"/>
        <v>0</v>
      </c>
      <c r="H421" s="94">
        <v>10</v>
      </c>
      <c r="I421" s="94">
        <v>0</v>
      </c>
      <c r="J421" s="94">
        <v>65</v>
      </c>
      <c r="K421" s="95">
        <f t="shared" si="14"/>
        <v>75</v>
      </c>
      <c r="L421" s="2" t="s">
        <v>262</v>
      </c>
      <c r="M421" s="93">
        <v>1</v>
      </c>
      <c r="N421" s="87"/>
    </row>
    <row r="422" spans="1:14" ht="12.75">
      <c r="A422" s="96">
        <v>39264</v>
      </c>
      <c r="B422" s="91" t="s">
        <v>78</v>
      </c>
      <c r="C422" s="91" t="s">
        <v>79</v>
      </c>
      <c r="D422" s="91"/>
      <c r="E422" s="91">
        <v>791230</v>
      </c>
      <c r="F422" s="91">
        <v>921260</v>
      </c>
      <c r="G422" s="93">
        <f t="shared" si="15"/>
        <v>130030</v>
      </c>
      <c r="H422" s="94">
        <v>0</v>
      </c>
      <c r="I422" s="94">
        <v>0</v>
      </c>
      <c r="J422" s="94">
        <v>195.08</v>
      </c>
      <c r="K422" s="95">
        <f t="shared" si="14"/>
        <v>195.08</v>
      </c>
      <c r="L422" s="2" t="s">
        <v>262</v>
      </c>
      <c r="M422" s="93">
        <v>1</v>
      </c>
      <c r="N422" s="87"/>
    </row>
    <row r="423" spans="1:14" ht="12.75">
      <c r="A423" s="96">
        <v>39264</v>
      </c>
      <c r="B423" s="91" t="s">
        <v>213</v>
      </c>
      <c r="C423" s="91" t="s">
        <v>214</v>
      </c>
      <c r="D423" s="91"/>
      <c r="E423" s="91">
        <v>1337770</v>
      </c>
      <c r="F423" s="91">
        <v>1420810</v>
      </c>
      <c r="G423" s="93">
        <f t="shared" si="15"/>
        <v>83040</v>
      </c>
      <c r="H423" s="94">
        <v>0</v>
      </c>
      <c r="I423" s="94">
        <v>0</v>
      </c>
      <c r="J423" s="94">
        <v>124.56</v>
      </c>
      <c r="K423" s="95">
        <f t="shared" si="14"/>
        <v>124.56</v>
      </c>
      <c r="L423" s="2" t="s">
        <v>262</v>
      </c>
      <c r="M423" s="93">
        <v>1</v>
      </c>
      <c r="N423" s="87"/>
    </row>
    <row r="424" spans="1:14" ht="12.75">
      <c r="A424" s="96">
        <v>39264</v>
      </c>
      <c r="B424" s="91" t="s">
        <v>80</v>
      </c>
      <c r="C424" s="91" t="s">
        <v>81</v>
      </c>
      <c r="D424" s="91"/>
      <c r="E424" s="91">
        <v>770460</v>
      </c>
      <c r="F424" s="91">
        <v>829620</v>
      </c>
      <c r="G424" s="93">
        <f t="shared" si="15"/>
        <v>59160</v>
      </c>
      <c r="H424" s="94">
        <v>0</v>
      </c>
      <c r="I424" s="94">
        <v>0</v>
      </c>
      <c r="J424" s="94">
        <v>88.74</v>
      </c>
      <c r="K424" s="95">
        <f t="shared" si="14"/>
        <v>88.74</v>
      </c>
      <c r="L424" s="2" t="s">
        <v>262</v>
      </c>
      <c r="M424" s="93">
        <v>1</v>
      </c>
      <c r="N424" s="87"/>
    </row>
    <row r="425" spans="1:14" ht="12.75">
      <c r="A425" s="96">
        <v>39264</v>
      </c>
      <c r="B425" s="91" t="s">
        <v>235</v>
      </c>
      <c r="C425" s="91" t="s">
        <v>236</v>
      </c>
      <c r="D425" s="91"/>
      <c r="E425" s="91">
        <v>0</v>
      </c>
      <c r="F425" s="91">
        <v>0</v>
      </c>
      <c r="G425" s="93">
        <f t="shared" si="15"/>
        <v>0</v>
      </c>
      <c r="H425" s="94">
        <v>0</v>
      </c>
      <c r="I425" s="94">
        <v>0</v>
      </c>
      <c r="J425" s="94">
        <v>0</v>
      </c>
      <c r="K425" s="95">
        <f t="shared" si="14"/>
        <v>0</v>
      </c>
      <c r="L425" s="2" t="s">
        <v>262</v>
      </c>
      <c r="M425" s="93">
        <v>1</v>
      </c>
      <c r="N425" s="87"/>
    </row>
    <row r="426" spans="1:14" ht="12.75">
      <c r="A426" s="96">
        <v>39264</v>
      </c>
      <c r="B426" s="91" t="s">
        <v>215</v>
      </c>
      <c r="C426" s="91" t="s">
        <v>216</v>
      </c>
      <c r="D426" s="91"/>
      <c r="E426" s="91">
        <v>0</v>
      </c>
      <c r="F426" s="91">
        <v>0</v>
      </c>
      <c r="G426" s="93">
        <f t="shared" si="15"/>
        <v>0</v>
      </c>
      <c r="H426" s="94">
        <v>0</v>
      </c>
      <c r="I426" s="94">
        <v>0</v>
      </c>
      <c r="J426" s="94">
        <v>75</v>
      </c>
      <c r="K426" s="95">
        <f t="shared" si="14"/>
        <v>75</v>
      </c>
      <c r="L426" s="2" t="s">
        <v>262</v>
      </c>
      <c r="M426" s="93">
        <v>1</v>
      </c>
      <c r="N426" s="87"/>
    </row>
    <row r="427" spans="1:14" ht="12.75">
      <c r="A427" s="96">
        <v>39264</v>
      </c>
      <c r="B427" s="91" t="s">
        <v>217</v>
      </c>
      <c r="C427" s="91" t="s">
        <v>218</v>
      </c>
      <c r="D427" s="91"/>
      <c r="E427" s="91">
        <v>2740</v>
      </c>
      <c r="F427" s="91">
        <v>15160</v>
      </c>
      <c r="G427" s="93">
        <f t="shared" si="15"/>
        <v>12420</v>
      </c>
      <c r="H427" s="94">
        <v>0</v>
      </c>
      <c r="I427" s="94">
        <v>30</v>
      </c>
      <c r="J427" s="94">
        <v>0</v>
      </c>
      <c r="K427" s="95">
        <f t="shared" si="14"/>
        <v>30</v>
      </c>
      <c r="L427" s="2" t="s">
        <v>262</v>
      </c>
      <c r="M427" s="93">
        <v>1</v>
      </c>
      <c r="N427" s="87"/>
    </row>
    <row r="428" spans="1:14" ht="12.75">
      <c r="A428" s="96">
        <v>39264</v>
      </c>
      <c r="B428" s="91" t="s">
        <v>82</v>
      </c>
      <c r="C428" s="91" t="s">
        <v>83</v>
      </c>
      <c r="D428" s="91"/>
      <c r="E428" s="91">
        <v>1190880</v>
      </c>
      <c r="F428" s="91">
        <v>1222710</v>
      </c>
      <c r="G428" s="93">
        <f t="shared" si="15"/>
        <v>31830</v>
      </c>
      <c r="H428" s="94">
        <v>0</v>
      </c>
      <c r="I428" s="94">
        <v>0</v>
      </c>
      <c r="J428" s="94">
        <v>47.75</v>
      </c>
      <c r="K428" s="95">
        <f t="shared" si="14"/>
        <v>47.75</v>
      </c>
      <c r="L428" s="2" t="s">
        <v>262</v>
      </c>
      <c r="M428" s="93">
        <v>1</v>
      </c>
      <c r="N428" s="87"/>
    </row>
    <row r="429" spans="1:14" ht="12.75">
      <c r="A429" s="96">
        <v>39264</v>
      </c>
      <c r="B429" s="91" t="s">
        <v>84</v>
      </c>
      <c r="C429" s="91" t="s">
        <v>85</v>
      </c>
      <c r="D429" s="91"/>
      <c r="E429" s="91">
        <v>2746070</v>
      </c>
      <c r="F429" s="91">
        <v>2891280</v>
      </c>
      <c r="G429" s="93">
        <f t="shared" si="15"/>
        <v>145210</v>
      </c>
      <c r="H429" s="94">
        <v>0</v>
      </c>
      <c r="I429" s="94">
        <v>0</v>
      </c>
      <c r="J429" s="94">
        <v>217.82</v>
      </c>
      <c r="K429" s="95">
        <f t="shared" si="14"/>
        <v>217.82</v>
      </c>
      <c r="L429" s="2" t="s">
        <v>262</v>
      </c>
      <c r="M429" s="93">
        <v>1</v>
      </c>
      <c r="N429" s="87"/>
    </row>
    <row r="430" spans="1:14" ht="12.75">
      <c r="A430" s="96">
        <v>39264</v>
      </c>
      <c r="B430" s="91" t="s">
        <v>219</v>
      </c>
      <c r="C430" s="91" t="s">
        <v>220</v>
      </c>
      <c r="D430" s="91"/>
      <c r="E430" s="91">
        <v>1410030</v>
      </c>
      <c r="F430" s="91">
        <v>1517710</v>
      </c>
      <c r="G430" s="93">
        <f t="shared" si="15"/>
        <v>107680</v>
      </c>
      <c r="H430" s="94">
        <v>0</v>
      </c>
      <c r="I430" s="94">
        <v>0</v>
      </c>
      <c r="J430" s="94">
        <v>161.52</v>
      </c>
      <c r="K430" s="95">
        <f t="shared" si="14"/>
        <v>161.52</v>
      </c>
      <c r="L430" s="2" t="s">
        <v>262</v>
      </c>
      <c r="M430" s="93">
        <v>1</v>
      </c>
      <c r="N430" s="87"/>
    </row>
    <row r="431" spans="1:14" ht="12.75">
      <c r="A431" s="96">
        <v>39264</v>
      </c>
      <c r="B431" s="91" t="s">
        <v>221</v>
      </c>
      <c r="C431" s="91" t="s">
        <v>222</v>
      </c>
      <c r="D431" s="91"/>
      <c r="E431" s="91">
        <v>0</v>
      </c>
      <c r="F431" s="91">
        <v>0</v>
      </c>
      <c r="G431" s="93">
        <f t="shared" si="15"/>
        <v>0</v>
      </c>
      <c r="H431" s="94">
        <v>0</v>
      </c>
      <c r="I431" s="94">
        <v>0</v>
      </c>
      <c r="J431" s="94">
        <v>50</v>
      </c>
      <c r="K431" s="95">
        <f t="shared" si="14"/>
        <v>50</v>
      </c>
      <c r="L431" s="2" t="s">
        <v>262</v>
      </c>
      <c r="M431" s="93">
        <v>1</v>
      </c>
      <c r="N431" s="87"/>
    </row>
    <row r="432" spans="1:14" ht="12.75">
      <c r="A432" s="96">
        <v>39264</v>
      </c>
      <c r="B432" s="91" t="s">
        <v>239</v>
      </c>
      <c r="C432" s="91" t="s">
        <v>240</v>
      </c>
      <c r="D432" s="91"/>
      <c r="E432" s="91">
        <v>0</v>
      </c>
      <c r="F432" s="91">
        <v>0</v>
      </c>
      <c r="G432" s="93">
        <f t="shared" si="15"/>
        <v>0</v>
      </c>
      <c r="H432" s="94">
        <v>0</v>
      </c>
      <c r="I432" s="94">
        <v>0</v>
      </c>
      <c r="J432" s="94">
        <v>0</v>
      </c>
      <c r="K432" s="95">
        <f t="shared" si="14"/>
        <v>0</v>
      </c>
      <c r="L432" s="2" t="s">
        <v>262</v>
      </c>
      <c r="M432" s="93">
        <v>1</v>
      </c>
      <c r="N432" s="87"/>
    </row>
    <row r="433" spans="1:14" ht="12.75">
      <c r="A433" s="96">
        <v>39264</v>
      </c>
      <c r="B433" s="91" t="s">
        <v>86</v>
      </c>
      <c r="C433" s="91" t="s">
        <v>87</v>
      </c>
      <c r="D433" s="91"/>
      <c r="E433" s="91">
        <v>1100050</v>
      </c>
      <c r="F433" s="91">
        <v>1192120</v>
      </c>
      <c r="G433" s="93">
        <f t="shared" si="15"/>
        <v>92070</v>
      </c>
      <c r="H433" s="94">
        <v>0</v>
      </c>
      <c r="I433" s="94">
        <v>0</v>
      </c>
      <c r="J433" s="94">
        <v>138.11</v>
      </c>
      <c r="K433" s="95">
        <f t="shared" si="14"/>
        <v>138.11</v>
      </c>
      <c r="L433" s="2" t="s">
        <v>262</v>
      </c>
      <c r="M433" s="93">
        <v>1</v>
      </c>
      <c r="N433" s="87"/>
    </row>
    <row r="434" spans="1:14" ht="12.75">
      <c r="A434" s="96">
        <v>39264</v>
      </c>
      <c r="B434" s="91" t="s">
        <v>88</v>
      </c>
      <c r="C434" s="91" t="s">
        <v>89</v>
      </c>
      <c r="D434" s="91"/>
      <c r="E434" s="91">
        <v>805410</v>
      </c>
      <c r="F434" s="91">
        <v>903510</v>
      </c>
      <c r="G434" s="93">
        <f t="shared" si="15"/>
        <v>98100</v>
      </c>
      <c r="H434" s="94">
        <v>0</v>
      </c>
      <c r="I434" s="94">
        <v>0</v>
      </c>
      <c r="J434" s="94">
        <v>147.15</v>
      </c>
      <c r="K434" s="95">
        <f t="shared" si="14"/>
        <v>147.15</v>
      </c>
      <c r="L434" s="2" t="s">
        <v>262</v>
      </c>
      <c r="M434" s="93">
        <v>1</v>
      </c>
      <c r="N434" s="87"/>
    </row>
    <row r="435" spans="1:14" ht="12.75">
      <c r="A435" s="96">
        <v>39264</v>
      </c>
      <c r="B435" s="91" t="s">
        <v>127</v>
      </c>
      <c r="C435" s="91" t="s">
        <v>128</v>
      </c>
      <c r="D435" s="91"/>
      <c r="E435" s="91">
        <v>0</v>
      </c>
      <c r="F435" s="91">
        <v>0</v>
      </c>
      <c r="G435" s="93">
        <f t="shared" si="15"/>
        <v>0</v>
      </c>
      <c r="H435" s="94">
        <v>0</v>
      </c>
      <c r="I435" s="94">
        <v>0</v>
      </c>
      <c r="J435" s="94">
        <v>0</v>
      </c>
      <c r="K435" s="95">
        <f t="shared" si="14"/>
        <v>0</v>
      </c>
      <c r="L435" s="2" t="s">
        <v>262</v>
      </c>
      <c r="M435" s="93">
        <v>1</v>
      </c>
      <c r="N435" s="87"/>
    </row>
    <row r="436" spans="1:14" ht="12.75">
      <c r="A436" s="96">
        <v>39264</v>
      </c>
      <c r="B436" s="91" t="s">
        <v>90</v>
      </c>
      <c r="C436" s="91" t="s">
        <v>91</v>
      </c>
      <c r="D436" s="91"/>
      <c r="E436" s="91">
        <v>996870</v>
      </c>
      <c r="F436" s="91">
        <v>1055290</v>
      </c>
      <c r="G436" s="93">
        <f t="shared" si="15"/>
        <v>58420</v>
      </c>
      <c r="H436" s="94">
        <v>0</v>
      </c>
      <c r="I436" s="94">
        <v>0</v>
      </c>
      <c r="J436" s="94">
        <v>87.63</v>
      </c>
      <c r="K436" s="95">
        <f t="shared" si="14"/>
        <v>87.63</v>
      </c>
      <c r="L436" s="2" t="s">
        <v>262</v>
      </c>
      <c r="M436" s="93">
        <v>1</v>
      </c>
      <c r="N436" s="87"/>
    </row>
    <row r="437" spans="1:14" ht="12.75">
      <c r="A437" s="96">
        <v>39264</v>
      </c>
      <c r="B437" s="91" t="s">
        <v>231</v>
      </c>
      <c r="C437" s="91" t="s">
        <v>232</v>
      </c>
      <c r="D437" s="91"/>
      <c r="E437" s="91">
        <v>0</v>
      </c>
      <c r="F437" s="91">
        <v>0</v>
      </c>
      <c r="G437" s="93">
        <f t="shared" si="15"/>
        <v>0</v>
      </c>
      <c r="H437" s="94">
        <v>0</v>
      </c>
      <c r="I437" s="94">
        <v>0</v>
      </c>
      <c r="J437" s="94">
        <v>0</v>
      </c>
      <c r="K437" s="95">
        <f t="shared" si="14"/>
        <v>0</v>
      </c>
      <c r="L437" s="2" t="s">
        <v>262</v>
      </c>
      <c r="M437" s="93">
        <v>1</v>
      </c>
      <c r="N437" s="87"/>
    </row>
    <row r="438" spans="1:14" ht="12.75">
      <c r="A438" s="96">
        <v>39264</v>
      </c>
      <c r="B438" s="91" t="s">
        <v>92</v>
      </c>
      <c r="C438" s="91" t="s">
        <v>93</v>
      </c>
      <c r="D438" s="91"/>
      <c r="E438" s="91">
        <v>1420760</v>
      </c>
      <c r="F438" s="91">
        <v>1469320</v>
      </c>
      <c r="G438" s="93">
        <f t="shared" si="15"/>
        <v>48560</v>
      </c>
      <c r="H438" s="94">
        <v>0</v>
      </c>
      <c r="I438" s="94">
        <v>0</v>
      </c>
      <c r="J438" s="94">
        <v>72.84</v>
      </c>
      <c r="K438" s="95">
        <f t="shared" si="14"/>
        <v>72.84</v>
      </c>
      <c r="L438" s="2" t="s">
        <v>262</v>
      </c>
      <c r="M438" s="93">
        <v>1</v>
      </c>
      <c r="N438" s="87"/>
    </row>
    <row r="439" spans="1:14" ht="12.75">
      <c r="A439" s="96">
        <v>39264</v>
      </c>
      <c r="B439" s="91" t="s">
        <v>94</v>
      </c>
      <c r="C439" s="91" t="s">
        <v>95</v>
      </c>
      <c r="D439" s="91"/>
      <c r="E439" s="91">
        <v>3276090</v>
      </c>
      <c r="F439" s="91">
        <v>3397310</v>
      </c>
      <c r="G439" s="93">
        <f t="shared" si="15"/>
        <v>121220</v>
      </c>
      <c r="H439" s="94">
        <v>10.03</v>
      </c>
      <c r="I439" s="94">
        <v>0</v>
      </c>
      <c r="J439" s="94">
        <v>181.83</v>
      </c>
      <c r="K439" s="95">
        <f t="shared" si="14"/>
        <v>191.86</v>
      </c>
      <c r="L439" s="2" t="s">
        <v>262</v>
      </c>
      <c r="M439" s="93">
        <v>1</v>
      </c>
      <c r="N439" s="87"/>
    </row>
    <row r="440" spans="1:14" ht="12.75">
      <c r="A440" s="96">
        <v>39264</v>
      </c>
      <c r="B440" s="91" t="s">
        <v>96</v>
      </c>
      <c r="C440" s="91" t="s">
        <v>97</v>
      </c>
      <c r="D440" s="91"/>
      <c r="E440" s="91">
        <v>279650</v>
      </c>
      <c r="F440" s="91">
        <v>286310</v>
      </c>
      <c r="G440" s="93">
        <f t="shared" si="15"/>
        <v>6660</v>
      </c>
      <c r="H440" s="94">
        <v>0</v>
      </c>
      <c r="I440" s="94">
        <v>30</v>
      </c>
      <c r="J440" s="94">
        <v>0</v>
      </c>
      <c r="K440" s="95">
        <f t="shared" si="14"/>
        <v>30</v>
      </c>
      <c r="L440" s="2" t="s">
        <v>262</v>
      </c>
      <c r="M440" s="93">
        <v>1</v>
      </c>
      <c r="N440" s="87"/>
    </row>
    <row r="441" spans="1:14" ht="12.75">
      <c r="A441" s="96">
        <v>39264</v>
      </c>
      <c r="B441" s="91" t="s">
        <v>98</v>
      </c>
      <c r="C441" s="91" t="s">
        <v>99</v>
      </c>
      <c r="D441" s="91"/>
      <c r="E441" s="91">
        <v>1829120</v>
      </c>
      <c r="F441" s="91">
        <v>1946010</v>
      </c>
      <c r="G441" s="93">
        <f t="shared" si="15"/>
        <v>116890</v>
      </c>
      <c r="H441" s="94">
        <v>0</v>
      </c>
      <c r="I441" s="94">
        <v>0</v>
      </c>
      <c r="J441" s="94">
        <v>175.34</v>
      </c>
      <c r="K441" s="95">
        <f t="shared" si="14"/>
        <v>175.34</v>
      </c>
      <c r="L441" s="2" t="s">
        <v>262</v>
      </c>
      <c r="M441" s="93">
        <v>1</v>
      </c>
      <c r="N441" s="87"/>
    </row>
    <row r="442" spans="1:14" ht="12.75">
      <c r="A442" s="96">
        <v>39264</v>
      </c>
      <c r="B442" s="91" t="s">
        <v>100</v>
      </c>
      <c r="C442" s="91" t="s">
        <v>101</v>
      </c>
      <c r="D442" s="91"/>
      <c r="E442" s="91">
        <v>1682060</v>
      </c>
      <c r="F442" s="91">
        <v>1753360</v>
      </c>
      <c r="G442" s="93">
        <f t="shared" si="15"/>
        <v>71300</v>
      </c>
      <c r="H442" s="94">
        <v>0</v>
      </c>
      <c r="I442" s="94">
        <v>0</v>
      </c>
      <c r="J442" s="94">
        <v>106.95</v>
      </c>
      <c r="K442" s="95">
        <f t="shared" si="14"/>
        <v>106.95</v>
      </c>
      <c r="L442" s="2" t="s">
        <v>262</v>
      </c>
      <c r="M442" s="93">
        <v>1</v>
      </c>
      <c r="N442" s="87"/>
    </row>
    <row r="443" spans="1:14" ht="12.75">
      <c r="A443" s="96">
        <v>39264</v>
      </c>
      <c r="B443" s="91" t="s">
        <v>102</v>
      </c>
      <c r="C443" s="91" t="s">
        <v>103</v>
      </c>
      <c r="D443" s="91"/>
      <c r="E443" s="91">
        <v>2182720</v>
      </c>
      <c r="F443" s="91">
        <v>2343190</v>
      </c>
      <c r="G443" s="93">
        <f t="shared" si="15"/>
        <v>160470</v>
      </c>
      <c r="H443" s="94">
        <v>0</v>
      </c>
      <c r="I443" s="94">
        <v>0</v>
      </c>
      <c r="J443" s="94">
        <v>240.71</v>
      </c>
      <c r="K443" s="95">
        <f aca="true" t="shared" si="16" ref="K443:K506">+J443+I443+H443</f>
        <v>240.71</v>
      </c>
      <c r="L443" s="2" t="s">
        <v>262</v>
      </c>
      <c r="M443" s="93">
        <v>1</v>
      </c>
      <c r="N443" s="87"/>
    </row>
    <row r="444" spans="1:14" ht="12.75">
      <c r="A444" s="96">
        <v>39264</v>
      </c>
      <c r="B444" s="91" t="s">
        <v>104</v>
      </c>
      <c r="C444" s="91" t="s">
        <v>105</v>
      </c>
      <c r="D444" s="91"/>
      <c r="E444" s="91">
        <v>1450330</v>
      </c>
      <c r="F444" s="91">
        <v>1583110</v>
      </c>
      <c r="G444" s="93">
        <f t="shared" si="15"/>
        <v>132780</v>
      </c>
      <c r="H444" s="94">
        <v>0</v>
      </c>
      <c r="I444" s="94">
        <v>0</v>
      </c>
      <c r="J444" s="94">
        <v>199.17</v>
      </c>
      <c r="K444" s="95">
        <f t="shared" si="16"/>
        <v>199.17</v>
      </c>
      <c r="L444" s="2" t="s">
        <v>262</v>
      </c>
      <c r="M444" s="93">
        <v>1</v>
      </c>
      <c r="N444" s="87"/>
    </row>
    <row r="445" spans="1:14" ht="12.75">
      <c r="A445" s="96">
        <v>39264</v>
      </c>
      <c r="B445" s="91" t="s">
        <v>106</v>
      </c>
      <c r="C445" s="91" t="s">
        <v>107</v>
      </c>
      <c r="D445" s="91"/>
      <c r="E445" s="91">
        <v>2720030</v>
      </c>
      <c r="F445" s="91">
        <v>2809280</v>
      </c>
      <c r="G445" s="93">
        <f t="shared" si="15"/>
        <v>89250</v>
      </c>
      <c r="H445" s="94">
        <v>0</v>
      </c>
      <c r="I445" s="94">
        <v>0</v>
      </c>
      <c r="J445" s="94">
        <v>133.88</v>
      </c>
      <c r="K445" s="95">
        <f t="shared" si="16"/>
        <v>133.88</v>
      </c>
      <c r="L445" s="2" t="s">
        <v>262</v>
      </c>
      <c r="M445" s="93">
        <v>1</v>
      </c>
      <c r="N445" s="87"/>
    </row>
    <row r="446" spans="1:14" ht="12.75">
      <c r="A446" s="96">
        <v>39264</v>
      </c>
      <c r="B446" s="91" t="s">
        <v>108</v>
      </c>
      <c r="C446" s="91" t="s">
        <v>109</v>
      </c>
      <c r="D446" s="91"/>
      <c r="E446" s="91">
        <v>2523620</v>
      </c>
      <c r="F446" s="91">
        <v>2580970</v>
      </c>
      <c r="G446" s="93">
        <f t="shared" si="15"/>
        <v>57350</v>
      </c>
      <c r="H446" s="94">
        <v>0</v>
      </c>
      <c r="I446" s="94">
        <v>0</v>
      </c>
      <c r="J446" s="94">
        <v>86.03</v>
      </c>
      <c r="K446" s="95">
        <f t="shared" si="16"/>
        <v>86.03</v>
      </c>
      <c r="L446" s="2" t="s">
        <v>262</v>
      </c>
      <c r="M446" s="93">
        <v>1</v>
      </c>
      <c r="N446" s="87"/>
    </row>
    <row r="447" spans="1:14" ht="12.75">
      <c r="A447" s="96">
        <v>39264</v>
      </c>
      <c r="B447" s="91" t="s">
        <v>110</v>
      </c>
      <c r="C447" s="91" t="s">
        <v>111</v>
      </c>
      <c r="D447" s="91"/>
      <c r="E447" s="91">
        <v>2548040</v>
      </c>
      <c r="F447" s="91">
        <v>2649200</v>
      </c>
      <c r="G447" s="93">
        <f t="shared" si="15"/>
        <v>101160</v>
      </c>
      <c r="H447" s="94">
        <v>10</v>
      </c>
      <c r="I447" s="94">
        <v>0</v>
      </c>
      <c r="J447" s="94">
        <v>151.74</v>
      </c>
      <c r="K447" s="95">
        <f t="shared" si="16"/>
        <v>161.74</v>
      </c>
      <c r="L447" s="2" t="s">
        <v>262</v>
      </c>
      <c r="M447" s="93">
        <v>1</v>
      </c>
      <c r="N447" s="87"/>
    </row>
    <row r="448" spans="1:14" ht="12.75">
      <c r="A448" s="96">
        <v>39264</v>
      </c>
      <c r="B448" s="91" t="s">
        <v>112</v>
      </c>
      <c r="C448" s="91" t="s">
        <v>113</v>
      </c>
      <c r="D448" s="91"/>
      <c r="E448" s="91">
        <v>1906810</v>
      </c>
      <c r="F448" s="91">
        <v>1994350</v>
      </c>
      <c r="G448" s="93">
        <f aca="true" t="shared" si="17" ref="G448:G511">F448-E448</f>
        <v>87540</v>
      </c>
      <c r="H448" s="94">
        <v>0</v>
      </c>
      <c r="I448" s="94">
        <v>0</v>
      </c>
      <c r="J448" s="94">
        <v>131.31</v>
      </c>
      <c r="K448" s="95">
        <f t="shared" si="16"/>
        <v>131.31</v>
      </c>
      <c r="L448" s="2" t="s">
        <v>262</v>
      </c>
      <c r="M448" s="93">
        <v>1</v>
      </c>
      <c r="N448" s="87"/>
    </row>
    <row r="449" spans="1:14" ht="12.75">
      <c r="A449" s="96">
        <v>39264</v>
      </c>
      <c r="B449" s="91" t="s">
        <v>114</v>
      </c>
      <c r="C449" s="91" t="s">
        <v>115</v>
      </c>
      <c r="D449" s="91"/>
      <c r="E449" s="91">
        <v>2021340</v>
      </c>
      <c r="F449" s="91">
        <v>2130910</v>
      </c>
      <c r="G449" s="93">
        <f t="shared" si="17"/>
        <v>109570</v>
      </c>
      <c r="H449" s="94">
        <v>0</v>
      </c>
      <c r="I449" s="94">
        <v>0</v>
      </c>
      <c r="J449" s="94">
        <v>164.36</v>
      </c>
      <c r="K449" s="95">
        <f t="shared" si="16"/>
        <v>164.36</v>
      </c>
      <c r="L449" s="2" t="s">
        <v>262</v>
      </c>
      <c r="M449" s="93">
        <v>1</v>
      </c>
      <c r="N449" s="87"/>
    </row>
    <row r="450" spans="1:14" ht="12.75">
      <c r="A450" s="96">
        <v>39264</v>
      </c>
      <c r="B450" s="91" t="s">
        <v>116</v>
      </c>
      <c r="C450" s="91" t="s">
        <v>117</v>
      </c>
      <c r="D450" s="91"/>
      <c r="E450" s="91">
        <v>1872510</v>
      </c>
      <c r="F450" s="91">
        <v>1966360</v>
      </c>
      <c r="G450" s="93">
        <f t="shared" si="17"/>
        <v>93850</v>
      </c>
      <c r="H450" s="94">
        <v>0</v>
      </c>
      <c r="I450" s="94">
        <v>0</v>
      </c>
      <c r="J450" s="94">
        <v>140.78</v>
      </c>
      <c r="K450" s="95">
        <f t="shared" si="16"/>
        <v>140.78</v>
      </c>
      <c r="L450" s="2" t="s">
        <v>262</v>
      </c>
      <c r="M450" s="93">
        <v>1</v>
      </c>
      <c r="N450" s="87"/>
    </row>
    <row r="451" spans="1:14" ht="12.75">
      <c r="A451" s="96">
        <v>39264</v>
      </c>
      <c r="B451" s="91" t="s">
        <v>118</v>
      </c>
      <c r="C451" s="91" t="s">
        <v>119</v>
      </c>
      <c r="D451" s="91"/>
      <c r="E451" s="91">
        <v>1574220</v>
      </c>
      <c r="F451" s="91">
        <v>1634920</v>
      </c>
      <c r="G451" s="93">
        <f t="shared" si="17"/>
        <v>60700</v>
      </c>
      <c r="H451" s="94">
        <v>0</v>
      </c>
      <c r="I451" s="94">
        <v>0</v>
      </c>
      <c r="J451" s="94">
        <v>91.05</v>
      </c>
      <c r="K451" s="95">
        <f t="shared" si="16"/>
        <v>91.05</v>
      </c>
      <c r="L451" s="2" t="s">
        <v>262</v>
      </c>
      <c r="M451" s="93">
        <v>1</v>
      </c>
      <c r="N451" s="87"/>
    </row>
    <row r="452" spans="1:14" ht="12.75">
      <c r="A452" s="96">
        <v>39264</v>
      </c>
      <c r="B452" s="91" t="s">
        <v>255</v>
      </c>
      <c r="C452" s="91" t="s">
        <v>120</v>
      </c>
      <c r="D452" s="91"/>
      <c r="E452" s="91">
        <v>1971160</v>
      </c>
      <c r="F452" s="91">
        <v>2012810</v>
      </c>
      <c r="G452" s="93">
        <f t="shared" si="17"/>
        <v>41650</v>
      </c>
      <c r="H452" s="94">
        <v>0</v>
      </c>
      <c r="I452" s="94">
        <v>0</v>
      </c>
      <c r="J452" s="94">
        <v>62.48</v>
      </c>
      <c r="K452" s="95">
        <f t="shared" si="16"/>
        <v>62.48</v>
      </c>
      <c r="L452" s="2" t="s">
        <v>262</v>
      </c>
      <c r="M452" s="93">
        <v>1</v>
      </c>
      <c r="N452" s="87"/>
    </row>
    <row r="453" spans="1:14" ht="12.75">
      <c r="A453" s="96">
        <v>39264</v>
      </c>
      <c r="B453" s="91" t="s">
        <v>121</v>
      </c>
      <c r="C453" s="91" t="s">
        <v>122</v>
      </c>
      <c r="D453" s="91"/>
      <c r="E453" s="91">
        <v>1640010</v>
      </c>
      <c r="F453" s="91">
        <v>1730950</v>
      </c>
      <c r="G453" s="93">
        <f t="shared" si="17"/>
        <v>90940</v>
      </c>
      <c r="H453" s="94">
        <v>0</v>
      </c>
      <c r="I453" s="94">
        <v>0</v>
      </c>
      <c r="J453" s="94">
        <v>136.41</v>
      </c>
      <c r="K453" s="95">
        <f t="shared" si="16"/>
        <v>136.41</v>
      </c>
      <c r="L453" s="2" t="s">
        <v>262</v>
      </c>
      <c r="M453" s="93">
        <v>1</v>
      </c>
      <c r="N453" s="87"/>
    </row>
    <row r="454" spans="1:14" ht="12.75">
      <c r="A454" s="96">
        <v>39264</v>
      </c>
      <c r="B454" s="91" t="s">
        <v>123</v>
      </c>
      <c r="C454" s="91" t="s">
        <v>124</v>
      </c>
      <c r="D454" s="91"/>
      <c r="E454" s="91">
        <v>2164410</v>
      </c>
      <c r="F454" s="91">
        <v>2279550</v>
      </c>
      <c r="G454" s="93">
        <f t="shared" si="17"/>
        <v>115140</v>
      </c>
      <c r="H454" s="94">
        <v>0</v>
      </c>
      <c r="I454" s="94">
        <v>0</v>
      </c>
      <c r="J454" s="94">
        <v>172.71</v>
      </c>
      <c r="K454" s="95">
        <f t="shared" si="16"/>
        <v>172.71</v>
      </c>
      <c r="L454" s="2" t="s">
        <v>262</v>
      </c>
      <c r="M454" s="93">
        <v>1</v>
      </c>
      <c r="N454" s="87"/>
    </row>
    <row r="455" spans="1:14" ht="12.75">
      <c r="A455" s="96">
        <v>39264</v>
      </c>
      <c r="B455" s="91" t="s">
        <v>131</v>
      </c>
      <c r="C455" s="91" t="s">
        <v>132</v>
      </c>
      <c r="D455" s="91"/>
      <c r="E455" s="91">
        <v>2705230</v>
      </c>
      <c r="F455" s="91">
        <v>2797610</v>
      </c>
      <c r="G455" s="93">
        <f t="shared" si="17"/>
        <v>92380</v>
      </c>
      <c r="H455" s="94">
        <v>0</v>
      </c>
      <c r="I455" s="94">
        <v>0</v>
      </c>
      <c r="J455" s="94">
        <v>138.57</v>
      </c>
      <c r="K455" s="95">
        <f t="shared" si="16"/>
        <v>138.57</v>
      </c>
      <c r="L455" s="2" t="s">
        <v>262</v>
      </c>
      <c r="M455" s="93">
        <v>1</v>
      </c>
      <c r="N455" s="87"/>
    </row>
    <row r="456" spans="1:14" ht="12.75">
      <c r="A456" s="96">
        <v>39264</v>
      </c>
      <c r="B456" s="91" t="s">
        <v>133</v>
      </c>
      <c r="C456" s="91" t="s">
        <v>134</v>
      </c>
      <c r="D456" s="91"/>
      <c r="E456" s="91">
        <v>8196020</v>
      </c>
      <c r="F456" s="91">
        <v>8403330</v>
      </c>
      <c r="G456" s="93">
        <f t="shared" si="17"/>
        <v>207310</v>
      </c>
      <c r="H456" s="94">
        <v>0</v>
      </c>
      <c r="I456" s="94">
        <v>0</v>
      </c>
      <c r="J456" s="94">
        <v>310.97</v>
      </c>
      <c r="K456" s="95">
        <f t="shared" si="16"/>
        <v>310.97</v>
      </c>
      <c r="L456" s="2" t="s">
        <v>262</v>
      </c>
      <c r="M456" s="93">
        <v>1</v>
      </c>
      <c r="N456" s="87"/>
    </row>
    <row r="457" spans="1:14" ht="12.75">
      <c r="A457" s="96">
        <v>39264</v>
      </c>
      <c r="B457" s="91" t="s">
        <v>135</v>
      </c>
      <c r="C457" s="91" t="s">
        <v>136</v>
      </c>
      <c r="D457" s="91"/>
      <c r="E457" s="91">
        <v>2530180</v>
      </c>
      <c r="F457" s="91">
        <v>2626190</v>
      </c>
      <c r="G457" s="93">
        <f t="shared" si="17"/>
        <v>96010</v>
      </c>
      <c r="H457" s="94">
        <v>0</v>
      </c>
      <c r="I457" s="94">
        <v>0</v>
      </c>
      <c r="J457" s="94">
        <v>144.02</v>
      </c>
      <c r="K457" s="95">
        <f t="shared" si="16"/>
        <v>144.02</v>
      </c>
      <c r="L457" s="2" t="s">
        <v>262</v>
      </c>
      <c r="M457" s="93">
        <v>1</v>
      </c>
      <c r="N457" s="87"/>
    </row>
    <row r="458" spans="1:14" ht="12.75">
      <c r="A458" s="96">
        <v>39264</v>
      </c>
      <c r="B458" s="91" t="s">
        <v>137</v>
      </c>
      <c r="C458" s="91" t="s">
        <v>138</v>
      </c>
      <c r="D458" s="91"/>
      <c r="E458" s="91">
        <v>2454310</v>
      </c>
      <c r="F458" s="91">
        <v>2620030</v>
      </c>
      <c r="G458" s="93">
        <f t="shared" si="17"/>
        <v>165720</v>
      </c>
      <c r="H458" s="94">
        <v>0</v>
      </c>
      <c r="I458" s="94">
        <v>0</v>
      </c>
      <c r="J458" s="94">
        <v>248.58</v>
      </c>
      <c r="K458" s="95">
        <f t="shared" si="16"/>
        <v>248.58</v>
      </c>
      <c r="L458" s="2" t="s">
        <v>262</v>
      </c>
      <c r="M458" s="93">
        <v>1</v>
      </c>
      <c r="N458" s="87"/>
    </row>
    <row r="459" spans="1:14" ht="12.75">
      <c r="A459" s="96">
        <v>39264</v>
      </c>
      <c r="B459" s="91" t="s">
        <v>139</v>
      </c>
      <c r="C459" s="91" t="s">
        <v>140</v>
      </c>
      <c r="D459" s="91"/>
      <c r="E459" s="91">
        <v>1859510</v>
      </c>
      <c r="F459" s="91">
        <v>1938440</v>
      </c>
      <c r="G459" s="93">
        <f t="shared" si="17"/>
        <v>78930</v>
      </c>
      <c r="H459" s="94">
        <v>10</v>
      </c>
      <c r="I459" s="94">
        <v>0</v>
      </c>
      <c r="J459" s="94">
        <v>118.4</v>
      </c>
      <c r="K459" s="95">
        <f t="shared" si="16"/>
        <v>128.4</v>
      </c>
      <c r="L459" s="2" t="s">
        <v>262</v>
      </c>
      <c r="M459" s="93">
        <v>1</v>
      </c>
      <c r="N459" s="87"/>
    </row>
    <row r="460" spans="1:14" ht="12.75">
      <c r="A460" s="96">
        <v>39264</v>
      </c>
      <c r="B460" s="91" t="s">
        <v>141</v>
      </c>
      <c r="C460" s="91" t="s">
        <v>142</v>
      </c>
      <c r="D460" s="91"/>
      <c r="E460" s="91">
        <v>1614780</v>
      </c>
      <c r="F460" s="91">
        <v>1637090</v>
      </c>
      <c r="G460" s="93">
        <f t="shared" si="17"/>
        <v>22310</v>
      </c>
      <c r="H460" s="94">
        <v>0</v>
      </c>
      <c r="I460" s="94">
        <v>0</v>
      </c>
      <c r="J460" s="94">
        <v>33.47</v>
      </c>
      <c r="K460" s="95">
        <f t="shared" si="16"/>
        <v>33.47</v>
      </c>
      <c r="L460" s="2" t="s">
        <v>262</v>
      </c>
      <c r="M460" s="93">
        <v>1</v>
      </c>
      <c r="N460" s="87"/>
    </row>
    <row r="461" spans="1:14" ht="12.75">
      <c r="A461" s="96">
        <v>39264</v>
      </c>
      <c r="B461" s="91" t="s">
        <v>143</v>
      </c>
      <c r="C461" s="91" t="s">
        <v>144</v>
      </c>
      <c r="D461" s="91"/>
      <c r="E461" s="91">
        <v>2131060</v>
      </c>
      <c r="F461" s="91">
        <v>2186710</v>
      </c>
      <c r="G461" s="93">
        <f t="shared" si="17"/>
        <v>55650</v>
      </c>
      <c r="H461" s="94">
        <v>0</v>
      </c>
      <c r="I461" s="94">
        <v>0</v>
      </c>
      <c r="J461" s="94">
        <v>83.48</v>
      </c>
      <c r="K461" s="95">
        <f t="shared" si="16"/>
        <v>83.48</v>
      </c>
      <c r="L461" s="2" t="s">
        <v>262</v>
      </c>
      <c r="M461" s="93">
        <v>1</v>
      </c>
      <c r="N461" s="87"/>
    </row>
    <row r="462" spans="1:14" ht="12.75">
      <c r="A462" s="96">
        <v>39264</v>
      </c>
      <c r="B462" s="91" t="s">
        <v>145</v>
      </c>
      <c r="C462" s="91" t="s">
        <v>146</v>
      </c>
      <c r="D462" s="91"/>
      <c r="E462" s="91">
        <v>1991170</v>
      </c>
      <c r="F462" s="91">
        <v>1999100</v>
      </c>
      <c r="G462" s="93">
        <f t="shared" si="17"/>
        <v>7930</v>
      </c>
      <c r="H462" s="94">
        <v>0</v>
      </c>
      <c r="I462" s="94">
        <v>30</v>
      </c>
      <c r="J462" s="94">
        <v>0</v>
      </c>
      <c r="K462" s="95">
        <f t="shared" si="16"/>
        <v>30</v>
      </c>
      <c r="L462" s="2" t="s">
        <v>262</v>
      </c>
      <c r="M462" s="93">
        <v>1</v>
      </c>
      <c r="N462" s="87"/>
    </row>
    <row r="463" spans="1:14" ht="12.75">
      <c r="A463" s="96">
        <v>39264</v>
      </c>
      <c r="B463" s="91" t="s">
        <v>147</v>
      </c>
      <c r="C463" s="91" t="s">
        <v>148</v>
      </c>
      <c r="D463" s="91"/>
      <c r="E463" s="91">
        <v>2551720</v>
      </c>
      <c r="F463" s="91">
        <v>2661360</v>
      </c>
      <c r="G463" s="93">
        <f t="shared" si="17"/>
        <v>109640</v>
      </c>
      <c r="H463" s="94">
        <v>0</v>
      </c>
      <c r="I463" s="94">
        <v>0</v>
      </c>
      <c r="J463" s="94">
        <v>164.46</v>
      </c>
      <c r="K463" s="95">
        <f t="shared" si="16"/>
        <v>164.46</v>
      </c>
      <c r="L463" s="2" t="s">
        <v>262</v>
      </c>
      <c r="M463" s="93">
        <v>1</v>
      </c>
      <c r="N463" s="87"/>
    </row>
    <row r="464" spans="1:14" ht="12.75">
      <c r="A464" s="96">
        <v>39264</v>
      </c>
      <c r="B464" s="91" t="s">
        <v>149</v>
      </c>
      <c r="C464" s="91" t="s">
        <v>150</v>
      </c>
      <c r="D464" s="91"/>
      <c r="E464" s="91">
        <v>1538020</v>
      </c>
      <c r="F464" s="91">
        <v>1608670</v>
      </c>
      <c r="G464" s="93">
        <f t="shared" si="17"/>
        <v>70650</v>
      </c>
      <c r="H464" s="94">
        <v>0</v>
      </c>
      <c r="I464" s="94">
        <v>0</v>
      </c>
      <c r="J464" s="94">
        <v>105.98</v>
      </c>
      <c r="K464" s="95">
        <f t="shared" si="16"/>
        <v>105.98</v>
      </c>
      <c r="L464" s="2" t="s">
        <v>262</v>
      </c>
      <c r="M464" s="93">
        <v>1</v>
      </c>
      <c r="N464" s="87"/>
    </row>
    <row r="465" spans="1:14" ht="12.75">
      <c r="A465" s="96">
        <v>39264</v>
      </c>
      <c r="B465" s="91" t="s">
        <v>151</v>
      </c>
      <c r="C465" s="91" t="s">
        <v>152</v>
      </c>
      <c r="D465" s="91"/>
      <c r="E465" s="91">
        <v>2406620</v>
      </c>
      <c r="F465" s="91">
        <v>2446920</v>
      </c>
      <c r="G465" s="93">
        <f t="shared" si="17"/>
        <v>40300</v>
      </c>
      <c r="H465" s="94">
        <v>10</v>
      </c>
      <c r="I465" s="94">
        <v>0</v>
      </c>
      <c r="J465" s="94">
        <v>60.15</v>
      </c>
      <c r="K465" s="95">
        <f t="shared" si="16"/>
        <v>70.15</v>
      </c>
      <c r="L465" s="2" t="s">
        <v>262</v>
      </c>
      <c r="M465" s="93">
        <v>1</v>
      </c>
      <c r="N465" s="87"/>
    </row>
    <row r="466" spans="1:14" ht="12.75">
      <c r="A466" s="96">
        <v>39264</v>
      </c>
      <c r="B466" s="91" t="s">
        <v>153</v>
      </c>
      <c r="C466" s="91" t="s">
        <v>154</v>
      </c>
      <c r="D466" s="91"/>
      <c r="E466" s="91">
        <v>1710020</v>
      </c>
      <c r="F466" s="91">
        <v>1793220</v>
      </c>
      <c r="G466" s="93">
        <f t="shared" si="17"/>
        <v>83200</v>
      </c>
      <c r="H466" s="94">
        <v>10</v>
      </c>
      <c r="I466" s="94">
        <v>0</v>
      </c>
      <c r="J466" s="94">
        <v>124.8</v>
      </c>
      <c r="K466" s="95">
        <f t="shared" si="16"/>
        <v>134.8</v>
      </c>
      <c r="L466" s="2" t="s">
        <v>262</v>
      </c>
      <c r="M466" s="93">
        <v>1</v>
      </c>
      <c r="N466" s="87"/>
    </row>
    <row r="467" spans="1:14" ht="12.75">
      <c r="A467" s="96">
        <v>39264</v>
      </c>
      <c r="B467" s="91" t="s">
        <v>155</v>
      </c>
      <c r="C467" s="91" t="s">
        <v>156</v>
      </c>
      <c r="D467" s="91"/>
      <c r="E467" s="91">
        <v>718840</v>
      </c>
      <c r="F467" s="91">
        <v>813990</v>
      </c>
      <c r="G467" s="93">
        <f t="shared" si="17"/>
        <v>95150</v>
      </c>
      <c r="H467" s="94">
        <v>0</v>
      </c>
      <c r="I467" s="94">
        <v>0</v>
      </c>
      <c r="J467" s="94">
        <v>92.61</v>
      </c>
      <c r="K467" s="95">
        <f t="shared" si="16"/>
        <v>92.61</v>
      </c>
      <c r="L467" s="2" t="s">
        <v>262</v>
      </c>
      <c r="M467" s="93">
        <v>1</v>
      </c>
      <c r="N467" s="87"/>
    </row>
    <row r="468" spans="1:14" ht="12.75">
      <c r="A468" s="96">
        <v>39264</v>
      </c>
      <c r="B468" s="91" t="s">
        <v>157</v>
      </c>
      <c r="C468" s="91" t="s">
        <v>158</v>
      </c>
      <c r="D468" s="91"/>
      <c r="E468" s="91">
        <v>2884840</v>
      </c>
      <c r="F468" s="91">
        <v>2976310</v>
      </c>
      <c r="G468" s="93">
        <f t="shared" si="17"/>
        <v>91470</v>
      </c>
      <c r="H468" s="94">
        <v>0</v>
      </c>
      <c r="I468" s="94">
        <v>0</v>
      </c>
      <c r="J468" s="94">
        <v>137.21</v>
      </c>
      <c r="K468" s="95">
        <f t="shared" si="16"/>
        <v>137.21</v>
      </c>
      <c r="L468" s="2" t="s">
        <v>262</v>
      </c>
      <c r="M468" s="93">
        <v>1</v>
      </c>
      <c r="N468" s="87"/>
    </row>
    <row r="469" spans="1:14" ht="12.75">
      <c r="A469" s="96">
        <v>39264</v>
      </c>
      <c r="B469" s="91" t="s">
        <v>159</v>
      </c>
      <c r="C469" s="91" t="s">
        <v>160</v>
      </c>
      <c r="D469" s="91"/>
      <c r="E469" s="91">
        <v>2619300</v>
      </c>
      <c r="F469" s="91">
        <v>2712060</v>
      </c>
      <c r="G469" s="93">
        <f t="shared" si="17"/>
        <v>92760</v>
      </c>
      <c r="H469" s="94">
        <v>0</v>
      </c>
      <c r="I469" s="94">
        <v>0</v>
      </c>
      <c r="J469" s="94">
        <v>139.14</v>
      </c>
      <c r="K469" s="95">
        <f t="shared" si="16"/>
        <v>139.14</v>
      </c>
      <c r="L469" s="2" t="s">
        <v>262</v>
      </c>
      <c r="M469" s="93">
        <v>1</v>
      </c>
      <c r="N469" s="87"/>
    </row>
    <row r="470" spans="1:14" ht="12.75">
      <c r="A470" s="96">
        <v>39264</v>
      </c>
      <c r="B470" s="91" t="s">
        <v>161</v>
      </c>
      <c r="C470" s="91" t="s">
        <v>162</v>
      </c>
      <c r="D470" s="91"/>
      <c r="E470" s="91">
        <v>2894870</v>
      </c>
      <c r="F470" s="91">
        <v>2991780</v>
      </c>
      <c r="G470" s="93">
        <f t="shared" si="17"/>
        <v>96910</v>
      </c>
      <c r="H470" s="94">
        <v>0</v>
      </c>
      <c r="I470" s="94">
        <v>0</v>
      </c>
      <c r="J470" s="94">
        <v>145.37</v>
      </c>
      <c r="K470" s="95">
        <f t="shared" si="16"/>
        <v>145.37</v>
      </c>
      <c r="L470" s="2" t="s">
        <v>262</v>
      </c>
      <c r="M470" s="93">
        <v>1</v>
      </c>
      <c r="N470" s="87"/>
    </row>
    <row r="471" spans="1:14" ht="12.75">
      <c r="A471" s="96">
        <v>39264</v>
      </c>
      <c r="B471" s="91" t="s">
        <v>163</v>
      </c>
      <c r="C471" s="91" t="s">
        <v>164</v>
      </c>
      <c r="D471" s="91"/>
      <c r="E471" s="91">
        <v>3098020</v>
      </c>
      <c r="F471" s="91">
        <v>3204090</v>
      </c>
      <c r="G471" s="93">
        <f t="shared" si="17"/>
        <v>106070</v>
      </c>
      <c r="H471" s="94">
        <v>10</v>
      </c>
      <c r="I471" s="94">
        <v>0</v>
      </c>
      <c r="J471" s="94">
        <v>159.11</v>
      </c>
      <c r="K471" s="95">
        <f t="shared" si="16"/>
        <v>169.11</v>
      </c>
      <c r="L471" s="2" t="s">
        <v>262</v>
      </c>
      <c r="M471" s="93">
        <v>1</v>
      </c>
      <c r="N471" s="87"/>
    </row>
    <row r="472" spans="1:14" ht="12.75">
      <c r="A472" s="96">
        <v>39264</v>
      </c>
      <c r="B472" s="91" t="s">
        <v>165</v>
      </c>
      <c r="C472" s="91" t="s">
        <v>166</v>
      </c>
      <c r="D472" s="91"/>
      <c r="E472" s="91">
        <v>2904080</v>
      </c>
      <c r="F472" s="91">
        <v>3012740</v>
      </c>
      <c r="G472" s="93">
        <f t="shared" si="17"/>
        <v>108660</v>
      </c>
      <c r="H472" s="94">
        <v>0</v>
      </c>
      <c r="I472" s="94">
        <v>0</v>
      </c>
      <c r="J472" s="94">
        <v>162.99</v>
      </c>
      <c r="K472" s="95">
        <f t="shared" si="16"/>
        <v>162.99</v>
      </c>
      <c r="L472" s="2" t="s">
        <v>262</v>
      </c>
      <c r="M472" s="93">
        <v>1</v>
      </c>
      <c r="N472" s="87"/>
    </row>
    <row r="473" spans="1:14" ht="12.75">
      <c r="A473" s="96">
        <v>39264</v>
      </c>
      <c r="B473" s="91" t="s">
        <v>167</v>
      </c>
      <c r="C473" s="91" t="s">
        <v>168</v>
      </c>
      <c r="D473" s="91"/>
      <c r="E473" s="91">
        <v>2504490</v>
      </c>
      <c r="F473" s="91">
        <v>2732820</v>
      </c>
      <c r="G473" s="93">
        <f t="shared" si="17"/>
        <v>228330</v>
      </c>
      <c r="H473" s="94">
        <v>0</v>
      </c>
      <c r="I473" s="94">
        <v>0</v>
      </c>
      <c r="J473" s="94">
        <v>342.5</v>
      </c>
      <c r="K473" s="95">
        <f t="shared" si="16"/>
        <v>342.5</v>
      </c>
      <c r="L473" s="2" t="s">
        <v>262</v>
      </c>
      <c r="M473" s="93">
        <v>1</v>
      </c>
      <c r="N473" s="87"/>
    </row>
    <row r="474" spans="1:14" ht="12.75">
      <c r="A474" s="96">
        <v>39264</v>
      </c>
      <c r="B474" s="91" t="s">
        <v>169</v>
      </c>
      <c r="C474" s="91" t="s">
        <v>170</v>
      </c>
      <c r="D474" s="91"/>
      <c r="E474" s="91">
        <v>1895670</v>
      </c>
      <c r="F474" s="91">
        <v>1974710</v>
      </c>
      <c r="G474" s="93">
        <f t="shared" si="17"/>
        <v>79040</v>
      </c>
      <c r="H474" s="94">
        <v>0</v>
      </c>
      <c r="I474" s="94">
        <v>0</v>
      </c>
      <c r="J474" s="94">
        <v>118.56</v>
      </c>
      <c r="K474" s="95">
        <f t="shared" si="16"/>
        <v>118.56</v>
      </c>
      <c r="L474" s="2" t="s">
        <v>262</v>
      </c>
      <c r="M474" s="93">
        <v>1</v>
      </c>
      <c r="N474" s="87"/>
    </row>
    <row r="475" spans="1:14" ht="12.75">
      <c r="A475" s="96">
        <v>39264</v>
      </c>
      <c r="B475" s="91" t="s">
        <v>171</v>
      </c>
      <c r="C475" s="91" t="s">
        <v>172</v>
      </c>
      <c r="D475" s="91"/>
      <c r="E475" s="91">
        <v>940520</v>
      </c>
      <c r="F475" s="91">
        <v>949400</v>
      </c>
      <c r="G475" s="93">
        <f t="shared" si="17"/>
        <v>8880</v>
      </c>
      <c r="H475" s="94">
        <v>10</v>
      </c>
      <c r="I475" s="94">
        <v>30</v>
      </c>
      <c r="J475" s="94">
        <v>0</v>
      </c>
      <c r="K475" s="95">
        <f t="shared" si="16"/>
        <v>40</v>
      </c>
      <c r="L475" s="2" t="s">
        <v>262</v>
      </c>
      <c r="M475" s="93">
        <v>1</v>
      </c>
      <c r="N475" s="87"/>
    </row>
    <row r="476" spans="1:14" ht="12.75">
      <c r="A476" s="96">
        <v>39264</v>
      </c>
      <c r="B476" s="91" t="s">
        <v>173</v>
      </c>
      <c r="C476" s="91" t="s">
        <v>174</v>
      </c>
      <c r="D476" s="91"/>
      <c r="E476" s="91">
        <v>1694070</v>
      </c>
      <c r="F476" s="91">
        <v>1794760</v>
      </c>
      <c r="G476" s="93">
        <f t="shared" si="17"/>
        <v>100690</v>
      </c>
      <c r="H476" s="94">
        <v>0</v>
      </c>
      <c r="I476" s="94">
        <v>0</v>
      </c>
      <c r="J476" s="94">
        <v>151.04</v>
      </c>
      <c r="K476" s="95">
        <f t="shared" si="16"/>
        <v>151.04</v>
      </c>
      <c r="L476" s="2" t="s">
        <v>262</v>
      </c>
      <c r="M476" s="93">
        <v>1</v>
      </c>
      <c r="N476" s="87"/>
    </row>
    <row r="477" spans="1:14" ht="12.75">
      <c r="A477" s="96">
        <v>39264</v>
      </c>
      <c r="B477" s="91" t="s">
        <v>175</v>
      </c>
      <c r="C477" s="91" t="s">
        <v>176</v>
      </c>
      <c r="D477" s="91"/>
      <c r="E477" s="91">
        <v>840930</v>
      </c>
      <c r="F477" s="91">
        <v>932970</v>
      </c>
      <c r="G477" s="93">
        <f t="shared" si="17"/>
        <v>92040</v>
      </c>
      <c r="H477" s="94">
        <v>10</v>
      </c>
      <c r="I477" s="94">
        <v>0</v>
      </c>
      <c r="J477" s="94">
        <v>138.06</v>
      </c>
      <c r="K477" s="95">
        <f t="shared" si="16"/>
        <v>148.06</v>
      </c>
      <c r="L477" s="2" t="s">
        <v>262</v>
      </c>
      <c r="M477" s="93">
        <v>1</v>
      </c>
      <c r="N477" s="87"/>
    </row>
    <row r="478" spans="1:14" ht="12.75">
      <c r="A478" s="96">
        <v>39264</v>
      </c>
      <c r="B478" s="91" t="s">
        <v>177</v>
      </c>
      <c r="C478" s="91" t="s">
        <v>178</v>
      </c>
      <c r="D478" s="91"/>
      <c r="E478" s="91">
        <v>5110130</v>
      </c>
      <c r="F478" s="91">
        <v>5169140</v>
      </c>
      <c r="G478" s="93">
        <f t="shared" si="17"/>
        <v>59010</v>
      </c>
      <c r="H478" s="94">
        <v>0</v>
      </c>
      <c r="I478" s="94">
        <v>0</v>
      </c>
      <c r="J478" s="94">
        <v>88.52</v>
      </c>
      <c r="K478" s="95">
        <f t="shared" si="16"/>
        <v>88.52</v>
      </c>
      <c r="L478" s="2" t="s">
        <v>262</v>
      </c>
      <c r="M478" s="93">
        <v>1</v>
      </c>
      <c r="N478" s="87"/>
    </row>
    <row r="479" spans="1:14" ht="12.75">
      <c r="A479" s="96">
        <v>39264</v>
      </c>
      <c r="B479" s="91" t="s">
        <v>179</v>
      </c>
      <c r="C479" s="91" t="s">
        <v>180</v>
      </c>
      <c r="D479" s="91"/>
      <c r="E479" s="91">
        <v>1624040</v>
      </c>
      <c r="F479" s="91">
        <v>1668390</v>
      </c>
      <c r="G479" s="93">
        <f t="shared" si="17"/>
        <v>44350</v>
      </c>
      <c r="H479" s="94">
        <v>10</v>
      </c>
      <c r="I479" s="94">
        <v>0</v>
      </c>
      <c r="J479" s="94">
        <v>66.53</v>
      </c>
      <c r="K479" s="95">
        <f t="shared" si="16"/>
        <v>76.53</v>
      </c>
      <c r="L479" s="2" t="s">
        <v>262</v>
      </c>
      <c r="M479" s="93">
        <v>1</v>
      </c>
      <c r="N479" s="87"/>
    </row>
    <row r="480" spans="1:14" ht="12.75">
      <c r="A480" s="96">
        <v>39264</v>
      </c>
      <c r="B480" s="91" t="s">
        <v>181</v>
      </c>
      <c r="C480" s="91" t="s">
        <v>182</v>
      </c>
      <c r="D480" s="91"/>
      <c r="E480" s="91">
        <v>4619270</v>
      </c>
      <c r="F480" s="91">
        <v>4619310</v>
      </c>
      <c r="G480" s="93">
        <f t="shared" si="17"/>
        <v>40</v>
      </c>
      <c r="H480" s="94">
        <v>10</v>
      </c>
      <c r="I480" s="94">
        <v>40</v>
      </c>
      <c r="J480" s="94">
        <v>0</v>
      </c>
      <c r="K480" s="95">
        <f t="shared" si="16"/>
        <v>50</v>
      </c>
      <c r="L480" s="2" t="s">
        <v>262</v>
      </c>
      <c r="M480" s="93">
        <v>1</v>
      </c>
      <c r="N480" s="87"/>
    </row>
    <row r="481" spans="1:14" ht="12.75">
      <c r="A481" s="96">
        <v>39264</v>
      </c>
      <c r="B481" s="91" t="s">
        <v>183</v>
      </c>
      <c r="C481" s="91" t="s">
        <v>184</v>
      </c>
      <c r="D481" s="91"/>
      <c r="E481" s="91">
        <v>661500</v>
      </c>
      <c r="F481" s="91">
        <v>724870</v>
      </c>
      <c r="G481" s="93">
        <f t="shared" si="17"/>
        <v>63370</v>
      </c>
      <c r="H481" s="94">
        <v>0</v>
      </c>
      <c r="I481" s="94">
        <v>0</v>
      </c>
      <c r="J481" s="94">
        <v>95.06</v>
      </c>
      <c r="K481" s="95">
        <f t="shared" si="16"/>
        <v>95.06</v>
      </c>
      <c r="L481" s="2" t="s">
        <v>262</v>
      </c>
      <c r="M481" s="93">
        <v>1</v>
      </c>
      <c r="N481" s="87"/>
    </row>
    <row r="482" spans="1:14" ht="12.75">
      <c r="A482" s="96">
        <v>39264</v>
      </c>
      <c r="B482" s="91" t="s">
        <v>185</v>
      </c>
      <c r="C482" s="91" t="s">
        <v>186</v>
      </c>
      <c r="D482" s="91"/>
      <c r="E482" s="91">
        <v>2315820</v>
      </c>
      <c r="F482" s="91">
        <v>2411500</v>
      </c>
      <c r="G482" s="93">
        <f t="shared" si="17"/>
        <v>95680</v>
      </c>
      <c r="H482" s="94">
        <v>0</v>
      </c>
      <c r="I482" s="94">
        <v>0</v>
      </c>
      <c r="J482" s="94">
        <v>143.52</v>
      </c>
      <c r="K482" s="95">
        <f t="shared" si="16"/>
        <v>143.52</v>
      </c>
      <c r="L482" s="2" t="s">
        <v>262</v>
      </c>
      <c r="M482" s="93">
        <v>1</v>
      </c>
      <c r="N482" s="87"/>
    </row>
    <row r="483" spans="1:14" ht="12.75">
      <c r="A483" s="96">
        <v>39264</v>
      </c>
      <c r="B483" s="91" t="s">
        <v>187</v>
      </c>
      <c r="C483" s="91" t="s">
        <v>188</v>
      </c>
      <c r="D483" s="91"/>
      <c r="E483" s="91">
        <v>4481210</v>
      </c>
      <c r="F483" s="91">
        <v>4531030</v>
      </c>
      <c r="G483" s="93">
        <f t="shared" si="17"/>
        <v>49820</v>
      </c>
      <c r="H483" s="94">
        <v>0</v>
      </c>
      <c r="I483" s="94">
        <v>0</v>
      </c>
      <c r="J483" s="94">
        <v>74.73</v>
      </c>
      <c r="K483" s="95">
        <f t="shared" si="16"/>
        <v>74.73</v>
      </c>
      <c r="L483" s="2" t="s">
        <v>262</v>
      </c>
      <c r="M483" s="93">
        <v>1</v>
      </c>
      <c r="N483" s="87"/>
    </row>
    <row r="484" spans="1:14" ht="12.75">
      <c r="A484" s="96">
        <v>39264</v>
      </c>
      <c r="B484" s="91" t="s">
        <v>189</v>
      </c>
      <c r="C484" s="91" t="s">
        <v>190</v>
      </c>
      <c r="D484" s="91"/>
      <c r="E484" s="91">
        <v>1753140</v>
      </c>
      <c r="F484" s="91">
        <v>1841520</v>
      </c>
      <c r="G484" s="93">
        <f t="shared" si="17"/>
        <v>88380</v>
      </c>
      <c r="H484" s="94">
        <v>10</v>
      </c>
      <c r="I484" s="94">
        <v>0</v>
      </c>
      <c r="J484" s="94">
        <v>132.57</v>
      </c>
      <c r="K484" s="95">
        <f t="shared" si="16"/>
        <v>142.57</v>
      </c>
      <c r="L484" s="2" t="s">
        <v>262</v>
      </c>
      <c r="M484" s="93">
        <v>1</v>
      </c>
      <c r="N484" s="87"/>
    </row>
    <row r="485" spans="1:14" ht="12.75">
      <c r="A485" s="96">
        <v>39264</v>
      </c>
      <c r="B485" s="91" t="s">
        <v>191</v>
      </c>
      <c r="C485" s="91" t="s">
        <v>192</v>
      </c>
      <c r="D485" s="91"/>
      <c r="E485" s="91">
        <v>1197690</v>
      </c>
      <c r="F485" s="91">
        <v>1228720</v>
      </c>
      <c r="G485" s="93">
        <f t="shared" si="17"/>
        <v>31030</v>
      </c>
      <c r="H485" s="94">
        <v>0</v>
      </c>
      <c r="I485" s="94">
        <v>0</v>
      </c>
      <c r="J485" s="94">
        <v>46.55</v>
      </c>
      <c r="K485" s="95">
        <f t="shared" si="16"/>
        <v>46.55</v>
      </c>
      <c r="L485" s="2" t="s">
        <v>262</v>
      </c>
      <c r="M485" s="93">
        <v>1</v>
      </c>
      <c r="N485" s="87"/>
    </row>
    <row r="486" spans="1:14" ht="12.75">
      <c r="A486" s="96">
        <v>39264</v>
      </c>
      <c r="B486" s="91" t="s">
        <v>193</v>
      </c>
      <c r="C486" s="91" t="s">
        <v>194</v>
      </c>
      <c r="D486" s="91"/>
      <c r="E486" s="91">
        <v>6859450</v>
      </c>
      <c r="F486" s="91">
        <v>6938990</v>
      </c>
      <c r="G486" s="93">
        <f t="shared" si="17"/>
        <v>79540</v>
      </c>
      <c r="H486" s="94">
        <v>0</v>
      </c>
      <c r="I486" s="94">
        <v>0</v>
      </c>
      <c r="J486" s="94">
        <v>119.31</v>
      </c>
      <c r="K486" s="95">
        <f t="shared" si="16"/>
        <v>119.31</v>
      </c>
      <c r="L486" s="2" t="s">
        <v>262</v>
      </c>
      <c r="M486" s="93">
        <v>1</v>
      </c>
      <c r="N486" s="87"/>
    </row>
    <row r="487" spans="1:14" ht="12.75">
      <c r="A487" s="96">
        <v>39264</v>
      </c>
      <c r="B487" s="91" t="s">
        <v>195</v>
      </c>
      <c r="C487" s="91" t="s">
        <v>196</v>
      </c>
      <c r="D487" s="91"/>
      <c r="E487" s="91">
        <v>2767520</v>
      </c>
      <c r="F487" s="91">
        <v>3017010</v>
      </c>
      <c r="G487" s="93">
        <f t="shared" si="17"/>
        <v>249490</v>
      </c>
      <c r="H487" s="94">
        <v>0</v>
      </c>
      <c r="I487" s="94">
        <v>0</v>
      </c>
      <c r="J487" s="94">
        <v>374.24</v>
      </c>
      <c r="K487" s="95">
        <f t="shared" si="16"/>
        <v>374.24</v>
      </c>
      <c r="L487" s="2" t="s">
        <v>262</v>
      </c>
      <c r="M487" s="93">
        <v>1</v>
      </c>
      <c r="N487" s="87"/>
    </row>
    <row r="488" spans="1:14" ht="12.75">
      <c r="A488" s="96">
        <v>39264</v>
      </c>
      <c r="B488" s="91" t="s">
        <v>197</v>
      </c>
      <c r="C488" s="91" t="s">
        <v>198</v>
      </c>
      <c r="D488" s="91"/>
      <c r="E488" s="91">
        <v>2422220</v>
      </c>
      <c r="F488" s="91">
        <v>2518910</v>
      </c>
      <c r="G488" s="93">
        <f t="shared" si="17"/>
        <v>96690</v>
      </c>
      <c r="H488" s="94">
        <v>0</v>
      </c>
      <c r="I488" s="94">
        <v>0</v>
      </c>
      <c r="J488" s="94">
        <v>145.04</v>
      </c>
      <c r="K488" s="95">
        <f t="shared" si="16"/>
        <v>145.04</v>
      </c>
      <c r="L488" s="2" t="s">
        <v>262</v>
      </c>
      <c r="M488" s="93">
        <v>1</v>
      </c>
      <c r="N488" s="87"/>
    </row>
    <row r="489" spans="1:14" ht="12.75">
      <c r="A489" s="96">
        <v>39264</v>
      </c>
      <c r="B489" s="91" t="s">
        <v>44</v>
      </c>
      <c r="C489" s="91" t="s">
        <v>45</v>
      </c>
      <c r="D489" s="91"/>
      <c r="E489" s="91">
        <v>1861000</v>
      </c>
      <c r="F489" s="91">
        <v>1979080</v>
      </c>
      <c r="G489" s="93">
        <f t="shared" si="17"/>
        <v>118080</v>
      </c>
      <c r="H489" s="94">
        <v>20.8</v>
      </c>
      <c r="I489" s="94">
        <v>0</v>
      </c>
      <c r="J489" s="94">
        <v>177.12</v>
      </c>
      <c r="K489" s="95">
        <f t="shared" si="16"/>
        <v>197.92000000000002</v>
      </c>
      <c r="L489" s="2" t="s">
        <v>262</v>
      </c>
      <c r="M489" s="93">
        <v>1</v>
      </c>
      <c r="N489" s="87"/>
    </row>
    <row r="490" spans="1:14" ht="12.75">
      <c r="A490" s="96">
        <v>39264</v>
      </c>
      <c r="B490" s="91" t="s">
        <v>199</v>
      </c>
      <c r="C490" s="91" t="s">
        <v>200</v>
      </c>
      <c r="D490" s="91"/>
      <c r="E490" s="91">
        <v>2492990</v>
      </c>
      <c r="F490" s="91">
        <v>2628320</v>
      </c>
      <c r="G490" s="93">
        <f t="shared" si="17"/>
        <v>135330</v>
      </c>
      <c r="H490" s="94">
        <v>0</v>
      </c>
      <c r="I490" s="94">
        <v>0</v>
      </c>
      <c r="J490" s="94">
        <v>203</v>
      </c>
      <c r="K490" s="95">
        <f t="shared" si="16"/>
        <v>203</v>
      </c>
      <c r="L490" s="2" t="s">
        <v>262</v>
      </c>
      <c r="M490" s="93">
        <v>1</v>
      </c>
      <c r="N490" s="87"/>
    </row>
    <row r="491" spans="1:14" ht="12.75">
      <c r="A491" s="96">
        <v>39264</v>
      </c>
      <c r="B491" s="91" t="s">
        <v>201</v>
      </c>
      <c r="C491" s="91" t="s">
        <v>202</v>
      </c>
      <c r="D491" s="91"/>
      <c r="E491" s="91">
        <v>3914360</v>
      </c>
      <c r="F491" s="91">
        <v>4138440</v>
      </c>
      <c r="G491" s="93">
        <f t="shared" si="17"/>
        <v>224080</v>
      </c>
      <c r="H491" s="94">
        <v>0</v>
      </c>
      <c r="I491" s="94">
        <v>0</v>
      </c>
      <c r="J491" s="94">
        <v>336.12</v>
      </c>
      <c r="K491" s="95">
        <f t="shared" si="16"/>
        <v>336.12</v>
      </c>
      <c r="L491" s="2" t="s">
        <v>262</v>
      </c>
      <c r="M491" s="93">
        <v>1</v>
      </c>
      <c r="N491" s="87"/>
    </row>
    <row r="492" spans="1:14" ht="12.75">
      <c r="A492" s="96">
        <v>39264</v>
      </c>
      <c r="B492" s="91" t="s">
        <v>203</v>
      </c>
      <c r="C492" s="91" t="s">
        <v>204</v>
      </c>
      <c r="D492" s="91"/>
      <c r="E492" s="91">
        <v>2275610</v>
      </c>
      <c r="F492" s="91">
        <v>2380190</v>
      </c>
      <c r="G492" s="93">
        <f t="shared" si="17"/>
        <v>104580</v>
      </c>
      <c r="H492" s="94">
        <v>0</v>
      </c>
      <c r="I492" s="94">
        <v>0</v>
      </c>
      <c r="J492" s="94">
        <v>156.87</v>
      </c>
      <c r="K492" s="95">
        <f t="shared" si="16"/>
        <v>156.87</v>
      </c>
      <c r="L492" s="2" t="s">
        <v>262</v>
      </c>
      <c r="M492" s="93">
        <v>1</v>
      </c>
      <c r="N492" s="87"/>
    </row>
    <row r="493" spans="1:14" ht="12.75">
      <c r="A493" s="96">
        <v>39264</v>
      </c>
      <c r="B493" s="91" t="s">
        <v>205</v>
      </c>
      <c r="C493" s="91" t="s">
        <v>206</v>
      </c>
      <c r="D493" s="91"/>
      <c r="E493" s="91">
        <v>2482320</v>
      </c>
      <c r="F493" s="91">
        <v>2613660</v>
      </c>
      <c r="G493" s="93">
        <f t="shared" si="17"/>
        <v>131340</v>
      </c>
      <c r="H493" s="94">
        <v>0</v>
      </c>
      <c r="I493" s="94">
        <v>0</v>
      </c>
      <c r="J493" s="94">
        <v>197.01</v>
      </c>
      <c r="K493" s="95">
        <f t="shared" si="16"/>
        <v>197.01</v>
      </c>
      <c r="L493" s="2" t="s">
        <v>262</v>
      </c>
      <c r="M493" s="93">
        <v>1</v>
      </c>
      <c r="N493" s="87"/>
    </row>
    <row r="494" spans="1:14" ht="12.75">
      <c r="A494" s="96">
        <v>39264</v>
      </c>
      <c r="B494" s="91" t="s">
        <v>207</v>
      </c>
      <c r="C494" s="91" t="s">
        <v>208</v>
      </c>
      <c r="D494" s="91"/>
      <c r="E494" s="91">
        <v>1122080</v>
      </c>
      <c r="F494" s="91">
        <v>1208290</v>
      </c>
      <c r="G494" s="93">
        <f t="shared" si="17"/>
        <v>86210</v>
      </c>
      <c r="H494" s="94">
        <v>0</v>
      </c>
      <c r="I494" s="94">
        <v>0</v>
      </c>
      <c r="J494" s="94">
        <v>129.32</v>
      </c>
      <c r="K494" s="95">
        <f t="shared" si="16"/>
        <v>129.32</v>
      </c>
      <c r="L494" s="2" t="s">
        <v>262</v>
      </c>
      <c r="M494" s="93">
        <v>1</v>
      </c>
      <c r="N494" s="87"/>
    </row>
    <row r="495" spans="1:14" ht="12.75">
      <c r="A495" s="96">
        <v>39264</v>
      </c>
      <c r="B495" s="91" t="s">
        <v>223</v>
      </c>
      <c r="C495" s="91" t="s">
        <v>224</v>
      </c>
      <c r="D495" s="91"/>
      <c r="E495" s="91">
        <v>1262840</v>
      </c>
      <c r="F495" s="91">
        <v>1392690</v>
      </c>
      <c r="G495" s="93">
        <f t="shared" si="17"/>
        <v>129850</v>
      </c>
      <c r="H495" s="94">
        <v>0</v>
      </c>
      <c r="I495" s="94">
        <v>0</v>
      </c>
      <c r="J495" s="94">
        <v>194.78</v>
      </c>
      <c r="K495" s="95">
        <f t="shared" si="16"/>
        <v>194.78</v>
      </c>
      <c r="L495" s="2" t="s">
        <v>262</v>
      </c>
      <c r="M495" s="93">
        <v>1</v>
      </c>
      <c r="N495" s="87"/>
    </row>
    <row r="496" spans="1:14" ht="12.75">
      <c r="A496" s="96">
        <v>39264</v>
      </c>
      <c r="B496" s="91" t="s">
        <v>225</v>
      </c>
      <c r="C496" s="91" t="s">
        <v>226</v>
      </c>
      <c r="D496" s="91"/>
      <c r="E496" s="91">
        <v>545520</v>
      </c>
      <c r="F496" s="91">
        <v>580730</v>
      </c>
      <c r="G496" s="93">
        <f t="shared" si="17"/>
        <v>35210</v>
      </c>
      <c r="H496" s="94">
        <v>10</v>
      </c>
      <c r="I496" s="94">
        <v>0</v>
      </c>
      <c r="J496" s="94">
        <v>52.82</v>
      </c>
      <c r="K496" s="95">
        <f t="shared" si="16"/>
        <v>62.82</v>
      </c>
      <c r="L496" s="2" t="s">
        <v>262</v>
      </c>
      <c r="M496" s="93">
        <v>1</v>
      </c>
      <c r="N496" s="87"/>
    </row>
    <row r="497" spans="1:14" ht="12.75">
      <c r="A497" s="96">
        <v>39264</v>
      </c>
      <c r="B497" s="91" t="s">
        <v>227</v>
      </c>
      <c r="C497" s="91" t="s">
        <v>228</v>
      </c>
      <c r="D497" s="91"/>
      <c r="E497" s="91">
        <v>585230</v>
      </c>
      <c r="F497" s="91">
        <v>611470</v>
      </c>
      <c r="G497" s="93">
        <f t="shared" si="17"/>
        <v>26240</v>
      </c>
      <c r="H497" s="94">
        <v>0</v>
      </c>
      <c r="I497" s="94">
        <v>0</v>
      </c>
      <c r="J497" s="94">
        <v>39.36</v>
      </c>
      <c r="K497" s="95">
        <f t="shared" si="16"/>
        <v>39.36</v>
      </c>
      <c r="L497" s="2" t="s">
        <v>262</v>
      </c>
      <c r="M497" s="93">
        <v>1</v>
      </c>
      <c r="N497" s="87"/>
    </row>
    <row r="498" spans="1:14" ht="12.75">
      <c r="A498" s="96">
        <v>39264</v>
      </c>
      <c r="B498" s="91" t="s">
        <v>229</v>
      </c>
      <c r="C498" s="91" t="s">
        <v>230</v>
      </c>
      <c r="D498" s="91"/>
      <c r="E498" s="91">
        <v>1364190</v>
      </c>
      <c r="F498" s="91">
        <v>1538150</v>
      </c>
      <c r="G498" s="93">
        <f t="shared" si="17"/>
        <v>173960</v>
      </c>
      <c r="H498" s="94">
        <v>10</v>
      </c>
      <c r="I498" s="94">
        <v>0</v>
      </c>
      <c r="J498" s="94">
        <v>260.94</v>
      </c>
      <c r="K498" s="95">
        <f t="shared" si="16"/>
        <v>270.94</v>
      </c>
      <c r="L498" s="2" t="s">
        <v>262</v>
      </c>
      <c r="M498" s="93">
        <v>1</v>
      </c>
      <c r="N498" s="87"/>
    </row>
    <row r="499" spans="1:14" ht="12.75">
      <c r="A499" s="96">
        <v>39326</v>
      </c>
      <c r="B499" s="91" t="s">
        <v>2</v>
      </c>
      <c r="C499" s="91" t="s">
        <v>3</v>
      </c>
      <c r="D499" s="91"/>
      <c r="E499" s="91">
        <v>2107660</v>
      </c>
      <c r="F499" s="91">
        <v>2174310</v>
      </c>
      <c r="G499" s="93">
        <f t="shared" si="17"/>
        <v>66650</v>
      </c>
      <c r="H499" s="94">
        <v>0</v>
      </c>
      <c r="I499" s="94">
        <v>0</v>
      </c>
      <c r="J499" s="94">
        <v>99.98</v>
      </c>
      <c r="K499" s="95">
        <f t="shared" si="16"/>
        <v>99.98</v>
      </c>
      <c r="L499" s="2">
        <v>1</v>
      </c>
      <c r="M499" s="93">
        <v>1</v>
      </c>
      <c r="N499" s="87"/>
    </row>
    <row r="500" spans="1:14" ht="12.75">
      <c r="A500" s="96">
        <v>39326</v>
      </c>
      <c r="B500" s="91" t="s">
        <v>245</v>
      </c>
      <c r="C500" s="91" t="s">
        <v>246</v>
      </c>
      <c r="D500" s="91"/>
      <c r="E500" s="91">
        <v>0</v>
      </c>
      <c r="F500" s="91">
        <v>0</v>
      </c>
      <c r="G500" s="93">
        <f t="shared" si="17"/>
        <v>0</v>
      </c>
      <c r="H500" s="94">
        <v>0</v>
      </c>
      <c r="I500" s="94">
        <v>0</v>
      </c>
      <c r="J500" s="94">
        <v>0</v>
      </c>
      <c r="K500" s="95">
        <f t="shared" si="16"/>
        <v>0</v>
      </c>
      <c r="L500" s="2">
        <v>1</v>
      </c>
      <c r="M500" s="93">
        <v>1</v>
      </c>
      <c r="N500" s="87"/>
    </row>
    <row r="501" spans="1:14" ht="12.75">
      <c r="A501" s="96">
        <v>39326</v>
      </c>
      <c r="B501" s="91" t="s">
        <v>4</v>
      </c>
      <c r="C501" s="91" t="s">
        <v>5</v>
      </c>
      <c r="D501" s="91"/>
      <c r="E501" s="91">
        <v>2250510</v>
      </c>
      <c r="F501" s="91">
        <v>2317410</v>
      </c>
      <c r="G501" s="93">
        <f t="shared" si="17"/>
        <v>66900</v>
      </c>
      <c r="H501" s="94">
        <v>0</v>
      </c>
      <c r="I501" s="94">
        <v>0</v>
      </c>
      <c r="J501" s="94">
        <v>100.35</v>
      </c>
      <c r="K501" s="95">
        <f t="shared" si="16"/>
        <v>100.35</v>
      </c>
      <c r="L501" s="2">
        <v>1</v>
      </c>
      <c r="M501" s="93">
        <v>1</v>
      </c>
      <c r="N501" s="87"/>
    </row>
    <row r="502" spans="1:14" ht="12.75">
      <c r="A502" s="96">
        <v>39326</v>
      </c>
      <c r="B502" s="91" t="s">
        <v>6</v>
      </c>
      <c r="C502" s="91" t="s">
        <v>7</v>
      </c>
      <c r="D502" s="91"/>
      <c r="E502" s="91">
        <v>2659770</v>
      </c>
      <c r="F502" s="91">
        <v>2723340</v>
      </c>
      <c r="G502" s="93">
        <f t="shared" si="17"/>
        <v>63570</v>
      </c>
      <c r="H502" s="94">
        <v>0</v>
      </c>
      <c r="I502" s="94">
        <v>0</v>
      </c>
      <c r="J502" s="94">
        <v>95.36</v>
      </c>
      <c r="K502" s="95">
        <f t="shared" si="16"/>
        <v>95.36</v>
      </c>
      <c r="L502" s="2">
        <v>1</v>
      </c>
      <c r="M502" s="93">
        <v>1</v>
      </c>
      <c r="N502" s="87"/>
    </row>
    <row r="503" spans="1:14" ht="12.75">
      <c r="A503" s="96">
        <v>39326</v>
      </c>
      <c r="B503" s="91" t="s">
        <v>8</v>
      </c>
      <c r="C503" s="91" t="s">
        <v>9</v>
      </c>
      <c r="D503" s="91"/>
      <c r="E503" s="91">
        <v>3041120</v>
      </c>
      <c r="F503" s="91">
        <v>3269320</v>
      </c>
      <c r="G503" s="93">
        <f t="shared" si="17"/>
        <v>228200</v>
      </c>
      <c r="H503" s="94">
        <v>17.5</v>
      </c>
      <c r="I503" s="94">
        <v>0</v>
      </c>
      <c r="J503" s="94">
        <v>342.3</v>
      </c>
      <c r="K503" s="95">
        <f t="shared" si="16"/>
        <v>359.8</v>
      </c>
      <c r="L503" s="2">
        <v>1</v>
      </c>
      <c r="M503" s="93">
        <v>1</v>
      </c>
      <c r="N503" s="87"/>
    </row>
    <row r="504" spans="1:14" ht="12.75">
      <c r="A504" s="96">
        <v>39326</v>
      </c>
      <c r="B504" s="91" t="s">
        <v>10</v>
      </c>
      <c r="C504" s="91" t="s">
        <v>11</v>
      </c>
      <c r="D504" s="91"/>
      <c r="E504" s="91">
        <v>4799180</v>
      </c>
      <c r="F504" s="91">
        <v>5011410</v>
      </c>
      <c r="G504" s="93">
        <f t="shared" si="17"/>
        <v>212230</v>
      </c>
      <c r="H504" s="94">
        <v>22.73</v>
      </c>
      <c r="I504" s="94">
        <v>0</v>
      </c>
      <c r="J504" s="94">
        <v>318.35</v>
      </c>
      <c r="K504" s="95">
        <f t="shared" si="16"/>
        <v>341.08000000000004</v>
      </c>
      <c r="L504" s="2">
        <v>1</v>
      </c>
      <c r="M504" s="93">
        <v>1</v>
      </c>
      <c r="N504" s="87"/>
    </row>
    <row r="505" spans="1:14" ht="12.75">
      <c r="A505" s="96">
        <v>39326</v>
      </c>
      <c r="B505" s="91" t="s">
        <v>12</v>
      </c>
      <c r="C505" s="91" t="s">
        <v>13</v>
      </c>
      <c r="D505" s="91"/>
      <c r="E505" s="91">
        <v>1459620</v>
      </c>
      <c r="F505" s="91">
        <v>1617530</v>
      </c>
      <c r="G505" s="93">
        <f t="shared" si="17"/>
        <v>157910</v>
      </c>
      <c r="H505" s="94">
        <v>0</v>
      </c>
      <c r="I505" s="94">
        <v>0</v>
      </c>
      <c r="J505" s="94">
        <v>236.87</v>
      </c>
      <c r="K505" s="95">
        <f t="shared" si="16"/>
        <v>236.87</v>
      </c>
      <c r="L505" s="2">
        <v>1</v>
      </c>
      <c r="M505" s="93">
        <v>1</v>
      </c>
      <c r="N505" s="87"/>
    </row>
    <row r="506" spans="1:14" ht="12.75">
      <c r="A506" s="96">
        <v>39326</v>
      </c>
      <c r="B506" s="91" t="s">
        <v>14</v>
      </c>
      <c r="C506" s="91" t="s">
        <v>15</v>
      </c>
      <c r="D506" s="91"/>
      <c r="E506" s="91">
        <v>6247180</v>
      </c>
      <c r="F506" s="91">
        <v>6671440</v>
      </c>
      <c r="G506" s="93">
        <f t="shared" si="17"/>
        <v>424260</v>
      </c>
      <c r="H506" s="94">
        <v>0</v>
      </c>
      <c r="I506" s="94">
        <v>0</v>
      </c>
      <c r="J506" s="94">
        <v>636.39</v>
      </c>
      <c r="K506" s="95">
        <f t="shared" si="16"/>
        <v>636.39</v>
      </c>
      <c r="L506" s="2">
        <v>1</v>
      </c>
      <c r="M506" s="93">
        <v>1</v>
      </c>
      <c r="N506" s="87"/>
    </row>
    <row r="507" spans="1:14" ht="12.75">
      <c r="A507" s="96">
        <v>39326</v>
      </c>
      <c r="B507" s="91" t="s">
        <v>16</v>
      </c>
      <c r="C507" s="91" t="s">
        <v>17</v>
      </c>
      <c r="D507" s="91"/>
      <c r="E507" s="91">
        <v>2401390</v>
      </c>
      <c r="F507" s="91">
        <v>2428510</v>
      </c>
      <c r="G507" s="93">
        <f t="shared" si="17"/>
        <v>27120</v>
      </c>
      <c r="H507" s="94">
        <v>51.61</v>
      </c>
      <c r="I507" s="94">
        <v>0</v>
      </c>
      <c r="J507" s="94">
        <v>40.68</v>
      </c>
      <c r="K507" s="95">
        <f aca="true" t="shared" si="18" ref="K507:K570">+J507+I507+H507</f>
        <v>92.28999999999999</v>
      </c>
      <c r="L507" s="2">
        <v>1</v>
      </c>
      <c r="M507" s="93">
        <v>1</v>
      </c>
      <c r="N507" s="87"/>
    </row>
    <row r="508" spans="1:14" ht="12.75">
      <c r="A508" s="96">
        <v>39326</v>
      </c>
      <c r="B508" s="91" t="s">
        <v>233</v>
      </c>
      <c r="C508" s="91" t="s">
        <v>234</v>
      </c>
      <c r="D508" s="91"/>
      <c r="E508" s="91">
        <v>0</v>
      </c>
      <c r="F508" s="91">
        <v>0</v>
      </c>
      <c r="G508" s="93">
        <f t="shared" si="17"/>
        <v>0</v>
      </c>
      <c r="H508" s="94">
        <v>0</v>
      </c>
      <c r="I508" s="94">
        <v>40</v>
      </c>
      <c r="J508" s="94">
        <v>0</v>
      </c>
      <c r="K508" s="95">
        <f t="shared" si="18"/>
        <v>40</v>
      </c>
      <c r="L508" s="2">
        <v>1</v>
      </c>
      <c r="M508" s="93">
        <v>1</v>
      </c>
      <c r="N508" s="87"/>
    </row>
    <row r="509" spans="1:14" ht="12.75">
      <c r="A509" s="96">
        <v>39326</v>
      </c>
      <c r="B509" s="91" t="s">
        <v>18</v>
      </c>
      <c r="C509" s="91" t="s">
        <v>19</v>
      </c>
      <c r="D509" s="91"/>
      <c r="E509" s="91">
        <v>340220</v>
      </c>
      <c r="F509" s="91">
        <v>345450</v>
      </c>
      <c r="G509" s="93">
        <f t="shared" si="17"/>
        <v>5230</v>
      </c>
      <c r="H509" s="94">
        <v>0</v>
      </c>
      <c r="I509" s="94">
        <v>40</v>
      </c>
      <c r="J509" s="94">
        <v>0</v>
      </c>
      <c r="K509" s="95">
        <f t="shared" si="18"/>
        <v>40</v>
      </c>
      <c r="L509" s="2">
        <v>1</v>
      </c>
      <c r="M509" s="93">
        <v>1</v>
      </c>
      <c r="N509" s="87"/>
    </row>
    <row r="510" spans="1:14" ht="12.75">
      <c r="A510" s="96">
        <v>39326</v>
      </c>
      <c r="B510" s="91" t="s">
        <v>20</v>
      </c>
      <c r="C510" s="91" t="s">
        <v>21</v>
      </c>
      <c r="D510" s="91"/>
      <c r="E510" s="91">
        <v>780030</v>
      </c>
      <c r="F510" s="91">
        <v>780030</v>
      </c>
      <c r="G510" s="93">
        <f t="shared" si="17"/>
        <v>0</v>
      </c>
      <c r="H510" s="94">
        <v>0</v>
      </c>
      <c r="I510" s="94">
        <v>40</v>
      </c>
      <c r="J510" s="94">
        <v>0</v>
      </c>
      <c r="K510" s="95">
        <f t="shared" si="18"/>
        <v>40</v>
      </c>
      <c r="L510" s="2">
        <v>1</v>
      </c>
      <c r="M510" s="93">
        <v>1</v>
      </c>
      <c r="N510" s="87"/>
    </row>
    <row r="511" spans="1:14" ht="12.75">
      <c r="A511" s="96">
        <v>39326</v>
      </c>
      <c r="B511" s="91" t="s">
        <v>0</v>
      </c>
      <c r="C511" s="91" t="s">
        <v>1</v>
      </c>
      <c r="D511" s="91"/>
      <c r="E511" s="91">
        <v>5563310</v>
      </c>
      <c r="F511" s="91">
        <v>5824210</v>
      </c>
      <c r="G511" s="93">
        <f t="shared" si="17"/>
        <v>260900</v>
      </c>
      <c r="H511" s="94">
        <v>0</v>
      </c>
      <c r="I511" s="94">
        <v>0</v>
      </c>
      <c r="J511" s="94">
        <v>391.35</v>
      </c>
      <c r="K511" s="95">
        <f t="shared" si="18"/>
        <v>391.35</v>
      </c>
      <c r="L511" s="2">
        <v>1</v>
      </c>
      <c r="M511" s="93">
        <v>1</v>
      </c>
      <c r="N511" s="87"/>
    </row>
    <row r="512" spans="1:14" ht="12.75">
      <c r="A512" s="96">
        <v>39326</v>
      </c>
      <c r="B512" s="91" t="s">
        <v>22</v>
      </c>
      <c r="C512" s="91" t="s">
        <v>23</v>
      </c>
      <c r="D512" s="91"/>
      <c r="E512" s="91">
        <v>2357060</v>
      </c>
      <c r="F512" s="91">
        <v>2436340</v>
      </c>
      <c r="G512" s="93">
        <f aca="true" t="shared" si="19" ref="G512:G575">F512-E512</f>
        <v>79280</v>
      </c>
      <c r="H512" s="94">
        <v>10</v>
      </c>
      <c r="I512" s="94">
        <v>0</v>
      </c>
      <c r="J512" s="94">
        <v>118.92</v>
      </c>
      <c r="K512" s="95">
        <f t="shared" si="18"/>
        <v>128.92000000000002</v>
      </c>
      <c r="L512" s="2" t="s">
        <v>262</v>
      </c>
      <c r="M512" s="93">
        <v>1</v>
      </c>
      <c r="N512" s="87"/>
    </row>
    <row r="513" spans="1:14" ht="12.75">
      <c r="A513" s="96">
        <v>39326</v>
      </c>
      <c r="B513" s="91" t="s">
        <v>24</v>
      </c>
      <c r="C513" s="91" t="s">
        <v>25</v>
      </c>
      <c r="D513" s="91"/>
      <c r="E513" s="91">
        <v>527490</v>
      </c>
      <c r="F513" s="91">
        <v>557280</v>
      </c>
      <c r="G513" s="93">
        <f t="shared" si="19"/>
        <v>29790</v>
      </c>
      <c r="H513" s="94">
        <v>0</v>
      </c>
      <c r="I513" s="94">
        <v>0</v>
      </c>
      <c r="J513" s="94">
        <v>44.69</v>
      </c>
      <c r="K513" s="95">
        <f t="shared" si="18"/>
        <v>44.69</v>
      </c>
      <c r="L513" s="2" t="s">
        <v>262</v>
      </c>
      <c r="M513" s="93">
        <v>1</v>
      </c>
      <c r="N513" s="87"/>
    </row>
    <row r="514" spans="1:14" ht="12.75">
      <c r="A514" s="96">
        <v>39326</v>
      </c>
      <c r="B514" s="91" t="s">
        <v>26</v>
      </c>
      <c r="C514" s="91" t="s">
        <v>27</v>
      </c>
      <c r="D514" s="91"/>
      <c r="E514" s="91">
        <v>2968140</v>
      </c>
      <c r="F514" s="91">
        <v>3042810</v>
      </c>
      <c r="G514" s="93">
        <f t="shared" si="19"/>
        <v>74670</v>
      </c>
      <c r="H514" s="94">
        <v>0</v>
      </c>
      <c r="I514" s="94">
        <v>0</v>
      </c>
      <c r="J514" s="94">
        <v>112.01</v>
      </c>
      <c r="K514" s="95">
        <f t="shared" si="18"/>
        <v>112.01</v>
      </c>
      <c r="L514" s="2" t="s">
        <v>262</v>
      </c>
      <c r="M514" s="93">
        <v>1</v>
      </c>
      <c r="N514" s="87"/>
    </row>
    <row r="515" spans="1:14" ht="12.75">
      <c r="A515" s="96">
        <v>39326</v>
      </c>
      <c r="B515" s="91" t="s">
        <v>28</v>
      </c>
      <c r="C515" s="91" t="s">
        <v>29</v>
      </c>
      <c r="D515" s="91"/>
      <c r="E515" s="91">
        <v>1583900</v>
      </c>
      <c r="F515" s="91">
        <v>1666930</v>
      </c>
      <c r="G515" s="93">
        <f t="shared" si="19"/>
        <v>83030</v>
      </c>
      <c r="H515" s="94">
        <v>0</v>
      </c>
      <c r="I515" s="94">
        <v>0</v>
      </c>
      <c r="J515" s="94">
        <v>124.55</v>
      </c>
      <c r="K515" s="95">
        <f t="shared" si="18"/>
        <v>124.55</v>
      </c>
      <c r="L515" s="2" t="s">
        <v>262</v>
      </c>
      <c r="M515" s="93">
        <v>1</v>
      </c>
      <c r="N515" s="87"/>
    </row>
    <row r="516" spans="1:14" ht="12.75">
      <c r="A516" s="96">
        <v>39326</v>
      </c>
      <c r="B516" s="91" t="s">
        <v>129</v>
      </c>
      <c r="C516" s="91" t="s">
        <v>130</v>
      </c>
      <c r="D516" s="91"/>
      <c r="E516" s="91">
        <v>8095510</v>
      </c>
      <c r="F516" s="91">
        <v>8105480</v>
      </c>
      <c r="G516" s="93">
        <f t="shared" si="19"/>
        <v>9970</v>
      </c>
      <c r="H516" s="94">
        <v>19.25</v>
      </c>
      <c r="I516" s="94">
        <v>30</v>
      </c>
      <c r="J516" s="94">
        <v>0</v>
      </c>
      <c r="K516" s="95">
        <f t="shared" si="18"/>
        <v>49.25</v>
      </c>
      <c r="L516" s="2" t="s">
        <v>262</v>
      </c>
      <c r="M516" s="93">
        <v>1</v>
      </c>
      <c r="N516" s="87"/>
    </row>
    <row r="517" spans="1:14" ht="12.75">
      <c r="A517" s="96">
        <v>39326</v>
      </c>
      <c r="B517" s="91" t="s">
        <v>30</v>
      </c>
      <c r="C517" s="91" t="s">
        <v>31</v>
      </c>
      <c r="D517" s="91"/>
      <c r="E517" s="91">
        <v>393470</v>
      </c>
      <c r="F517" s="91">
        <v>393470</v>
      </c>
      <c r="G517" s="93">
        <f t="shared" si="19"/>
        <v>0</v>
      </c>
      <c r="H517" s="94">
        <v>0</v>
      </c>
      <c r="I517" s="94">
        <v>30</v>
      </c>
      <c r="J517" s="94">
        <v>0</v>
      </c>
      <c r="K517" s="95">
        <f t="shared" si="18"/>
        <v>30</v>
      </c>
      <c r="L517" s="2" t="s">
        <v>262</v>
      </c>
      <c r="M517" s="93">
        <v>1</v>
      </c>
      <c r="N517" s="87"/>
    </row>
    <row r="518" spans="1:14" ht="12.75">
      <c r="A518" s="96">
        <v>39326</v>
      </c>
      <c r="B518" s="91" t="s">
        <v>32</v>
      </c>
      <c r="C518" s="91" t="s">
        <v>33</v>
      </c>
      <c r="D518" s="91"/>
      <c r="E518" s="91">
        <v>842540</v>
      </c>
      <c r="F518" s="91">
        <v>893660</v>
      </c>
      <c r="G518" s="93">
        <f t="shared" si="19"/>
        <v>51120</v>
      </c>
      <c r="H518" s="94">
        <v>0</v>
      </c>
      <c r="I518" s="94">
        <v>0</v>
      </c>
      <c r="J518" s="94">
        <v>76.68</v>
      </c>
      <c r="K518" s="95">
        <f t="shared" si="18"/>
        <v>76.68</v>
      </c>
      <c r="L518" s="2" t="s">
        <v>262</v>
      </c>
      <c r="M518" s="93">
        <v>1</v>
      </c>
      <c r="N518" s="87"/>
    </row>
    <row r="519" spans="1:14" ht="12.75">
      <c r="A519" s="96">
        <v>39326</v>
      </c>
      <c r="B519" s="91" t="s">
        <v>34</v>
      </c>
      <c r="C519" s="91" t="s">
        <v>35</v>
      </c>
      <c r="D519" s="91"/>
      <c r="E519" s="91">
        <v>2719040</v>
      </c>
      <c r="F519" s="91">
        <v>2799760</v>
      </c>
      <c r="G519" s="93">
        <f t="shared" si="19"/>
        <v>80720</v>
      </c>
      <c r="H519" s="94">
        <v>0</v>
      </c>
      <c r="I519" s="94">
        <v>0</v>
      </c>
      <c r="J519" s="94">
        <v>121.08</v>
      </c>
      <c r="K519" s="95">
        <f t="shared" si="18"/>
        <v>121.08</v>
      </c>
      <c r="L519" s="2" t="s">
        <v>262</v>
      </c>
      <c r="M519" s="93">
        <v>1</v>
      </c>
      <c r="N519" s="87"/>
    </row>
    <row r="520" spans="1:14" ht="12.75">
      <c r="A520" s="96">
        <v>39326</v>
      </c>
      <c r="B520" s="91" t="s">
        <v>36</v>
      </c>
      <c r="C520" s="91" t="s">
        <v>37</v>
      </c>
      <c r="D520" s="91"/>
      <c r="E520" s="91">
        <v>234850</v>
      </c>
      <c r="F520" s="91">
        <v>281950</v>
      </c>
      <c r="G520" s="93">
        <f t="shared" si="19"/>
        <v>47100</v>
      </c>
      <c r="H520" s="94">
        <v>0</v>
      </c>
      <c r="I520" s="94">
        <v>0</v>
      </c>
      <c r="J520" s="94">
        <v>70.65</v>
      </c>
      <c r="K520" s="95">
        <f t="shared" si="18"/>
        <v>70.65</v>
      </c>
      <c r="L520" s="2" t="s">
        <v>262</v>
      </c>
      <c r="M520" s="93">
        <v>1</v>
      </c>
      <c r="N520" s="87"/>
    </row>
    <row r="521" spans="1:14" ht="12.75">
      <c r="A521" s="96">
        <v>39326</v>
      </c>
      <c r="B521" s="91" t="s">
        <v>38</v>
      </c>
      <c r="C521" s="91" t="s">
        <v>39</v>
      </c>
      <c r="D521" s="91"/>
      <c r="E521" s="91">
        <v>3009760</v>
      </c>
      <c r="F521" s="91">
        <v>3085320</v>
      </c>
      <c r="G521" s="93">
        <f t="shared" si="19"/>
        <v>75560</v>
      </c>
      <c r="H521" s="94">
        <v>0</v>
      </c>
      <c r="I521" s="94">
        <v>0</v>
      </c>
      <c r="J521" s="94">
        <v>113.34</v>
      </c>
      <c r="K521" s="95">
        <f t="shared" si="18"/>
        <v>113.34</v>
      </c>
      <c r="L521" s="2" t="s">
        <v>262</v>
      </c>
      <c r="M521" s="93">
        <v>1</v>
      </c>
      <c r="N521" s="87"/>
    </row>
    <row r="522" spans="1:14" ht="12.75">
      <c r="A522" s="96">
        <v>39326</v>
      </c>
      <c r="B522" s="91" t="s">
        <v>42</v>
      </c>
      <c r="C522" s="91" t="s">
        <v>43</v>
      </c>
      <c r="D522" s="91"/>
      <c r="E522" s="91">
        <v>1159380</v>
      </c>
      <c r="F522" s="91">
        <v>1168670</v>
      </c>
      <c r="G522" s="93">
        <f t="shared" si="19"/>
        <v>9290</v>
      </c>
      <c r="H522" s="94">
        <v>10</v>
      </c>
      <c r="I522" s="94">
        <v>30</v>
      </c>
      <c r="J522" s="94">
        <v>0</v>
      </c>
      <c r="K522" s="95">
        <f t="shared" si="18"/>
        <v>40</v>
      </c>
      <c r="L522" s="2" t="s">
        <v>262</v>
      </c>
      <c r="M522" s="93">
        <v>1</v>
      </c>
      <c r="N522" s="87"/>
    </row>
    <row r="523" spans="1:14" ht="12.75">
      <c r="A523" s="96">
        <v>39326</v>
      </c>
      <c r="B523" s="91" t="s">
        <v>40</v>
      </c>
      <c r="C523" s="91" t="s">
        <v>41</v>
      </c>
      <c r="D523" s="91"/>
      <c r="E523" s="91">
        <v>4344310</v>
      </c>
      <c r="F523" s="91">
        <v>4450830</v>
      </c>
      <c r="G523" s="93">
        <f t="shared" si="19"/>
        <v>106520</v>
      </c>
      <c r="H523" s="94">
        <v>0</v>
      </c>
      <c r="I523" s="94">
        <v>0</v>
      </c>
      <c r="J523" s="94">
        <v>159.78</v>
      </c>
      <c r="K523" s="95">
        <f t="shared" si="18"/>
        <v>159.78</v>
      </c>
      <c r="L523" s="2" t="s">
        <v>262</v>
      </c>
      <c r="M523" s="93">
        <v>1</v>
      </c>
      <c r="N523" s="87"/>
    </row>
    <row r="524" spans="1:14" ht="12.75">
      <c r="A524" s="96">
        <v>39326</v>
      </c>
      <c r="B524" s="91" t="s">
        <v>46</v>
      </c>
      <c r="C524" s="91" t="s">
        <v>47</v>
      </c>
      <c r="D524" s="91"/>
      <c r="E524" s="91">
        <v>1689550</v>
      </c>
      <c r="F524" s="91">
        <v>1754740</v>
      </c>
      <c r="G524" s="93">
        <f t="shared" si="19"/>
        <v>65190</v>
      </c>
      <c r="H524" s="94">
        <v>31.13</v>
      </c>
      <c r="I524" s="94">
        <v>0</v>
      </c>
      <c r="J524" s="94">
        <v>97.79</v>
      </c>
      <c r="K524" s="95">
        <f t="shared" si="18"/>
        <v>128.92000000000002</v>
      </c>
      <c r="L524" s="2" t="s">
        <v>262</v>
      </c>
      <c r="M524" s="93">
        <v>1</v>
      </c>
      <c r="N524" s="87"/>
    </row>
    <row r="525" spans="1:14" ht="12.75">
      <c r="A525" s="96">
        <v>39326</v>
      </c>
      <c r="B525" s="91" t="s">
        <v>48</v>
      </c>
      <c r="C525" s="91" t="s">
        <v>49</v>
      </c>
      <c r="D525" s="91"/>
      <c r="E525" s="91">
        <v>601710</v>
      </c>
      <c r="F525" s="91">
        <v>615340</v>
      </c>
      <c r="G525" s="93">
        <f t="shared" si="19"/>
        <v>13630</v>
      </c>
      <c r="H525" s="94">
        <v>10</v>
      </c>
      <c r="I525" s="94">
        <v>30</v>
      </c>
      <c r="J525" s="94">
        <v>0</v>
      </c>
      <c r="K525" s="95">
        <f t="shared" si="18"/>
        <v>40</v>
      </c>
      <c r="L525" s="2" t="s">
        <v>262</v>
      </c>
      <c r="M525" s="93">
        <v>1</v>
      </c>
      <c r="N525" s="87"/>
    </row>
    <row r="526" spans="1:14" ht="12.75">
      <c r="A526" s="96">
        <v>39326</v>
      </c>
      <c r="B526" s="91" t="s">
        <v>50</v>
      </c>
      <c r="C526" s="91" t="s">
        <v>51</v>
      </c>
      <c r="D526" s="91"/>
      <c r="E526" s="91">
        <v>1871770</v>
      </c>
      <c r="F526" s="91">
        <v>1899760</v>
      </c>
      <c r="G526" s="93">
        <f t="shared" si="19"/>
        <v>27990</v>
      </c>
      <c r="H526" s="94">
        <v>0</v>
      </c>
      <c r="I526" s="94">
        <v>0</v>
      </c>
      <c r="J526" s="94">
        <v>41.99</v>
      </c>
      <c r="K526" s="95">
        <f t="shared" si="18"/>
        <v>41.99</v>
      </c>
      <c r="L526" s="2" t="s">
        <v>262</v>
      </c>
      <c r="M526" s="93">
        <v>1</v>
      </c>
      <c r="N526" s="87"/>
    </row>
    <row r="527" spans="1:14" ht="12.75">
      <c r="A527" s="96">
        <v>39326</v>
      </c>
      <c r="B527" s="91" t="s">
        <v>52</v>
      </c>
      <c r="C527" s="91" t="s">
        <v>53</v>
      </c>
      <c r="D527" s="91"/>
      <c r="E527" s="91">
        <v>3684110</v>
      </c>
      <c r="F527" s="91">
        <v>3799350</v>
      </c>
      <c r="G527" s="93">
        <f t="shared" si="19"/>
        <v>115240</v>
      </c>
      <c r="H527" s="94">
        <v>67.43</v>
      </c>
      <c r="I527" s="94">
        <v>0</v>
      </c>
      <c r="J527" s="94">
        <v>172.86</v>
      </c>
      <c r="K527" s="95">
        <f t="shared" si="18"/>
        <v>240.29000000000002</v>
      </c>
      <c r="L527" s="2" t="s">
        <v>262</v>
      </c>
      <c r="M527" s="93">
        <v>1</v>
      </c>
      <c r="N527" s="87"/>
    </row>
    <row r="528" spans="1:14" ht="12.75">
      <c r="A528" s="96">
        <v>39326</v>
      </c>
      <c r="B528" s="91" t="s">
        <v>54</v>
      </c>
      <c r="C528" s="91" t="s">
        <v>55</v>
      </c>
      <c r="D528" s="91"/>
      <c r="E528" s="91">
        <v>2935820</v>
      </c>
      <c r="F528" s="91">
        <v>3032340</v>
      </c>
      <c r="G528" s="93">
        <f t="shared" si="19"/>
        <v>96520</v>
      </c>
      <c r="H528" s="94">
        <v>0</v>
      </c>
      <c r="I528" s="94">
        <v>0</v>
      </c>
      <c r="J528" s="94">
        <v>144.78</v>
      </c>
      <c r="K528" s="95">
        <f t="shared" si="18"/>
        <v>144.78</v>
      </c>
      <c r="L528" s="2" t="s">
        <v>262</v>
      </c>
      <c r="M528" s="93">
        <v>1</v>
      </c>
      <c r="N528" s="87"/>
    </row>
    <row r="529" spans="1:14" ht="12.75">
      <c r="A529" s="96">
        <v>39326</v>
      </c>
      <c r="B529" s="91" t="s">
        <v>56</v>
      </c>
      <c r="C529" s="91" t="s">
        <v>57</v>
      </c>
      <c r="D529" s="91"/>
      <c r="E529" s="91">
        <v>2745460</v>
      </c>
      <c r="F529" s="91">
        <v>2844930</v>
      </c>
      <c r="G529" s="93">
        <f t="shared" si="19"/>
        <v>99470</v>
      </c>
      <c r="H529" s="94">
        <v>0</v>
      </c>
      <c r="I529" s="94">
        <v>0</v>
      </c>
      <c r="J529" s="94">
        <v>149.21</v>
      </c>
      <c r="K529" s="95">
        <f t="shared" si="18"/>
        <v>149.21</v>
      </c>
      <c r="L529" s="2" t="s">
        <v>262</v>
      </c>
      <c r="M529" s="93">
        <v>1</v>
      </c>
      <c r="N529" s="87"/>
    </row>
    <row r="530" spans="1:14" ht="12.75">
      <c r="A530" s="96">
        <v>39326</v>
      </c>
      <c r="B530" s="91" t="s">
        <v>58</v>
      </c>
      <c r="C530" s="91" t="s">
        <v>59</v>
      </c>
      <c r="D530" s="91"/>
      <c r="E530" s="91">
        <v>2049260</v>
      </c>
      <c r="F530" s="91">
        <v>2059960</v>
      </c>
      <c r="G530" s="93">
        <f t="shared" si="19"/>
        <v>10700</v>
      </c>
      <c r="H530" s="94">
        <v>12.39</v>
      </c>
      <c r="I530" s="94">
        <v>30</v>
      </c>
      <c r="J530" s="94">
        <v>0</v>
      </c>
      <c r="K530" s="95">
        <f t="shared" si="18"/>
        <v>42.39</v>
      </c>
      <c r="L530" s="2" t="s">
        <v>262</v>
      </c>
      <c r="M530" s="93">
        <v>1</v>
      </c>
      <c r="N530" s="87"/>
    </row>
    <row r="531" spans="1:14" ht="12.75">
      <c r="A531" s="96">
        <v>39326</v>
      </c>
      <c r="B531" s="91" t="s">
        <v>60</v>
      </c>
      <c r="C531" s="91" t="s">
        <v>61</v>
      </c>
      <c r="D531" s="91"/>
      <c r="E531" s="91">
        <v>2116430</v>
      </c>
      <c r="F531" s="91">
        <v>2172450</v>
      </c>
      <c r="G531" s="93">
        <f t="shared" si="19"/>
        <v>56020</v>
      </c>
      <c r="H531" s="94">
        <v>0</v>
      </c>
      <c r="I531" s="94">
        <v>0</v>
      </c>
      <c r="J531" s="94">
        <v>84.03</v>
      </c>
      <c r="K531" s="95">
        <f t="shared" si="18"/>
        <v>84.03</v>
      </c>
      <c r="L531" s="2" t="s">
        <v>262</v>
      </c>
      <c r="M531" s="93">
        <v>1</v>
      </c>
      <c r="N531" s="87"/>
    </row>
    <row r="532" spans="1:14" ht="12.75">
      <c r="A532" s="96">
        <v>39326</v>
      </c>
      <c r="B532" s="91" t="s">
        <v>62</v>
      </c>
      <c r="C532" s="91" t="s">
        <v>63</v>
      </c>
      <c r="D532" s="91"/>
      <c r="E532" s="91">
        <v>1923620</v>
      </c>
      <c r="F532" s="91">
        <v>1973990</v>
      </c>
      <c r="G532" s="93">
        <f t="shared" si="19"/>
        <v>50370</v>
      </c>
      <c r="H532" s="94">
        <v>0</v>
      </c>
      <c r="I532" s="94">
        <v>0</v>
      </c>
      <c r="J532" s="94">
        <v>75.56</v>
      </c>
      <c r="K532" s="95">
        <f t="shared" si="18"/>
        <v>75.56</v>
      </c>
      <c r="L532" s="2" t="s">
        <v>262</v>
      </c>
      <c r="M532" s="93">
        <v>1</v>
      </c>
      <c r="N532" s="87"/>
    </row>
    <row r="533" spans="1:14" ht="12.75">
      <c r="A533" s="96">
        <v>39326</v>
      </c>
      <c r="B533" s="91" t="s">
        <v>64</v>
      </c>
      <c r="C533" s="91" t="s">
        <v>65</v>
      </c>
      <c r="D533" s="91"/>
      <c r="E533" s="91">
        <v>2314820</v>
      </c>
      <c r="F533" s="91">
        <v>2390730</v>
      </c>
      <c r="G533" s="93">
        <f t="shared" si="19"/>
        <v>75910</v>
      </c>
      <c r="H533" s="94">
        <v>0</v>
      </c>
      <c r="I533" s="94">
        <v>0</v>
      </c>
      <c r="J533" s="94">
        <v>113.87</v>
      </c>
      <c r="K533" s="95">
        <f t="shared" si="18"/>
        <v>113.87</v>
      </c>
      <c r="L533" s="2" t="s">
        <v>262</v>
      </c>
      <c r="M533" s="93">
        <v>1</v>
      </c>
      <c r="N533" s="87"/>
    </row>
    <row r="534" spans="1:14" ht="12.75">
      <c r="A534" s="96">
        <v>39326</v>
      </c>
      <c r="B534" s="91" t="s">
        <v>66</v>
      </c>
      <c r="C534" s="91" t="s">
        <v>67</v>
      </c>
      <c r="D534" s="91"/>
      <c r="E534" s="91">
        <v>1373220</v>
      </c>
      <c r="F534" s="91">
        <v>1437230</v>
      </c>
      <c r="G534" s="93">
        <f t="shared" si="19"/>
        <v>64010</v>
      </c>
      <c r="H534" s="94">
        <v>0</v>
      </c>
      <c r="I534" s="94">
        <v>0</v>
      </c>
      <c r="J534" s="94">
        <v>96.02</v>
      </c>
      <c r="K534" s="95">
        <f t="shared" si="18"/>
        <v>96.02</v>
      </c>
      <c r="L534" s="2" t="s">
        <v>262</v>
      </c>
      <c r="M534" s="93">
        <v>1</v>
      </c>
      <c r="N534" s="87"/>
    </row>
    <row r="535" spans="1:14" ht="12.75">
      <c r="A535" s="96">
        <v>39326</v>
      </c>
      <c r="B535" s="91" t="s">
        <v>237</v>
      </c>
      <c r="C535" s="91" t="s">
        <v>238</v>
      </c>
      <c r="D535" s="91"/>
      <c r="E535" s="91">
        <v>0</v>
      </c>
      <c r="F535" s="91">
        <v>0</v>
      </c>
      <c r="G535" s="93">
        <f t="shared" si="19"/>
        <v>0</v>
      </c>
      <c r="H535" s="94">
        <v>0</v>
      </c>
      <c r="I535" s="94">
        <v>0</v>
      </c>
      <c r="J535" s="94">
        <v>0</v>
      </c>
      <c r="K535" s="95">
        <f t="shared" si="18"/>
        <v>0</v>
      </c>
      <c r="L535" s="2" t="s">
        <v>262</v>
      </c>
      <c r="M535" s="93">
        <v>1</v>
      </c>
      <c r="N535" s="87"/>
    </row>
    <row r="536" spans="1:14" ht="12.75">
      <c r="A536" s="96">
        <v>39326</v>
      </c>
      <c r="B536" s="91" t="s">
        <v>125</v>
      </c>
      <c r="C536" s="91" t="s">
        <v>126</v>
      </c>
      <c r="D536" s="91"/>
      <c r="E536" s="91">
        <v>0</v>
      </c>
      <c r="F536" s="91">
        <v>0</v>
      </c>
      <c r="G536" s="93">
        <f t="shared" si="19"/>
        <v>0</v>
      </c>
      <c r="H536" s="94">
        <v>0</v>
      </c>
      <c r="I536" s="94">
        <v>0</v>
      </c>
      <c r="J536" s="94">
        <v>0</v>
      </c>
      <c r="K536" s="95">
        <f t="shared" si="18"/>
        <v>0</v>
      </c>
      <c r="L536" s="2" t="s">
        <v>262</v>
      </c>
      <c r="M536" s="93">
        <v>1</v>
      </c>
      <c r="N536" s="87"/>
    </row>
    <row r="537" spans="1:14" ht="12.75">
      <c r="A537" s="96">
        <v>39326</v>
      </c>
      <c r="B537" s="91" t="s">
        <v>209</v>
      </c>
      <c r="C537" s="91" t="s">
        <v>210</v>
      </c>
      <c r="D537" s="91"/>
      <c r="E537" s="91">
        <v>0</v>
      </c>
      <c r="F537" s="91">
        <v>0</v>
      </c>
      <c r="G537" s="93">
        <f t="shared" si="19"/>
        <v>0</v>
      </c>
      <c r="H537" s="94">
        <v>0</v>
      </c>
      <c r="I537" s="94">
        <v>30</v>
      </c>
      <c r="J537" s="94">
        <v>0</v>
      </c>
      <c r="K537" s="95">
        <f t="shared" si="18"/>
        <v>30</v>
      </c>
      <c r="L537" s="2" t="s">
        <v>262</v>
      </c>
      <c r="M537" s="93">
        <v>1</v>
      </c>
      <c r="N537" s="87"/>
    </row>
    <row r="538" spans="1:14" ht="12.75">
      <c r="A538" s="96">
        <v>39326</v>
      </c>
      <c r="B538" s="91" t="s">
        <v>211</v>
      </c>
      <c r="C538" s="91" t="s">
        <v>212</v>
      </c>
      <c r="D538" s="91"/>
      <c r="E538" s="91">
        <v>746550</v>
      </c>
      <c r="F538" s="91">
        <v>811190</v>
      </c>
      <c r="G538" s="93">
        <f t="shared" si="19"/>
        <v>64640</v>
      </c>
      <c r="H538" s="94">
        <v>20.8</v>
      </c>
      <c r="I538" s="94">
        <v>0</v>
      </c>
      <c r="J538" s="94">
        <v>96.96</v>
      </c>
      <c r="K538" s="95">
        <f t="shared" si="18"/>
        <v>117.75999999999999</v>
      </c>
      <c r="L538" s="2" t="s">
        <v>262</v>
      </c>
      <c r="M538" s="93">
        <v>1</v>
      </c>
      <c r="N538" s="87"/>
    </row>
    <row r="539" spans="1:14" ht="12.75">
      <c r="A539" s="96">
        <v>39326</v>
      </c>
      <c r="B539" s="91" t="s">
        <v>243</v>
      </c>
      <c r="C539" s="91" t="s">
        <v>244</v>
      </c>
      <c r="D539" s="91"/>
      <c r="E539" s="91">
        <v>0</v>
      </c>
      <c r="F539" s="91">
        <v>0</v>
      </c>
      <c r="G539" s="93">
        <f t="shared" si="19"/>
        <v>0</v>
      </c>
      <c r="H539" s="94">
        <v>0</v>
      </c>
      <c r="I539" s="94">
        <v>0</v>
      </c>
      <c r="J539" s="94">
        <v>0</v>
      </c>
      <c r="K539" s="95">
        <f t="shared" si="18"/>
        <v>0</v>
      </c>
      <c r="L539" s="2" t="s">
        <v>262</v>
      </c>
      <c r="M539" s="93">
        <v>1</v>
      </c>
      <c r="N539" s="87"/>
    </row>
    <row r="540" spans="1:14" ht="12.75">
      <c r="A540" s="96">
        <v>39326</v>
      </c>
      <c r="B540" s="91" t="s">
        <v>241</v>
      </c>
      <c r="C540" s="91" t="s">
        <v>242</v>
      </c>
      <c r="D540" s="91"/>
      <c r="E540" s="91">
        <v>0</v>
      </c>
      <c r="F540" s="91">
        <v>0</v>
      </c>
      <c r="G540" s="93">
        <f t="shared" si="19"/>
        <v>0</v>
      </c>
      <c r="H540" s="94">
        <v>0</v>
      </c>
      <c r="I540" s="94">
        <v>0</v>
      </c>
      <c r="J540" s="94">
        <v>0</v>
      </c>
      <c r="K540" s="95">
        <f t="shared" si="18"/>
        <v>0</v>
      </c>
      <c r="L540" s="2" t="s">
        <v>262</v>
      </c>
      <c r="M540" s="93">
        <v>1</v>
      </c>
      <c r="N540" s="87"/>
    </row>
    <row r="541" spans="1:14" ht="12.75">
      <c r="A541" s="96">
        <v>39326</v>
      </c>
      <c r="B541" s="91" t="s">
        <v>68</v>
      </c>
      <c r="C541" s="91" t="s">
        <v>69</v>
      </c>
      <c r="D541" s="91"/>
      <c r="E541" s="91">
        <v>1015120</v>
      </c>
      <c r="F541" s="91">
        <v>1062190</v>
      </c>
      <c r="G541" s="93">
        <f t="shared" si="19"/>
        <v>47070</v>
      </c>
      <c r="H541" s="94">
        <v>0</v>
      </c>
      <c r="I541" s="94">
        <v>0</v>
      </c>
      <c r="J541" s="94">
        <v>70.61</v>
      </c>
      <c r="K541" s="95">
        <f t="shared" si="18"/>
        <v>70.61</v>
      </c>
      <c r="L541" s="2" t="s">
        <v>262</v>
      </c>
      <c r="M541" s="93">
        <v>1</v>
      </c>
      <c r="N541" s="87"/>
    </row>
    <row r="542" spans="1:14" ht="12.75">
      <c r="A542" s="96">
        <v>39326</v>
      </c>
      <c r="B542" s="91" t="s">
        <v>70</v>
      </c>
      <c r="C542" s="91" t="s">
        <v>71</v>
      </c>
      <c r="D542" s="91"/>
      <c r="E542" s="91">
        <v>1662320</v>
      </c>
      <c r="F542" s="91">
        <v>1696990</v>
      </c>
      <c r="G542" s="93">
        <f t="shared" si="19"/>
        <v>34670</v>
      </c>
      <c r="H542" s="94">
        <v>0</v>
      </c>
      <c r="I542" s="94">
        <v>0</v>
      </c>
      <c r="J542" s="94">
        <v>52.01</v>
      </c>
      <c r="K542" s="95">
        <f t="shared" si="18"/>
        <v>52.01</v>
      </c>
      <c r="L542" s="2" t="s">
        <v>262</v>
      </c>
      <c r="M542" s="93">
        <v>1</v>
      </c>
      <c r="N542" s="87"/>
    </row>
    <row r="543" spans="1:14" ht="12.75">
      <c r="A543" s="96">
        <v>39326</v>
      </c>
      <c r="B543" s="91" t="s">
        <v>72</v>
      </c>
      <c r="C543" s="91" t="s">
        <v>73</v>
      </c>
      <c r="D543" s="91"/>
      <c r="E543" s="91">
        <v>2713410</v>
      </c>
      <c r="F543" s="91">
        <v>2773650</v>
      </c>
      <c r="G543" s="93">
        <f t="shared" si="19"/>
        <v>60240</v>
      </c>
      <c r="H543" s="94">
        <v>0</v>
      </c>
      <c r="I543" s="94">
        <v>0</v>
      </c>
      <c r="J543" s="94">
        <v>90.36</v>
      </c>
      <c r="K543" s="95">
        <f t="shared" si="18"/>
        <v>90.36</v>
      </c>
      <c r="L543" s="2" t="s">
        <v>262</v>
      </c>
      <c r="M543" s="93">
        <v>1</v>
      </c>
      <c r="N543" s="87"/>
    </row>
    <row r="544" spans="1:14" ht="12.75">
      <c r="A544" s="96">
        <v>39326</v>
      </c>
      <c r="B544" s="91" t="s">
        <v>74</v>
      </c>
      <c r="C544" s="91" t="s">
        <v>75</v>
      </c>
      <c r="D544" s="91"/>
      <c r="E544" s="91">
        <v>960150</v>
      </c>
      <c r="F544" s="91">
        <v>998960</v>
      </c>
      <c r="G544" s="93">
        <f t="shared" si="19"/>
        <v>38810</v>
      </c>
      <c r="H544" s="94">
        <v>10</v>
      </c>
      <c r="I544" s="94">
        <v>0</v>
      </c>
      <c r="J544" s="94">
        <v>58.22</v>
      </c>
      <c r="K544" s="95">
        <f t="shared" si="18"/>
        <v>68.22</v>
      </c>
      <c r="L544" s="2" t="s">
        <v>262</v>
      </c>
      <c r="M544" s="93">
        <v>1</v>
      </c>
      <c r="N544" s="87"/>
    </row>
    <row r="545" spans="1:14" ht="12.75">
      <c r="A545" s="96">
        <v>39326</v>
      </c>
      <c r="B545" s="91" t="s">
        <v>76</v>
      </c>
      <c r="C545" s="91" t="s">
        <v>77</v>
      </c>
      <c r="D545" s="91"/>
      <c r="E545" s="91">
        <v>0</v>
      </c>
      <c r="F545" s="91">
        <v>0</v>
      </c>
      <c r="G545" s="93">
        <f t="shared" si="19"/>
        <v>0</v>
      </c>
      <c r="H545" s="94">
        <v>10</v>
      </c>
      <c r="I545" s="94">
        <v>30</v>
      </c>
      <c r="J545" s="94">
        <v>0</v>
      </c>
      <c r="K545" s="95">
        <f t="shared" si="18"/>
        <v>40</v>
      </c>
      <c r="L545" s="2" t="s">
        <v>262</v>
      </c>
      <c r="M545" s="93">
        <v>1</v>
      </c>
      <c r="N545" s="87"/>
    </row>
    <row r="546" spans="1:14" ht="12.75">
      <c r="A546" s="96">
        <v>39326</v>
      </c>
      <c r="B546" s="91" t="s">
        <v>78</v>
      </c>
      <c r="C546" s="91" t="s">
        <v>79</v>
      </c>
      <c r="D546" s="91"/>
      <c r="E546" s="91">
        <v>921260</v>
      </c>
      <c r="F546" s="91">
        <v>986730</v>
      </c>
      <c r="G546" s="93">
        <f t="shared" si="19"/>
        <v>65470</v>
      </c>
      <c r="H546" s="94">
        <v>0</v>
      </c>
      <c r="I546" s="94">
        <v>0</v>
      </c>
      <c r="J546" s="94">
        <v>98.18</v>
      </c>
      <c r="K546" s="95">
        <f t="shared" si="18"/>
        <v>98.18</v>
      </c>
      <c r="L546" s="2" t="s">
        <v>262</v>
      </c>
      <c r="M546" s="93">
        <v>1</v>
      </c>
      <c r="N546" s="87"/>
    </row>
    <row r="547" spans="1:14" ht="12.75">
      <c r="A547" s="96">
        <v>39326</v>
      </c>
      <c r="B547" s="91" t="s">
        <v>213</v>
      </c>
      <c r="C547" s="91" t="s">
        <v>214</v>
      </c>
      <c r="D547" s="91"/>
      <c r="E547" s="91">
        <v>1420810</v>
      </c>
      <c r="F547" s="91">
        <v>1463540</v>
      </c>
      <c r="G547" s="93">
        <f t="shared" si="19"/>
        <v>42730</v>
      </c>
      <c r="H547" s="94">
        <v>0</v>
      </c>
      <c r="I547" s="94">
        <v>0</v>
      </c>
      <c r="J547" s="94">
        <v>64.1</v>
      </c>
      <c r="K547" s="95">
        <f t="shared" si="18"/>
        <v>64.1</v>
      </c>
      <c r="L547" s="2" t="s">
        <v>262</v>
      </c>
      <c r="M547" s="93">
        <v>1</v>
      </c>
      <c r="N547" s="87"/>
    </row>
    <row r="548" spans="1:14" ht="12.75">
      <c r="A548" s="96">
        <v>39326</v>
      </c>
      <c r="B548" s="91" t="s">
        <v>80</v>
      </c>
      <c r="C548" s="91" t="s">
        <v>81</v>
      </c>
      <c r="D548" s="91"/>
      <c r="E548" s="91">
        <v>829620</v>
      </c>
      <c r="F548" s="91">
        <v>912260</v>
      </c>
      <c r="G548" s="93">
        <f t="shared" si="19"/>
        <v>82640</v>
      </c>
      <c r="H548" s="94">
        <v>0</v>
      </c>
      <c r="I548" s="94">
        <v>0</v>
      </c>
      <c r="J548" s="94">
        <v>123.96</v>
      </c>
      <c r="K548" s="95">
        <f t="shared" si="18"/>
        <v>123.96</v>
      </c>
      <c r="L548" s="2" t="s">
        <v>262</v>
      </c>
      <c r="M548" s="93">
        <v>1</v>
      </c>
      <c r="N548" s="87"/>
    </row>
    <row r="549" spans="1:14" ht="12.75">
      <c r="A549" s="96">
        <v>39326</v>
      </c>
      <c r="B549" s="91" t="s">
        <v>235</v>
      </c>
      <c r="C549" s="91" t="s">
        <v>236</v>
      </c>
      <c r="D549" s="91"/>
      <c r="E549" s="91">
        <v>0</v>
      </c>
      <c r="F549" s="91">
        <v>0</v>
      </c>
      <c r="G549" s="93">
        <f t="shared" si="19"/>
        <v>0</v>
      </c>
      <c r="H549" s="94">
        <v>0</v>
      </c>
      <c r="I549" s="94">
        <v>0</v>
      </c>
      <c r="J549" s="94">
        <v>0</v>
      </c>
      <c r="K549" s="95">
        <f t="shared" si="18"/>
        <v>0</v>
      </c>
      <c r="L549" s="2" t="s">
        <v>262</v>
      </c>
      <c r="M549" s="93">
        <v>1</v>
      </c>
      <c r="N549" s="87"/>
    </row>
    <row r="550" spans="1:14" ht="12.75">
      <c r="A550" s="96">
        <v>39326</v>
      </c>
      <c r="B550" s="91" t="s">
        <v>215</v>
      </c>
      <c r="C550" s="91" t="s">
        <v>216</v>
      </c>
      <c r="D550" s="91"/>
      <c r="E550" s="91">
        <v>0</v>
      </c>
      <c r="F550" s="91">
        <v>0</v>
      </c>
      <c r="G550" s="93">
        <f t="shared" si="19"/>
        <v>0</v>
      </c>
      <c r="H550" s="94">
        <v>0</v>
      </c>
      <c r="I550" s="94">
        <v>0</v>
      </c>
      <c r="J550" s="94">
        <v>75</v>
      </c>
      <c r="K550" s="95">
        <f t="shared" si="18"/>
        <v>75</v>
      </c>
      <c r="L550" s="2" t="s">
        <v>262</v>
      </c>
      <c r="M550" s="93">
        <v>1</v>
      </c>
      <c r="N550" s="87"/>
    </row>
    <row r="551" spans="1:14" ht="12.75">
      <c r="A551" s="96">
        <v>39326</v>
      </c>
      <c r="B551" s="91" t="s">
        <v>217</v>
      </c>
      <c r="C551" s="91" t="s">
        <v>218</v>
      </c>
      <c r="D551" s="91"/>
      <c r="E551" s="91">
        <v>15160</v>
      </c>
      <c r="F551" s="91">
        <v>17050</v>
      </c>
      <c r="G551" s="93">
        <f t="shared" si="19"/>
        <v>1890</v>
      </c>
      <c r="H551" s="94">
        <v>10</v>
      </c>
      <c r="I551" s="94">
        <v>30</v>
      </c>
      <c r="J551" s="94">
        <v>0</v>
      </c>
      <c r="K551" s="95">
        <f t="shared" si="18"/>
        <v>40</v>
      </c>
      <c r="L551" s="2" t="s">
        <v>262</v>
      </c>
      <c r="M551" s="93">
        <v>1</v>
      </c>
      <c r="N551" s="87"/>
    </row>
    <row r="552" spans="1:14" ht="12.75">
      <c r="A552" s="96">
        <v>39326</v>
      </c>
      <c r="B552" s="91" t="s">
        <v>82</v>
      </c>
      <c r="C552" s="91" t="s">
        <v>83</v>
      </c>
      <c r="D552" s="91"/>
      <c r="E552" s="91">
        <v>1222710</v>
      </c>
      <c r="F552" s="91">
        <v>1241460</v>
      </c>
      <c r="G552" s="93">
        <f t="shared" si="19"/>
        <v>18750</v>
      </c>
      <c r="H552" s="94">
        <v>10</v>
      </c>
      <c r="I552" s="94">
        <v>30</v>
      </c>
      <c r="J552" s="94">
        <v>0</v>
      </c>
      <c r="K552" s="95">
        <f t="shared" si="18"/>
        <v>40</v>
      </c>
      <c r="L552" s="2" t="s">
        <v>262</v>
      </c>
      <c r="M552" s="93">
        <v>1</v>
      </c>
      <c r="N552" s="87"/>
    </row>
    <row r="553" spans="1:14" ht="12.75">
      <c r="A553" s="96">
        <v>39326</v>
      </c>
      <c r="B553" s="91" t="s">
        <v>84</v>
      </c>
      <c r="C553" s="91" t="s">
        <v>85</v>
      </c>
      <c r="D553" s="91"/>
      <c r="E553" s="91">
        <v>2891280</v>
      </c>
      <c r="F553" s="91">
        <v>2968090</v>
      </c>
      <c r="G553" s="93">
        <f t="shared" si="19"/>
        <v>76810</v>
      </c>
      <c r="H553" s="94">
        <v>0</v>
      </c>
      <c r="I553" s="94">
        <v>0</v>
      </c>
      <c r="J553" s="94">
        <v>115.22</v>
      </c>
      <c r="K553" s="95">
        <f t="shared" si="18"/>
        <v>115.22</v>
      </c>
      <c r="L553" s="2" t="s">
        <v>262</v>
      </c>
      <c r="M553" s="93">
        <v>1</v>
      </c>
      <c r="N553" s="87"/>
    </row>
    <row r="554" spans="1:14" ht="12.75">
      <c r="A554" s="96">
        <v>39326</v>
      </c>
      <c r="B554" s="91" t="s">
        <v>219</v>
      </c>
      <c r="C554" s="91" t="s">
        <v>220</v>
      </c>
      <c r="D554" s="91"/>
      <c r="E554" s="91">
        <v>1517710</v>
      </c>
      <c r="F554" s="91">
        <v>1583300</v>
      </c>
      <c r="G554" s="93">
        <f t="shared" si="19"/>
        <v>65590</v>
      </c>
      <c r="H554" s="94">
        <v>0</v>
      </c>
      <c r="I554" s="94">
        <v>0</v>
      </c>
      <c r="J554" s="94">
        <v>98.39</v>
      </c>
      <c r="K554" s="95">
        <f t="shared" si="18"/>
        <v>98.39</v>
      </c>
      <c r="L554" s="2" t="s">
        <v>262</v>
      </c>
      <c r="M554" s="93">
        <v>1</v>
      </c>
      <c r="N554" s="87"/>
    </row>
    <row r="555" spans="1:14" ht="12.75">
      <c r="A555" s="96">
        <v>39326</v>
      </c>
      <c r="B555" s="91" t="s">
        <v>221</v>
      </c>
      <c r="C555" s="91" t="s">
        <v>222</v>
      </c>
      <c r="D555" s="91"/>
      <c r="E555" s="91">
        <v>16240</v>
      </c>
      <c r="F555" s="91">
        <v>22980</v>
      </c>
      <c r="G555" s="93">
        <f t="shared" si="19"/>
        <v>6740</v>
      </c>
      <c r="H555" s="94">
        <v>0</v>
      </c>
      <c r="I555" s="94">
        <v>30</v>
      </c>
      <c r="J555" s="94">
        <v>0</v>
      </c>
      <c r="K555" s="95">
        <f t="shared" si="18"/>
        <v>30</v>
      </c>
      <c r="L555" s="2" t="s">
        <v>262</v>
      </c>
      <c r="M555" s="93">
        <v>1</v>
      </c>
      <c r="N555" s="87"/>
    </row>
    <row r="556" spans="1:14" ht="12.75">
      <c r="A556" s="96">
        <v>39326</v>
      </c>
      <c r="B556" s="91" t="s">
        <v>239</v>
      </c>
      <c r="C556" s="91" t="s">
        <v>240</v>
      </c>
      <c r="D556" s="91"/>
      <c r="E556" s="91">
        <v>0</v>
      </c>
      <c r="F556" s="91">
        <v>0</v>
      </c>
      <c r="G556" s="93">
        <f t="shared" si="19"/>
        <v>0</v>
      </c>
      <c r="H556" s="94">
        <v>0</v>
      </c>
      <c r="I556" s="94">
        <v>0</v>
      </c>
      <c r="J556" s="94">
        <v>0</v>
      </c>
      <c r="K556" s="95">
        <f t="shared" si="18"/>
        <v>0</v>
      </c>
      <c r="L556" s="2" t="s">
        <v>262</v>
      </c>
      <c r="M556" s="93">
        <v>1</v>
      </c>
      <c r="N556" s="87"/>
    </row>
    <row r="557" spans="1:14" ht="12.75">
      <c r="A557" s="96">
        <v>39326</v>
      </c>
      <c r="B557" s="91" t="s">
        <v>86</v>
      </c>
      <c r="C557" s="91" t="s">
        <v>87</v>
      </c>
      <c r="D557" s="91"/>
      <c r="E557" s="91">
        <v>1192120</v>
      </c>
      <c r="F557" s="91">
        <v>1245340</v>
      </c>
      <c r="G557" s="93">
        <f t="shared" si="19"/>
        <v>53220</v>
      </c>
      <c r="H557" s="94">
        <v>0</v>
      </c>
      <c r="I557" s="94">
        <v>0</v>
      </c>
      <c r="J557" s="94">
        <v>79.83</v>
      </c>
      <c r="K557" s="95">
        <f t="shared" si="18"/>
        <v>79.83</v>
      </c>
      <c r="L557" s="2" t="s">
        <v>262</v>
      </c>
      <c r="M557" s="93">
        <v>1</v>
      </c>
      <c r="N557" s="87"/>
    </row>
    <row r="558" spans="1:14" ht="12.75">
      <c r="A558" s="96">
        <v>39326</v>
      </c>
      <c r="B558" s="91" t="s">
        <v>88</v>
      </c>
      <c r="C558" s="91" t="s">
        <v>89</v>
      </c>
      <c r="D558" s="91"/>
      <c r="E558" s="91">
        <v>903510</v>
      </c>
      <c r="F558" s="91">
        <v>920300</v>
      </c>
      <c r="G558" s="93">
        <f t="shared" si="19"/>
        <v>16790</v>
      </c>
      <c r="H558" s="94">
        <v>0</v>
      </c>
      <c r="I558" s="94">
        <v>30</v>
      </c>
      <c r="J558" s="94">
        <v>0</v>
      </c>
      <c r="K558" s="95">
        <f t="shared" si="18"/>
        <v>30</v>
      </c>
      <c r="L558" s="2" t="s">
        <v>262</v>
      </c>
      <c r="M558" s="93">
        <v>1</v>
      </c>
      <c r="N558" s="87"/>
    </row>
    <row r="559" spans="1:14" ht="12.75">
      <c r="A559" s="96">
        <v>39326</v>
      </c>
      <c r="B559" s="91" t="s">
        <v>127</v>
      </c>
      <c r="C559" s="91" t="s">
        <v>128</v>
      </c>
      <c r="D559" s="91"/>
      <c r="E559" s="91">
        <v>0</v>
      </c>
      <c r="F559" s="91">
        <v>0</v>
      </c>
      <c r="G559" s="93">
        <f t="shared" si="19"/>
        <v>0</v>
      </c>
      <c r="H559" s="94">
        <v>0</v>
      </c>
      <c r="I559" s="94">
        <v>0</v>
      </c>
      <c r="J559" s="94">
        <v>0</v>
      </c>
      <c r="K559" s="95">
        <f t="shared" si="18"/>
        <v>0</v>
      </c>
      <c r="L559" s="2" t="s">
        <v>262</v>
      </c>
      <c r="M559" s="93">
        <v>1</v>
      </c>
      <c r="N559" s="87"/>
    </row>
    <row r="560" spans="1:14" ht="12.75">
      <c r="A560" s="96">
        <v>39326</v>
      </c>
      <c r="B560" s="91" t="s">
        <v>90</v>
      </c>
      <c r="C560" s="91" t="s">
        <v>91</v>
      </c>
      <c r="D560" s="91"/>
      <c r="E560" s="91">
        <v>1055290</v>
      </c>
      <c r="F560" s="91">
        <v>1089920</v>
      </c>
      <c r="G560" s="93">
        <f t="shared" si="19"/>
        <v>34630</v>
      </c>
      <c r="H560" s="94">
        <v>0</v>
      </c>
      <c r="I560" s="94">
        <v>0</v>
      </c>
      <c r="J560" s="94">
        <v>51.95</v>
      </c>
      <c r="K560" s="95">
        <f t="shared" si="18"/>
        <v>51.95</v>
      </c>
      <c r="L560" s="2" t="s">
        <v>262</v>
      </c>
      <c r="M560" s="93">
        <v>1</v>
      </c>
      <c r="N560" s="87"/>
    </row>
    <row r="561" spans="1:14" ht="12.75">
      <c r="A561" s="96">
        <v>39326</v>
      </c>
      <c r="B561" s="91" t="s">
        <v>231</v>
      </c>
      <c r="C561" s="91" t="s">
        <v>232</v>
      </c>
      <c r="D561" s="91"/>
      <c r="E561" s="91">
        <v>0</v>
      </c>
      <c r="F561" s="91">
        <v>0</v>
      </c>
      <c r="G561" s="93">
        <f t="shared" si="19"/>
        <v>0</v>
      </c>
      <c r="H561" s="94">
        <v>0</v>
      </c>
      <c r="I561" s="94">
        <v>30</v>
      </c>
      <c r="J561" s="94">
        <v>0</v>
      </c>
      <c r="K561" s="95">
        <f t="shared" si="18"/>
        <v>30</v>
      </c>
      <c r="L561" s="2" t="s">
        <v>262</v>
      </c>
      <c r="M561" s="93">
        <v>1</v>
      </c>
      <c r="N561" s="87"/>
    </row>
    <row r="562" spans="1:14" ht="12.75">
      <c r="A562" s="96">
        <v>39326</v>
      </c>
      <c r="B562" s="91" t="s">
        <v>92</v>
      </c>
      <c r="C562" s="91" t="s">
        <v>93</v>
      </c>
      <c r="D562" s="91"/>
      <c r="E562" s="91">
        <v>1469320</v>
      </c>
      <c r="F562" s="91">
        <v>1469320</v>
      </c>
      <c r="G562" s="93">
        <f t="shared" si="19"/>
        <v>0</v>
      </c>
      <c r="H562" s="94">
        <v>0</v>
      </c>
      <c r="I562" s="94">
        <v>30</v>
      </c>
      <c r="J562" s="94">
        <v>0</v>
      </c>
      <c r="K562" s="95">
        <f t="shared" si="18"/>
        <v>30</v>
      </c>
      <c r="L562" s="2" t="s">
        <v>262</v>
      </c>
      <c r="M562" s="93">
        <v>1</v>
      </c>
      <c r="N562" s="87"/>
    </row>
    <row r="563" spans="1:14" ht="12.75">
      <c r="A563" s="96">
        <v>39326</v>
      </c>
      <c r="B563" s="91" t="s">
        <v>94</v>
      </c>
      <c r="C563" s="91" t="s">
        <v>95</v>
      </c>
      <c r="D563" s="91"/>
      <c r="E563" s="91">
        <v>3397310</v>
      </c>
      <c r="F563" s="91">
        <v>3497460</v>
      </c>
      <c r="G563" s="93">
        <f t="shared" si="19"/>
        <v>100150</v>
      </c>
      <c r="H563" s="94">
        <v>0</v>
      </c>
      <c r="I563" s="94">
        <v>0</v>
      </c>
      <c r="J563" s="94">
        <v>150.23</v>
      </c>
      <c r="K563" s="95">
        <f t="shared" si="18"/>
        <v>150.23</v>
      </c>
      <c r="L563" s="2" t="s">
        <v>262</v>
      </c>
      <c r="M563" s="93">
        <v>1</v>
      </c>
      <c r="N563" s="87"/>
    </row>
    <row r="564" spans="1:14" ht="12.75">
      <c r="A564" s="96">
        <v>39326</v>
      </c>
      <c r="B564" s="91" t="s">
        <v>96</v>
      </c>
      <c r="C564" s="91" t="s">
        <v>97</v>
      </c>
      <c r="D564" s="91"/>
      <c r="E564" s="91">
        <v>286310</v>
      </c>
      <c r="F564" s="91">
        <v>291010</v>
      </c>
      <c r="G564" s="93">
        <f t="shared" si="19"/>
        <v>4700</v>
      </c>
      <c r="H564" s="94">
        <v>0</v>
      </c>
      <c r="I564" s="94">
        <v>30</v>
      </c>
      <c r="J564" s="94">
        <v>0</v>
      </c>
      <c r="K564" s="95">
        <f t="shared" si="18"/>
        <v>30</v>
      </c>
      <c r="L564" s="2" t="s">
        <v>262</v>
      </c>
      <c r="M564" s="93">
        <v>1</v>
      </c>
      <c r="N564" s="87"/>
    </row>
    <row r="565" spans="1:14" ht="12.75">
      <c r="A565" s="96">
        <v>39326</v>
      </c>
      <c r="B565" s="91" t="s">
        <v>98</v>
      </c>
      <c r="C565" s="91" t="s">
        <v>99</v>
      </c>
      <c r="D565" s="91"/>
      <c r="E565" s="91">
        <v>1946010</v>
      </c>
      <c r="F565" s="91">
        <v>2032230</v>
      </c>
      <c r="G565" s="93">
        <f t="shared" si="19"/>
        <v>86220</v>
      </c>
      <c r="H565" s="94">
        <v>0</v>
      </c>
      <c r="I565" s="94">
        <v>0</v>
      </c>
      <c r="J565" s="94">
        <v>129.33</v>
      </c>
      <c r="K565" s="95">
        <f t="shared" si="18"/>
        <v>129.33</v>
      </c>
      <c r="L565" s="2" t="s">
        <v>262</v>
      </c>
      <c r="M565" s="93">
        <v>1</v>
      </c>
      <c r="N565" s="87"/>
    </row>
    <row r="566" spans="1:14" ht="12.75">
      <c r="A566" s="96">
        <v>39326</v>
      </c>
      <c r="B566" s="91" t="s">
        <v>100</v>
      </c>
      <c r="C566" s="91" t="s">
        <v>101</v>
      </c>
      <c r="D566" s="91"/>
      <c r="E566" s="91">
        <v>1753360</v>
      </c>
      <c r="F566" s="91">
        <v>1806890</v>
      </c>
      <c r="G566" s="93">
        <f t="shared" si="19"/>
        <v>53530</v>
      </c>
      <c r="H566" s="94">
        <v>0</v>
      </c>
      <c r="I566" s="94">
        <v>0</v>
      </c>
      <c r="J566" s="94">
        <v>80.3</v>
      </c>
      <c r="K566" s="95">
        <f t="shared" si="18"/>
        <v>80.3</v>
      </c>
      <c r="L566" s="2" t="s">
        <v>262</v>
      </c>
      <c r="M566" s="93">
        <v>1</v>
      </c>
      <c r="N566" s="87"/>
    </row>
    <row r="567" spans="1:14" ht="12.75">
      <c r="A567" s="96">
        <v>39326</v>
      </c>
      <c r="B567" s="91" t="s">
        <v>102</v>
      </c>
      <c r="C567" s="91" t="s">
        <v>103</v>
      </c>
      <c r="D567" s="91"/>
      <c r="E567" s="91">
        <v>2343190</v>
      </c>
      <c r="F567" s="91">
        <v>2446990</v>
      </c>
      <c r="G567" s="93">
        <f t="shared" si="19"/>
        <v>103800</v>
      </c>
      <c r="H567" s="94">
        <v>0</v>
      </c>
      <c r="I567" s="94">
        <v>0</v>
      </c>
      <c r="J567" s="94">
        <v>155.7</v>
      </c>
      <c r="K567" s="95">
        <f t="shared" si="18"/>
        <v>155.7</v>
      </c>
      <c r="L567" s="2" t="s">
        <v>262</v>
      </c>
      <c r="M567" s="93">
        <v>1</v>
      </c>
      <c r="N567" s="87"/>
    </row>
    <row r="568" spans="1:14" ht="12.75">
      <c r="A568" s="96">
        <v>39326</v>
      </c>
      <c r="B568" s="91" t="s">
        <v>104</v>
      </c>
      <c r="C568" s="91" t="s">
        <v>105</v>
      </c>
      <c r="D568" s="91"/>
      <c r="E568" s="91">
        <v>1583110</v>
      </c>
      <c r="F568" s="91">
        <v>1678130</v>
      </c>
      <c r="G568" s="93">
        <f t="shared" si="19"/>
        <v>95020</v>
      </c>
      <c r="H568" s="94">
        <v>0</v>
      </c>
      <c r="I568" s="94">
        <v>0</v>
      </c>
      <c r="J568" s="94">
        <v>142.53</v>
      </c>
      <c r="K568" s="95">
        <f t="shared" si="18"/>
        <v>142.53</v>
      </c>
      <c r="L568" s="2" t="s">
        <v>262</v>
      </c>
      <c r="M568" s="93">
        <v>1</v>
      </c>
      <c r="N568" s="87"/>
    </row>
    <row r="569" spans="1:14" ht="12.75">
      <c r="A569" s="96">
        <v>39326</v>
      </c>
      <c r="B569" s="91" t="s">
        <v>106</v>
      </c>
      <c r="C569" s="91" t="s">
        <v>107</v>
      </c>
      <c r="D569" s="91"/>
      <c r="E569" s="91">
        <v>2809280</v>
      </c>
      <c r="F569" s="91">
        <v>2946370</v>
      </c>
      <c r="G569" s="93">
        <f t="shared" si="19"/>
        <v>137090</v>
      </c>
      <c r="H569" s="94">
        <v>0</v>
      </c>
      <c r="I569" s="94">
        <v>0</v>
      </c>
      <c r="J569" s="94">
        <v>205.64</v>
      </c>
      <c r="K569" s="95">
        <f t="shared" si="18"/>
        <v>205.64</v>
      </c>
      <c r="L569" s="2" t="s">
        <v>262</v>
      </c>
      <c r="M569" s="93">
        <v>1</v>
      </c>
      <c r="N569" s="87"/>
    </row>
    <row r="570" spans="1:14" ht="12.75">
      <c r="A570" s="96">
        <v>39326</v>
      </c>
      <c r="B570" s="91" t="s">
        <v>108</v>
      </c>
      <c r="C570" s="91" t="s">
        <v>109</v>
      </c>
      <c r="D570" s="91"/>
      <c r="E570" s="91">
        <v>2580970</v>
      </c>
      <c r="F570" s="91">
        <v>2629570</v>
      </c>
      <c r="G570" s="93">
        <f t="shared" si="19"/>
        <v>48600</v>
      </c>
      <c r="H570" s="94">
        <v>0</v>
      </c>
      <c r="I570" s="94">
        <v>0</v>
      </c>
      <c r="J570" s="94">
        <v>72.9</v>
      </c>
      <c r="K570" s="95">
        <f t="shared" si="18"/>
        <v>72.9</v>
      </c>
      <c r="L570" s="2" t="s">
        <v>262</v>
      </c>
      <c r="M570" s="93">
        <v>1</v>
      </c>
      <c r="N570" s="87"/>
    </row>
    <row r="571" spans="1:14" ht="12.75">
      <c r="A571" s="96">
        <v>39326</v>
      </c>
      <c r="B571" s="91" t="s">
        <v>110</v>
      </c>
      <c r="C571" s="91" t="s">
        <v>111</v>
      </c>
      <c r="D571" s="91"/>
      <c r="E571" s="91">
        <v>2649200</v>
      </c>
      <c r="F571" s="91">
        <v>2705390</v>
      </c>
      <c r="G571" s="93">
        <f t="shared" si="19"/>
        <v>56190</v>
      </c>
      <c r="H571" s="94">
        <v>23.17</v>
      </c>
      <c r="I571" s="94">
        <v>0</v>
      </c>
      <c r="J571" s="94">
        <v>84.29</v>
      </c>
      <c r="K571" s="95">
        <f aca="true" t="shared" si="20" ref="K571:K634">+J571+I571+H571</f>
        <v>107.46000000000001</v>
      </c>
      <c r="L571" s="2" t="s">
        <v>262</v>
      </c>
      <c r="M571" s="93">
        <v>1</v>
      </c>
      <c r="N571" s="87"/>
    </row>
    <row r="572" spans="1:14" ht="12.75">
      <c r="A572" s="96">
        <v>39326</v>
      </c>
      <c r="B572" s="91" t="s">
        <v>112</v>
      </c>
      <c r="C572" s="91" t="s">
        <v>113</v>
      </c>
      <c r="D572" s="91"/>
      <c r="E572" s="91">
        <v>1994350</v>
      </c>
      <c r="F572" s="91">
        <v>2073890</v>
      </c>
      <c r="G572" s="93">
        <f t="shared" si="19"/>
        <v>79540</v>
      </c>
      <c r="H572" s="94">
        <v>0</v>
      </c>
      <c r="I572" s="94">
        <v>0</v>
      </c>
      <c r="J572" s="94">
        <v>119.31</v>
      </c>
      <c r="K572" s="95">
        <f t="shared" si="20"/>
        <v>119.31</v>
      </c>
      <c r="L572" s="2" t="s">
        <v>262</v>
      </c>
      <c r="M572" s="93">
        <v>1</v>
      </c>
      <c r="N572" s="87"/>
    </row>
    <row r="573" spans="1:14" ht="12.75">
      <c r="A573" s="96">
        <v>39326</v>
      </c>
      <c r="B573" s="91" t="s">
        <v>114</v>
      </c>
      <c r="C573" s="91" t="s">
        <v>115</v>
      </c>
      <c r="D573" s="91"/>
      <c r="E573" s="91">
        <v>2130910</v>
      </c>
      <c r="F573" s="91">
        <v>2210240</v>
      </c>
      <c r="G573" s="93">
        <f t="shared" si="19"/>
        <v>79330</v>
      </c>
      <c r="H573" s="94">
        <v>0</v>
      </c>
      <c r="I573" s="94">
        <v>0</v>
      </c>
      <c r="J573" s="94">
        <v>119</v>
      </c>
      <c r="K573" s="95">
        <f t="shared" si="20"/>
        <v>119</v>
      </c>
      <c r="L573" s="2" t="s">
        <v>262</v>
      </c>
      <c r="M573" s="93">
        <v>1</v>
      </c>
      <c r="N573" s="87"/>
    </row>
    <row r="574" spans="1:14" ht="12.75">
      <c r="A574" s="96">
        <v>39326</v>
      </c>
      <c r="B574" s="91" t="s">
        <v>116</v>
      </c>
      <c r="C574" s="91" t="s">
        <v>117</v>
      </c>
      <c r="D574" s="91"/>
      <c r="E574" s="91">
        <v>1966360</v>
      </c>
      <c r="F574" s="91">
        <v>2019190</v>
      </c>
      <c r="G574" s="93">
        <f t="shared" si="19"/>
        <v>52830</v>
      </c>
      <c r="H574" s="94">
        <v>0</v>
      </c>
      <c r="I574" s="94">
        <v>0</v>
      </c>
      <c r="J574" s="94">
        <v>79.25</v>
      </c>
      <c r="K574" s="95">
        <f t="shared" si="20"/>
        <v>79.25</v>
      </c>
      <c r="L574" s="2" t="s">
        <v>262</v>
      </c>
      <c r="M574" s="93">
        <v>1</v>
      </c>
      <c r="N574" s="87"/>
    </row>
    <row r="575" spans="1:14" ht="12.75">
      <c r="A575" s="96">
        <v>39326</v>
      </c>
      <c r="B575" s="91" t="s">
        <v>118</v>
      </c>
      <c r="C575" s="91" t="s">
        <v>119</v>
      </c>
      <c r="D575" s="91"/>
      <c r="E575" s="91">
        <v>1634920</v>
      </c>
      <c r="F575" s="91">
        <v>1676060</v>
      </c>
      <c r="G575" s="93">
        <f t="shared" si="19"/>
        <v>41140</v>
      </c>
      <c r="H575" s="94">
        <v>0</v>
      </c>
      <c r="I575" s="94">
        <v>0</v>
      </c>
      <c r="J575" s="94">
        <v>61.71</v>
      </c>
      <c r="K575" s="95">
        <f t="shared" si="20"/>
        <v>61.71</v>
      </c>
      <c r="L575" s="2" t="s">
        <v>262</v>
      </c>
      <c r="M575" s="93">
        <v>1</v>
      </c>
      <c r="N575" s="87"/>
    </row>
    <row r="576" spans="1:14" ht="12.75">
      <c r="A576" s="96">
        <v>39326</v>
      </c>
      <c r="B576" s="91" t="s">
        <v>255</v>
      </c>
      <c r="C576" s="91" t="s">
        <v>120</v>
      </c>
      <c r="D576" s="91"/>
      <c r="E576" s="91">
        <v>2012810</v>
      </c>
      <c r="F576" s="91">
        <v>2044660</v>
      </c>
      <c r="G576" s="93">
        <f aca="true" t="shared" si="21" ref="G576:G639">F576-E576</f>
        <v>31850</v>
      </c>
      <c r="H576" s="94">
        <v>0</v>
      </c>
      <c r="I576" s="94">
        <v>0</v>
      </c>
      <c r="J576" s="94">
        <v>47.78</v>
      </c>
      <c r="K576" s="95">
        <f t="shared" si="20"/>
        <v>47.78</v>
      </c>
      <c r="L576" s="2" t="s">
        <v>262</v>
      </c>
      <c r="M576" s="93">
        <v>1</v>
      </c>
      <c r="N576" s="87"/>
    </row>
    <row r="577" spans="1:14" ht="12.75">
      <c r="A577" s="96">
        <v>39326</v>
      </c>
      <c r="B577" s="91" t="s">
        <v>121</v>
      </c>
      <c r="C577" s="91" t="s">
        <v>122</v>
      </c>
      <c r="D577" s="91"/>
      <c r="E577" s="91">
        <v>1730950</v>
      </c>
      <c r="F577" s="91">
        <v>1875170</v>
      </c>
      <c r="G577" s="93">
        <f t="shared" si="21"/>
        <v>144220</v>
      </c>
      <c r="H577" s="94">
        <v>0</v>
      </c>
      <c r="I577" s="94">
        <v>0</v>
      </c>
      <c r="J577" s="94">
        <v>216.33</v>
      </c>
      <c r="K577" s="95">
        <f t="shared" si="20"/>
        <v>216.33</v>
      </c>
      <c r="L577" s="2" t="s">
        <v>262</v>
      </c>
      <c r="M577" s="93">
        <v>1</v>
      </c>
      <c r="N577" s="87"/>
    </row>
    <row r="578" spans="1:14" ht="12.75">
      <c r="A578" s="96">
        <v>39326</v>
      </c>
      <c r="B578" s="91" t="s">
        <v>123</v>
      </c>
      <c r="C578" s="91" t="s">
        <v>124</v>
      </c>
      <c r="D578" s="91"/>
      <c r="E578" s="91">
        <v>2279550</v>
      </c>
      <c r="F578" s="91">
        <v>2362880</v>
      </c>
      <c r="G578" s="93">
        <f t="shared" si="21"/>
        <v>83330</v>
      </c>
      <c r="H578" s="94">
        <v>0</v>
      </c>
      <c r="I578" s="94">
        <v>0</v>
      </c>
      <c r="J578" s="94">
        <v>125</v>
      </c>
      <c r="K578" s="95">
        <f t="shared" si="20"/>
        <v>125</v>
      </c>
      <c r="L578" s="2" t="s">
        <v>262</v>
      </c>
      <c r="M578" s="93">
        <v>1</v>
      </c>
      <c r="N578" s="87"/>
    </row>
    <row r="579" spans="1:14" ht="12.75">
      <c r="A579" s="96">
        <v>39326</v>
      </c>
      <c r="B579" s="91" t="s">
        <v>131</v>
      </c>
      <c r="C579" s="91" t="s">
        <v>132</v>
      </c>
      <c r="D579" s="91"/>
      <c r="E579" s="91">
        <v>2797610</v>
      </c>
      <c r="F579" s="91">
        <v>2863180</v>
      </c>
      <c r="G579" s="93">
        <f t="shared" si="21"/>
        <v>65570</v>
      </c>
      <c r="H579" s="94">
        <v>0</v>
      </c>
      <c r="I579" s="94">
        <v>0</v>
      </c>
      <c r="J579" s="94">
        <v>98.36</v>
      </c>
      <c r="K579" s="95">
        <f t="shared" si="20"/>
        <v>98.36</v>
      </c>
      <c r="L579" s="2" t="s">
        <v>262</v>
      </c>
      <c r="M579" s="93">
        <v>1</v>
      </c>
      <c r="N579" s="87"/>
    </row>
    <row r="580" spans="1:14" ht="12.75">
      <c r="A580" s="96">
        <v>39326</v>
      </c>
      <c r="B580" s="91" t="s">
        <v>133</v>
      </c>
      <c r="C580" s="91" t="s">
        <v>134</v>
      </c>
      <c r="D580" s="91"/>
      <c r="E580" s="91">
        <v>8403330</v>
      </c>
      <c r="F580" s="91">
        <v>8586260</v>
      </c>
      <c r="G580" s="93">
        <f t="shared" si="21"/>
        <v>182930</v>
      </c>
      <c r="H580" s="94">
        <v>0</v>
      </c>
      <c r="I580" s="94">
        <v>0</v>
      </c>
      <c r="J580" s="94">
        <v>274.4</v>
      </c>
      <c r="K580" s="95">
        <f t="shared" si="20"/>
        <v>274.4</v>
      </c>
      <c r="L580" s="2" t="s">
        <v>262</v>
      </c>
      <c r="M580" s="93">
        <v>1</v>
      </c>
      <c r="N580" s="87"/>
    </row>
    <row r="581" spans="1:14" ht="12.75">
      <c r="A581" s="96">
        <v>39326</v>
      </c>
      <c r="B581" s="91" t="s">
        <v>135</v>
      </c>
      <c r="C581" s="91" t="s">
        <v>136</v>
      </c>
      <c r="D581" s="91"/>
      <c r="E581" s="91">
        <v>2626190</v>
      </c>
      <c r="F581" s="91">
        <v>2696440</v>
      </c>
      <c r="G581" s="93">
        <f t="shared" si="21"/>
        <v>70250</v>
      </c>
      <c r="H581" s="94">
        <v>0</v>
      </c>
      <c r="I581" s="94">
        <v>0</v>
      </c>
      <c r="J581" s="94">
        <v>105.38</v>
      </c>
      <c r="K581" s="95">
        <f t="shared" si="20"/>
        <v>105.38</v>
      </c>
      <c r="L581" s="2" t="s">
        <v>262</v>
      </c>
      <c r="M581" s="93">
        <v>1</v>
      </c>
      <c r="N581" s="87"/>
    </row>
    <row r="582" spans="1:14" ht="12.75">
      <c r="A582" s="96">
        <v>39326</v>
      </c>
      <c r="B582" s="91" t="s">
        <v>137</v>
      </c>
      <c r="C582" s="91" t="s">
        <v>138</v>
      </c>
      <c r="D582" s="91"/>
      <c r="E582" s="91">
        <v>2620030</v>
      </c>
      <c r="F582" s="91">
        <v>2717270</v>
      </c>
      <c r="G582" s="93">
        <f t="shared" si="21"/>
        <v>97240</v>
      </c>
      <c r="H582" s="94">
        <v>0</v>
      </c>
      <c r="I582" s="94">
        <v>0</v>
      </c>
      <c r="J582" s="94">
        <v>145.86</v>
      </c>
      <c r="K582" s="95">
        <f t="shared" si="20"/>
        <v>145.86</v>
      </c>
      <c r="L582" s="2" t="s">
        <v>262</v>
      </c>
      <c r="M582" s="93">
        <v>1</v>
      </c>
      <c r="N582" s="87"/>
    </row>
    <row r="583" spans="1:14" ht="12.75">
      <c r="A583" s="96">
        <v>39326</v>
      </c>
      <c r="B583" s="91" t="s">
        <v>139</v>
      </c>
      <c r="C583" s="91" t="s">
        <v>140</v>
      </c>
      <c r="D583" s="91"/>
      <c r="E583" s="91">
        <v>1938440</v>
      </c>
      <c r="F583" s="91">
        <v>2186710</v>
      </c>
      <c r="G583" s="93">
        <f t="shared" si="21"/>
        <v>248270</v>
      </c>
      <c r="H583" s="94">
        <v>0</v>
      </c>
      <c r="I583" s="94">
        <v>0</v>
      </c>
      <c r="J583" s="94">
        <v>158.4</v>
      </c>
      <c r="K583" s="95">
        <f t="shared" si="20"/>
        <v>158.4</v>
      </c>
      <c r="L583" s="2" t="s">
        <v>262</v>
      </c>
      <c r="M583" s="93">
        <v>1</v>
      </c>
      <c r="N583" s="87"/>
    </row>
    <row r="584" spans="1:14" ht="12.75">
      <c r="A584" s="96">
        <v>39326</v>
      </c>
      <c r="B584" s="91" t="s">
        <v>141</v>
      </c>
      <c r="C584" s="91" t="s">
        <v>142</v>
      </c>
      <c r="D584" s="91"/>
      <c r="E584" s="91">
        <v>1637090</v>
      </c>
      <c r="F584" s="91">
        <v>1653750</v>
      </c>
      <c r="G584" s="93">
        <f t="shared" si="21"/>
        <v>16660</v>
      </c>
      <c r="H584" s="94">
        <v>0</v>
      </c>
      <c r="I584" s="94">
        <v>30</v>
      </c>
      <c r="J584" s="94">
        <v>0</v>
      </c>
      <c r="K584" s="95">
        <f t="shared" si="20"/>
        <v>30</v>
      </c>
      <c r="L584" s="2" t="s">
        <v>262</v>
      </c>
      <c r="M584" s="93">
        <v>1</v>
      </c>
      <c r="N584" s="87"/>
    </row>
    <row r="585" spans="1:14" ht="12.75">
      <c r="A585" s="96">
        <v>39326</v>
      </c>
      <c r="B585" s="91" t="s">
        <v>143</v>
      </c>
      <c r="C585" s="91" t="s">
        <v>144</v>
      </c>
      <c r="D585" s="91"/>
      <c r="E585" s="91">
        <v>2186710</v>
      </c>
      <c r="F585" s="91">
        <v>2234130</v>
      </c>
      <c r="G585" s="93">
        <f t="shared" si="21"/>
        <v>47420</v>
      </c>
      <c r="H585" s="94">
        <v>0</v>
      </c>
      <c r="I585" s="94">
        <v>0</v>
      </c>
      <c r="J585" s="94">
        <v>71.13</v>
      </c>
      <c r="K585" s="95">
        <f t="shared" si="20"/>
        <v>71.13</v>
      </c>
      <c r="L585" s="2" t="s">
        <v>262</v>
      </c>
      <c r="M585" s="93">
        <v>1</v>
      </c>
      <c r="N585" s="87"/>
    </row>
    <row r="586" spans="1:14" ht="12.75">
      <c r="A586" s="96">
        <v>39326</v>
      </c>
      <c r="B586" s="91" t="s">
        <v>145</v>
      </c>
      <c r="C586" s="91" t="s">
        <v>146</v>
      </c>
      <c r="D586" s="91"/>
      <c r="E586" s="91">
        <v>1999100</v>
      </c>
      <c r="F586" s="91">
        <v>2002220</v>
      </c>
      <c r="G586" s="93">
        <f t="shared" si="21"/>
        <v>3120</v>
      </c>
      <c r="H586" s="94">
        <v>0</v>
      </c>
      <c r="I586" s="94">
        <v>30</v>
      </c>
      <c r="J586" s="94">
        <v>0</v>
      </c>
      <c r="K586" s="95">
        <f t="shared" si="20"/>
        <v>30</v>
      </c>
      <c r="L586" s="2" t="s">
        <v>262</v>
      </c>
      <c r="M586" s="93">
        <v>1</v>
      </c>
      <c r="N586" s="87"/>
    </row>
    <row r="587" spans="1:14" ht="12.75">
      <c r="A587" s="96">
        <v>39326</v>
      </c>
      <c r="B587" s="91" t="s">
        <v>147</v>
      </c>
      <c r="C587" s="91" t="s">
        <v>148</v>
      </c>
      <c r="D587" s="91"/>
      <c r="E587" s="91">
        <v>2661360</v>
      </c>
      <c r="F587" s="91">
        <v>2731630</v>
      </c>
      <c r="G587" s="93">
        <f t="shared" si="21"/>
        <v>70270</v>
      </c>
      <c r="H587" s="94">
        <v>0</v>
      </c>
      <c r="I587" s="94">
        <v>0</v>
      </c>
      <c r="J587" s="94">
        <v>105.41</v>
      </c>
      <c r="K587" s="95">
        <f t="shared" si="20"/>
        <v>105.41</v>
      </c>
      <c r="L587" s="2" t="s">
        <v>262</v>
      </c>
      <c r="M587" s="93">
        <v>1</v>
      </c>
      <c r="N587" s="87"/>
    </row>
    <row r="588" spans="1:14" ht="12.75">
      <c r="A588" s="96">
        <v>39326</v>
      </c>
      <c r="B588" s="91" t="s">
        <v>149</v>
      </c>
      <c r="C588" s="91" t="s">
        <v>150</v>
      </c>
      <c r="D588" s="91"/>
      <c r="E588" s="91">
        <v>1608670</v>
      </c>
      <c r="F588" s="91">
        <v>1655380</v>
      </c>
      <c r="G588" s="93">
        <f t="shared" si="21"/>
        <v>46710</v>
      </c>
      <c r="H588" s="94">
        <v>0</v>
      </c>
      <c r="I588" s="94">
        <v>0</v>
      </c>
      <c r="J588" s="94">
        <v>70.07</v>
      </c>
      <c r="K588" s="95">
        <f t="shared" si="20"/>
        <v>70.07</v>
      </c>
      <c r="L588" s="2" t="s">
        <v>262</v>
      </c>
      <c r="M588" s="93">
        <v>1</v>
      </c>
      <c r="N588" s="87"/>
    </row>
    <row r="589" spans="1:14" ht="12.75">
      <c r="A589" s="96">
        <v>39326</v>
      </c>
      <c r="B589" s="91" t="s">
        <v>151</v>
      </c>
      <c r="C589" s="91" t="s">
        <v>152</v>
      </c>
      <c r="D589" s="91"/>
      <c r="E589" s="91">
        <v>2446920</v>
      </c>
      <c r="F589" s="91">
        <v>2481870</v>
      </c>
      <c r="G589" s="93">
        <f t="shared" si="21"/>
        <v>34950</v>
      </c>
      <c r="H589" s="94">
        <v>0</v>
      </c>
      <c r="I589" s="94">
        <v>0</v>
      </c>
      <c r="J589" s="94">
        <v>52.43</v>
      </c>
      <c r="K589" s="95">
        <f t="shared" si="20"/>
        <v>52.43</v>
      </c>
      <c r="L589" s="2" t="s">
        <v>262</v>
      </c>
      <c r="M589" s="93">
        <v>1</v>
      </c>
      <c r="N589" s="87"/>
    </row>
    <row r="590" spans="1:14" ht="12.75">
      <c r="A590" s="96">
        <v>39326</v>
      </c>
      <c r="B590" s="91" t="s">
        <v>153</v>
      </c>
      <c r="C590" s="91" t="s">
        <v>154</v>
      </c>
      <c r="D590" s="91"/>
      <c r="E590" s="91">
        <v>1793220</v>
      </c>
      <c r="F590" s="91">
        <v>1849750</v>
      </c>
      <c r="G590" s="93">
        <f t="shared" si="21"/>
        <v>56530</v>
      </c>
      <c r="H590" s="94">
        <v>0</v>
      </c>
      <c r="I590" s="94">
        <v>0</v>
      </c>
      <c r="J590" s="94">
        <v>84.8</v>
      </c>
      <c r="K590" s="95">
        <f t="shared" si="20"/>
        <v>84.8</v>
      </c>
      <c r="L590" s="2" t="s">
        <v>262</v>
      </c>
      <c r="M590" s="93">
        <v>1</v>
      </c>
      <c r="N590" s="87"/>
    </row>
    <row r="591" spans="1:14" ht="12.75">
      <c r="A591" s="96">
        <v>39326</v>
      </c>
      <c r="B591" s="91" t="s">
        <v>155</v>
      </c>
      <c r="C591" s="91" t="s">
        <v>156</v>
      </c>
      <c r="D591" s="91"/>
      <c r="E591" s="91">
        <v>813990</v>
      </c>
      <c r="F591" s="91">
        <v>915580</v>
      </c>
      <c r="G591" s="93">
        <f t="shared" si="21"/>
        <v>101590</v>
      </c>
      <c r="H591" s="94">
        <v>0</v>
      </c>
      <c r="I591" s="94">
        <v>0</v>
      </c>
      <c r="J591" s="94">
        <v>152.39</v>
      </c>
      <c r="K591" s="95">
        <f t="shared" si="20"/>
        <v>152.39</v>
      </c>
      <c r="L591" s="2" t="s">
        <v>262</v>
      </c>
      <c r="M591" s="93">
        <v>1</v>
      </c>
      <c r="N591" s="87"/>
    </row>
    <row r="592" spans="1:14" ht="12.75">
      <c r="A592" s="96">
        <v>39326</v>
      </c>
      <c r="B592" s="91" t="s">
        <v>157</v>
      </c>
      <c r="C592" s="91" t="s">
        <v>158</v>
      </c>
      <c r="D592" s="91"/>
      <c r="E592" s="91">
        <v>2976310</v>
      </c>
      <c r="F592" s="91">
        <v>3052410</v>
      </c>
      <c r="G592" s="93">
        <f t="shared" si="21"/>
        <v>76100</v>
      </c>
      <c r="H592" s="94">
        <v>0</v>
      </c>
      <c r="I592" s="94">
        <v>0</v>
      </c>
      <c r="J592" s="94">
        <v>114.15</v>
      </c>
      <c r="K592" s="95">
        <f t="shared" si="20"/>
        <v>114.15</v>
      </c>
      <c r="L592" s="2" t="s">
        <v>262</v>
      </c>
      <c r="M592" s="93">
        <v>1</v>
      </c>
      <c r="N592" s="87"/>
    </row>
    <row r="593" spans="1:14" ht="12.75">
      <c r="A593" s="96">
        <v>39326</v>
      </c>
      <c r="B593" s="91" t="s">
        <v>159</v>
      </c>
      <c r="C593" s="91" t="s">
        <v>160</v>
      </c>
      <c r="D593" s="91"/>
      <c r="E593" s="91">
        <v>2712060</v>
      </c>
      <c r="F593" s="91">
        <v>2783680</v>
      </c>
      <c r="G593" s="93">
        <f t="shared" si="21"/>
        <v>71620</v>
      </c>
      <c r="H593" s="94">
        <v>0</v>
      </c>
      <c r="I593" s="94">
        <v>0</v>
      </c>
      <c r="J593" s="94">
        <v>107.43</v>
      </c>
      <c r="K593" s="95">
        <f t="shared" si="20"/>
        <v>107.43</v>
      </c>
      <c r="L593" s="2" t="s">
        <v>262</v>
      </c>
      <c r="M593" s="93">
        <v>1</v>
      </c>
      <c r="N593" s="87"/>
    </row>
    <row r="594" spans="1:14" ht="12.75">
      <c r="A594" s="96">
        <v>39326</v>
      </c>
      <c r="B594" s="91" t="s">
        <v>161</v>
      </c>
      <c r="C594" s="91" t="s">
        <v>162</v>
      </c>
      <c r="D594" s="91"/>
      <c r="E594" s="91">
        <v>2991780</v>
      </c>
      <c r="F594" s="91">
        <v>3035060</v>
      </c>
      <c r="G594" s="93">
        <f t="shared" si="21"/>
        <v>43280</v>
      </c>
      <c r="H594" s="94">
        <v>0</v>
      </c>
      <c r="I594" s="94">
        <v>0</v>
      </c>
      <c r="J594" s="94">
        <v>64.92</v>
      </c>
      <c r="K594" s="95">
        <f t="shared" si="20"/>
        <v>64.92</v>
      </c>
      <c r="L594" s="2" t="s">
        <v>262</v>
      </c>
      <c r="M594" s="93">
        <v>1</v>
      </c>
      <c r="N594" s="87"/>
    </row>
    <row r="595" spans="1:14" ht="12.75">
      <c r="A595" s="96">
        <v>39326</v>
      </c>
      <c r="B595" s="91" t="s">
        <v>163</v>
      </c>
      <c r="C595" s="91" t="s">
        <v>164</v>
      </c>
      <c r="D595" s="91"/>
      <c r="E595" s="91">
        <v>3204090</v>
      </c>
      <c r="F595" s="91">
        <v>3217480</v>
      </c>
      <c r="G595" s="93">
        <f t="shared" si="21"/>
        <v>13390</v>
      </c>
      <c r="H595" s="94">
        <v>19.91</v>
      </c>
      <c r="I595" s="94">
        <v>30</v>
      </c>
      <c r="J595" s="94">
        <v>0</v>
      </c>
      <c r="K595" s="95">
        <f t="shared" si="20"/>
        <v>49.91</v>
      </c>
      <c r="L595" s="2" t="s">
        <v>262</v>
      </c>
      <c r="M595" s="93">
        <v>1</v>
      </c>
      <c r="N595" s="87"/>
    </row>
    <row r="596" spans="1:14" ht="12.75">
      <c r="A596" s="96">
        <v>39326</v>
      </c>
      <c r="B596" s="91" t="s">
        <v>165</v>
      </c>
      <c r="C596" s="91" t="s">
        <v>166</v>
      </c>
      <c r="D596" s="91"/>
      <c r="E596" s="91">
        <v>3012740</v>
      </c>
      <c r="F596" s="91">
        <v>3086140</v>
      </c>
      <c r="G596" s="93">
        <f t="shared" si="21"/>
        <v>73400</v>
      </c>
      <c r="H596" s="94">
        <v>0</v>
      </c>
      <c r="I596" s="94">
        <v>0</v>
      </c>
      <c r="J596" s="94">
        <v>113.1</v>
      </c>
      <c r="K596" s="95">
        <f t="shared" si="20"/>
        <v>113.1</v>
      </c>
      <c r="L596" s="2" t="s">
        <v>262</v>
      </c>
      <c r="M596" s="93">
        <v>1</v>
      </c>
      <c r="N596" s="87"/>
    </row>
    <row r="597" spans="1:14" ht="12.75">
      <c r="A597" s="96">
        <v>39326</v>
      </c>
      <c r="B597" s="91" t="s">
        <v>167</v>
      </c>
      <c r="C597" s="91" t="s">
        <v>168</v>
      </c>
      <c r="D597" s="91"/>
      <c r="E597" s="91">
        <v>2732820</v>
      </c>
      <c r="F597" s="91">
        <v>2873680</v>
      </c>
      <c r="G597" s="93">
        <f t="shared" si="21"/>
        <v>140860</v>
      </c>
      <c r="H597" s="94">
        <v>0</v>
      </c>
      <c r="I597" s="94">
        <v>0</v>
      </c>
      <c r="J597" s="94">
        <v>211.29</v>
      </c>
      <c r="K597" s="95">
        <f t="shared" si="20"/>
        <v>211.29</v>
      </c>
      <c r="L597" s="2" t="s">
        <v>262</v>
      </c>
      <c r="M597" s="93">
        <v>1</v>
      </c>
      <c r="N597" s="87"/>
    </row>
    <row r="598" spans="1:14" ht="12.75">
      <c r="A598" s="96">
        <v>39326</v>
      </c>
      <c r="B598" s="91" t="s">
        <v>169</v>
      </c>
      <c r="C598" s="91" t="s">
        <v>170</v>
      </c>
      <c r="D598" s="91"/>
      <c r="E598" s="91">
        <v>1974710</v>
      </c>
      <c r="F598" s="91">
        <v>2014150</v>
      </c>
      <c r="G598" s="93">
        <f t="shared" si="21"/>
        <v>39440</v>
      </c>
      <c r="H598" s="94">
        <v>0</v>
      </c>
      <c r="I598" s="94">
        <v>0</v>
      </c>
      <c r="J598" s="94">
        <v>59.16</v>
      </c>
      <c r="K598" s="95">
        <f t="shared" si="20"/>
        <v>59.16</v>
      </c>
      <c r="L598" s="2" t="s">
        <v>262</v>
      </c>
      <c r="M598" s="93">
        <v>1</v>
      </c>
      <c r="N598" s="87"/>
    </row>
    <row r="599" spans="1:14" ht="12.75">
      <c r="A599" s="96">
        <v>39326</v>
      </c>
      <c r="B599" s="91" t="s">
        <v>171</v>
      </c>
      <c r="C599" s="91" t="s">
        <v>172</v>
      </c>
      <c r="D599" s="91"/>
      <c r="E599" s="91">
        <v>949400</v>
      </c>
      <c r="F599" s="91">
        <v>957500</v>
      </c>
      <c r="G599" s="93">
        <f t="shared" si="21"/>
        <v>8100</v>
      </c>
      <c r="H599" s="94">
        <v>10</v>
      </c>
      <c r="I599" s="94">
        <v>30</v>
      </c>
      <c r="J599" s="94">
        <v>0</v>
      </c>
      <c r="K599" s="95">
        <f t="shared" si="20"/>
        <v>40</v>
      </c>
      <c r="L599" s="2" t="s">
        <v>262</v>
      </c>
      <c r="M599" s="93">
        <v>1</v>
      </c>
      <c r="N599" s="87"/>
    </row>
    <row r="600" spans="1:14" ht="12.75">
      <c r="A600" s="96">
        <v>39326</v>
      </c>
      <c r="B600" s="91" t="s">
        <v>173</v>
      </c>
      <c r="C600" s="91" t="s">
        <v>174</v>
      </c>
      <c r="D600" s="91"/>
      <c r="E600" s="91">
        <v>1794760</v>
      </c>
      <c r="F600" s="91">
        <v>1871100</v>
      </c>
      <c r="G600" s="93">
        <f t="shared" si="21"/>
        <v>76340</v>
      </c>
      <c r="H600" s="94">
        <v>0</v>
      </c>
      <c r="I600" s="94">
        <v>0</v>
      </c>
      <c r="J600" s="94">
        <v>114.51</v>
      </c>
      <c r="K600" s="95">
        <f t="shared" si="20"/>
        <v>114.51</v>
      </c>
      <c r="L600" s="2" t="s">
        <v>262</v>
      </c>
      <c r="M600" s="93">
        <v>1</v>
      </c>
      <c r="N600" s="87"/>
    </row>
    <row r="601" spans="1:14" ht="12.75">
      <c r="A601" s="96">
        <v>39326</v>
      </c>
      <c r="B601" s="91" t="s">
        <v>175</v>
      </c>
      <c r="C601" s="91" t="s">
        <v>176</v>
      </c>
      <c r="D601" s="91"/>
      <c r="E601" s="91">
        <v>932970</v>
      </c>
      <c r="F601" s="91">
        <v>994940</v>
      </c>
      <c r="G601" s="93">
        <f t="shared" si="21"/>
        <v>61970</v>
      </c>
      <c r="H601" s="94">
        <v>17.75</v>
      </c>
      <c r="I601" s="94">
        <v>92.96</v>
      </c>
      <c r="J601" s="94">
        <v>0</v>
      </c>
      <c r="K601" s="95">
        <f t="shared" si="20"/>
        <v>110.71</v>
      </c>
      <c r="L601" s="2" t="s">
        <v>262</v>
      </c>
      <c r="M601" s="93">
        <v>1</v>
      </c>
      <c r="N601" s="87"/>
    </row>
    <row r="602" spans="1:14" ht="12.75">
      <c r="A602" s="96">
        <v>39326</v>
      </c>
      <c r="B602" s="91" t="s">
        <v>177</v>
      </c>
      <c r="C602" s="91" t="s">
        <v>178</v>
      </c>
      <c r="D602" s="91"/>
      <c r="E602" s="91">
        <v>5169140</v>
      </c>
      <c r="F602" s="91">
        <v>5213130</v>
      </c>
      <c r="G602" s="93">
        <f t="shared" si="21"/>
        <v>43990</v>
      </c>
      <c r="H602" s="94">
        <v>0</v>
      </c>
      <c r="I602" s="94">
        <v>0</v>
      </c>
      <c r="J602" s="94">
        <v>65.99</v>
      </c>
      <c r="K602" s="95">
        <f t="shared" si="20"/>
        <v>65.99</v>
      </c>
      <c r="L602" s="2" t="s">
        <v>262</v>
      </c>
      <c r="M602" s="93">
        <v>1</v>
      </c>
      <c r="N602" s="87"/>
    </row>
    <row r="603" spans="1:14" ht="12.75">
      <c r="A603" s="96">
        <v>39326</v>
      </c>
      <c r="B603" s="91" t="s">
        <v>179</v>
      </c>
      <c r="C603" s="91" t="s">
        <v>180</v>
      </c>
      <c r="D603" s="91"/>
      <c r="E603" s="91">
        <v>1668390</v>
      </c>
      <c r="F603" s="91">
        <v>1692840</v>
      </c>
      <c r="G603" s="93">
        <f t="shared" si="21"/>
        <v>24450</v>
      </c>
      <c r="H603" s="94">
        <v>10</v>
      </c>
      <c r="I603" s="94">
        <v>0</v>
      </c>
      <c r="J603" s="94">
        <v>36.68</v>
      </c>
      <c r="K603" s="95">
        <f t="shared" si="20"/>
        <v>46.68</v>
      </c>
      <c r="L603" s="2" t="s">
        <v>262</v>
      </c>
      <c r="M603" s="93">
        <v>1</v>
      </c>
      <c r="N603" s="87"/>
    </row>
    <row r="604" spans="1:14" ht="12.75">
      <c r="A604" s="96">
        <v>39326</v>
      </c>
      <c r="B604" s="91" t="s">
        <v>181</v>
      </c>
      <c r="C604" s="91" t="s">
        <v>182</v>
      </c>
      <c r="D604" s="91"/>
      <c r="E604" s="91">
        <v>4619310</v>
      </c>
      <c r="F604" s="91">
        <v>4619310</v>
      </c>
      <c r="G604" s="93">
        <f t="shared" si="21"/>
        <v>0</v>
      </c>
      <c r="H604" s="94">
        <v>10</v>
      </c>
      <c r="I604" s="94">
        <v>30</v>
      </c>
      <c r="J604" s="94">
        <v>0</v>
      </c>
      <c r="K604" s="95">
        <f t="shared" si="20"/>
        <v>40</v>
      </c>
      <c r="L604" s="2" t="s">
        <v>262</v>
      </c>
      <c r="M604" s="93">
        <v>1</v>
      </c>
      <c r="N604" s="87"/>
    </row>
    <row r="605" spans="1:14" ht="12.75">
      <c r="A605" s="96">
        <v>39326</v>
      </c>
      <c r="B605" s="91" t="s">
        <v>183</v>
      </c>
      <c r="C605" s="91" t="s">
        <v>184</v>
      </c>
      <c r="D605" s="91"/>
      <c r="E605" s="91">
        <v>724870</v>
      </c>
      <c r="F605" s="91">
        <v>767640</v>
      </c>
      <c r="G605" s="93">
        <f t="shared" si="21"/>
        <v>42770</v>
      </c>
      <c r="H605" s="94">
        <v>0</v>
      </c>
      <c r="I605" s="94">
        <v>0</v>
      </c>
      <c r="J605" s="94">
        <v>64.16</v>
      </c>
      <c r="K605" s="95">
        <f t="shared" si="20"/>
        <v>64.16</v>
      </c>
      <c r="L605" s="2" t="s">
        <v>262</v>
      </c>
      <c r="M605" s="93">
        <v>1</v>
      </c>
      <c r="N605" s="87"/>
    </row>
    <row r="606" spans="1:14" ht="12.75">
      <c r="A606" s="96">
        <v>39326</v>
      </c>
      <c r="B606" s="91" t="s">
        <v>185</v>
      </c>
      <c r="C606" s="91" t="s">
        <v>186</v>
      </c>
      <c r="D606" s="91"/>
      <c r="E606" s="91">
        <v>2411500</v>
      </c>
      <c r="F606" s="91">
        <v>2480470</v>
      </c>
      <c r="G606" s="93">
        <f t="shared" si="21"/>
        <v>68970</v>
      </c>
      <c r="H606" s="94">
        <v>0</v>
      </c>
      <c r="I606" s="94">
        <v>0</v>
      </c>
      <c r="J606" s="94">
        <v>103.46</v>
      </c>
      <c r="K606" s="95">
        <f t="shared" si="20"/>
        <v>103.46</v>
      </c>
      <c r="L606" s="2" t="s">
        <v>262</v>
      </c>
      <c r="M606" s="93">
        <v>1</v>
      </c>
      <c r="N606" s="87"/>
    </row>
    <row r="607" spans="1:14" ht="12.75">
      <c r="A607" s="96">
        <v>39326</v>
      </c>
      <c r="B607" s="91" t="s">
        <v>187</v>
      </c>
      <c r="C607" s="91" t="s">
        <v>188</v>
      </c>
      <c r="D607" s="91"/>
      <c r="E607" s="91">
        <v>4531030</v>
      </c>
      <c r="F607" s="91">
        <v>4531030</v>
      </c>
      <c r="G607" s="93">
        <f t="shared" si="21"/>
        <v>0</v>
      </c>
      <c r="H607" s="94">
        <v>0</v>
      </c>
      <c r="I607" s="94">
        <v>30</v>
      </c>
      <c r="J607" s="94">
        <v>0</v>
      </c>
      <c r="K607" s="95">
        <f t="shared" si="20"/>
        <v>30</v>
      </c>
      <c r="L607" s="2" t="s">
        <v>262</v>
      </c>
      <c r="M607" s="93">
        <v>1</v>
      </c>
      <c r="N607" s="87"/>
    </row>
    <row r="608" spans="1:14" ht="12.75">
      <c r="A608" s="96">
        <v>39326</v>
      </c>
      <c r="B608" s="91" t="s">
        <v>189</v>
      </c>
      <c r="C608" s="91" t="s">
        <v>190</v>
      </c>
      <c r="D608" s="91"/>
      <c r="E608" s="91">
        <v>1841520</v>
      </c>
      <c r="F608" s="91">
        <v>1841520</v>
      </c>
      <c r="G608" s="93">
        <f t="shared" si="21"/>
        <v>0</v>
      </c>
      <c r="H608" s="94">
        <v>0</v>
      </c>
      <c r="I608" s="94">
        <v>0</v>
      </c>
      <c r="J608" s="94">
        <v>0</v>
      </c>
      <c r="K608" s="95">
        <f t="shared" si="20"/>
        <v>0</v>
      </c>
      <c r="L608" s="2" t="s">
        <v>262</v>
      </c>
      <c r="M608" s="93">
        <v>1</v>
      </c>
      <c r="N608" s="87"/>
    </row>
    <row r="609" spans="1:14" ht="12.75">
      <c r="A609" s="96">
        <v>39326</v>
      </c>
      <c r="B609" s="91" t="s">
        <v>191</v>
      </c>
      <c r="C609" s="91" t="s">
        <v>192</v>
      </c>
      <c r="D609" s="91"/>
      <c r="E609" s="91">
        <v>1228720</v>
      </c>
      <c r="F609" s="91">
        <v>1244961</v>
      </c>
      <c r="G609" s="93">
        <f t="shared" si="21"/>
        <v>16241</v>
      </c>
      <c r="H609" s="94">
        <v>0</v>
      </c>
      <c r="I609" s="94">
        <v>30</v>
      </c>
      <c r="J609" s="94">
        <v>0</v>
      </c>
      <c r="K609" s="95">
        <f t="shared" si="20"/>
        <v>30</v>
      </c>
      <c r="L609" s="2" t="s">
        <v>262</v>
      </c>
      <c r="M609" s="93">
        <v>1</v>
      </c>
      <c r="N609" s="87"/>
    </row>
    <row r="610" spans="1:14" ht="12.75">
      <c r="A610" s="96">
        <v>39326</v>
      </c>
      <c r="B610" s="91" t="s">
        <v>193</v>
      </c>
      <c r="C610" s="91" t="s">
        <v>194</v>
      </c>
      <c r="D610" s="91"/>
      <c r="E610" s="91">
        <v>6938990</v>
      </c>
      <c r="F610" s="91">
        <v>6998790</v>
      </c>
      <c r="G610" s="93">
        <f t="shared" si="21"/>
        <v>59800</v>
      </c>
      <c r="H610" s="94">
        <v>11.66</v>
      </c>
      <c r="I610" s="94">
        <v>0</v>
      </c>
      <c r="J610" s="94">
        <v>89.7</v>
      </c>
      <c r="K610" s="95">
        <f t="shared" si="20"/>
        <v>101.36</v>
      </c>
      <c r="L610" s="2" t="s">
        <v>262</v>
      </c>
      <c r="M610" s="93">
        <v>1</v>
      </c>
      <c r="N610" s="87"/>
    </row>
    <row r="611" spans="1:14" ht="12.75">
      <c r="A611" s="96">
        <v>39326</v>
      </c>
      <c r="B611" s="91" t="s">
        <v>195</v>
      </c>
      <c r="C611" s="91" t="s">
        <v>196</v>
      </c>
      <c r="D611" s="91"/>
      <c r="E611" s="91">
        <v>3017010</v>
      </c>
      <c r="F611" s="91">
        <v>3176670</v>
      </c>
      <c r="G611" s="93">
        <f t="shared" si="21"/>
        <v>159660</v>
      </c>
      <c r="H611" s="94">
        <v>0</v>
      </c>
      <c r="I611" s="94">
        <v>0</v>
      </c>
      <c r="J611" s="94">
        <v>239.49</v>
      </c>
      <c r="K611" s="95">
        <f t="shared" si="20"/>
        <v>239.49</v>
      </c>
      <c r="L611" s="2" t="s">
        <v>262</v>
      </c>
      <c r="M611" s="93">
        <v>1</v>
      </c>
      <c r="N611" s="87"/>
    </row>
    <row r="612" spans="1:14" ht="12.75">
      <c r="A612" s="96">
        <v>39326</v>
      </c>
      <c r="B612" s="91" t="s">
        <v>197</v>
      </c>
      <c r="C612" s="91" t="s">
        <v>198</v>
      </c>
      <c r="D612" s="91"/>
      <c r="E612" s="91">
        <v>2518910</v>
      </c>
      <c r="F612" s="91">
        <v>2518910</v>
      </c>
      <c r="G612" s="93">
        <f t="shared" si="21"/>
        <v>0</v>
      </c>
      <c r="H612" s="94">
        <v>0</v>
      </c>
      <c r="I612" s="94">
        <v>30</v>
      </c>
      <c r="J612" s="94">
        <v>0</v>
      </c>
      <c r="K612" s="95">
        <f t="shared" si="20"/>
        <v>30</v>
      </c>
      <c r="L612" s="2" t="s">
        <v>262</v>
      </c>
      <c r="M612" s="93">
        <v>1</v>
      </c>
      <c r="N612" s="87"/>
    </row>
    <row r="613" spans="1:14" ht="12.75">
      <c r="A613" s="96">
        <v>39326</v>
      </c>
      <c r="B613" s="91" t="s">
        <v>44</v>
      </c>
      <c r="C613" s="91" t="s">
        <v>45</v>
      </c>
      <c r="D613" s="91"/>
      <c r="E613" s="91">
        <v>1979080</v>
      </c>
      <c r="F613" s="91">
        <v>2131010</v>
      </c>
      <c r="G613" s="93">
        <f t="shared" si="21"/>
        <v>151930</v>
      </c>
      <c r="H613" s="94">
        <v>40.59</v>
      </c>
      <c r="I613" s="94">
        <v>0</v>
      </c>
      <c r="J613" s="94">
        <v>227.9</v>
      </c>
      <c r="K613" s="95">
        <f t="shared" si="20"/>
        <v>268.49</v>
      </c>
      <c r="L613" s="2" t="s">
        <v>262</v>
      </c>
      <c r="M613" s="93">
        <v>1</v>
      </c>
      <c r="N613" s="87"/>
    </row>
    <row r="614" spans="1:14" ht="12.75">
      <c r="A614" s="96">
        <v>39326</v>
      </c>
      <c r="B614" s="91" t="s">
        <v>199</v>
      </c>
      <c r="C614" s="91" t="s">
        <v>200</v>
      </c>
      <c r="D614" s="91"/>
      <c r="E614" s="91">
        <v>2628320</v>
      </c>
      <c r="F614" s="91">
        <v>2718700</v>
      </c>
      <c r="G614" s="93">
        <f t="shared" si="21"/>
        <v>90380</v>
      </c>
      <c r="H614" s="94">
        <v>0</v>
      </c>
      <c r="I614" s="94">
        <v>0</v>
      </c>
      <c r="J614" s="94">
        <v>135.57</v>
      </c>
      <c r="K614" s="95">
        <f t="shared" si="20"/>
        <v>135.57</v>
      </c>
      <c r="L614" s="2" t="s">
        <v>262</v>
      </c>
      <c r="M614" s="93">
        <v>1</v>
      </c>
      <c r="N614" s="87"/>
    </row>
    <row r="615" spans="1:14" ht="12.75">
      <c r="A615" s="96">
        <v>39326</v>
      </c>
      <c r="B615" s="91" t="s">
        <v>201</v>
      </c>
      <c r="C615" s="91" t="s">
        <v>202</v>
      </c>
      <c r="D615" s="91"/>
      <c r="E615" s="91">
        <v>4138440</v>
      </c>
      <c r="F615" s="91">
        <v>4299160</v>
      </c>
      <c r="G615" s="93">
        <f t="shared" si="21"/>
        <v>160720</v>
      </c>
      <c r="H615" s="94">
        <v>0</v>
      </c>
      <c r="I615" s="94">
        <v>0</v>
      </c>
      <c r="J615" s="94">
        <v>241.08</v>
      </c>
      <c r="K615" s="95">
        <f t="shared" si="20"/>
        <v>241.08</v>
      </c>
      <c r="L615" s="2" t="s">
        <v>262</v>
      </c>
      <c r="M615" s="93">
        <v>1</v>
      </c>
      <c r="N615" s="87"/>
    </row>
    <row r="616" spans="1:14" ht="12.75">
      <c r="A616" s="96">
        <v>39326</v>
      </c>
      <c r="B616" s="91" t="s">
        <v>203</v>
      </c>
      <c r="C616" s="91" t="s">
        <v>204</v>
      </c>
      <c r="D616" s="91"/>
      <c r="E616" s="91">
        <v>2380190</v>
      </c>
      <c r="F616" s="91">
        <v>2460170</v>
      </c>
      <c r="G616" s="93">
        <f t="shared" si="21"/>
        <v>79980</v>
      </c>
      <c r="H616" s="94">
        <v>0</v>
      </c>
      <c r="I616" s="94">
        <v>0</v>
      </c>
      <c r="J616" s="94">
        <v>119.97</v>
      </c>
      <c r="K616" s="95">
        <f t="shared" si="20"/>
        <v>119.97</v>
      </c>
      <c r="L616" s="2" t="s">
        <v>262</v>
      </c>
      <c r="M616" s="93">
        <v>1</v>
      </c>
      <c r="N616" s="87"/>
    </row>
    <row r="617" spans="1:14" ht="12.75">
      <c r="A617" s="96">
        <v>39326</v>
      </c>
      <c r="B617" s="91" t="s">
        <v>205</v>
      </c>
      <c r="C617" s="91" t="s">
        <v>206</v>
      </c>
      <c r="D617" s="91"/>
      <c r="E617" s="91">
        <v>2613660</v>
      </c>
      <c r="F617" s="91">
        <v>2695150</v>
      </c>
      <c r="G617" s="93">
        <f t="shared" si="21"/>
        <v>81490</v>
      </c>
      <c r="H617" s="94">
        <v>0</v>
      </c>
      <c r="I617" s="94">
        <v>0</v>
      </c>
      <c r="J617" s="94">
        <v>122.24</v>
      </c>
      <c r="K617" s="95">
        <f t="shared" si="20"/>
        <v>122.24</v>
      </c>
      <c r="L617" s="2" t="s">
        <v>262</v>
      </c>
      <c r="M617" s="93">
        <v>1</v>
      </c>
      <c r="N617" s="87"/>
    </row>
    <row r="618" spans="1:14" ht="12.75">
      <c r="A618" s="96">
        <v>39326</v>
      </c>
      <c r="B618" s="91" t="s">
        <v>207</v>
      </c>
      <c r="C618" s="91" t="s">
        <v>208</v>
      </c>
      <c r="D618" s="91"/>
      <c r="E618" s="91">
        <v>1208290</v>
      </c>
      <c r="F618" s="91">
        <v>1271280</v>
      </c>
      <c r="G618" s="93">
        <f t="shared" si="21"/>
        <v>62990</v>
      </c>
      <c r="H618" s="94">
        <v>0</v>
      </c>
      <c r="I618" s="94">
        <v>0</v>
      </c>
      <c r="J618" s="94">
        <v>94.49</v>
      </c>
      <c r="K618" s="95">
        <f t="shared" si="20"/>
        <v>94.49</v>
      </c>
      <c r="L618" s="2" t="s">
        <v>262</v>
      </c>
      <c r="M618" s="93">
        <v>1</v>
      </c>
      <c r="N618" s="87"/>
    </row>
    <row r="619" spans="1:14" ht="12.75">
      <c r="A619" s="96">
        <v>39326</v>
      </c>
      <c r="B619" s="91" t="s">
        <v>223</v>
      </c>
      <c r="C619" s="91" t="s">
        <v>224</v>
      </c>
      <c r="D619" s="91"/>
      <c r="E619" s="91">
        <v>1392690</v>
      </c>
      <c r="F619" s="91">
        <v>1478640</v>
      </c>
      <c r="G619" s="93">
        <f t="shared" si="21"/>
        <v>85950</v>
      </c>
      <c r="H619" s="94">
        <v>0</v>
      </c>
      <c r="I619" s="94">
        <v>0</v>
      </c>
      <c r="J619" s="94">
        <v>128.93</v>
      </c>
      <c r="K619" s="95">
        <f t="shared" si="20"/>
        <v>128.93</v>
      </c>
      <c r="L619" s="2" t="s">
        <v>262</v>
      </c>
      <c r="M619" s="93">
        <v>1</v>
      </c>
      <c r="N619" s="87"/>
    </row>
    <row r="620" spans="1:14" ht="12.75">
      <c r="A620" s="96">
        <v>39326</v>
      </c>
      <c r="B620" s="91" t="s">
        <v>225</v>
      </c>
      <c r="C620" s="91" t="s">
        <v>226</v>
      </c>
      <c r="D620" s="91"/>
      <c r="E620" s="91">
        <v>580730</v>
      </c>
      <c r="F620" s="91">
        <v>607700</v>
      </c>
      <c r="G620" s="93">
        <f t="shared" si="21"/>
        <v>26970</v>
      </c>
      <c r="H620" s="94">
        <v>0</v>
      </c>
      <c r="I620" s="94">
        <v>0</v>
      </c>
      <c r="J620" s="94">
        <v>40.46</v>
      </c>
      <c r="K620" s="95">
        <f t="shared" si="20"/>
        <v>40.46</v>
      </c>
      <c r="L620" s="2" t="s">
        <v>262</v>
      </c>
      <c r="M620" s="93">
        <v>1</v>
      </c>
      <c r="N620" s="87"/>
    </row>
    <row r="621" spans="1:14" ht="12.75">
      <c r="A621" s="96">
        <v>39326</v>
      </c>
      <c r="B621" s="91" t="s">
        <v>227</v>
      </c>
      <c r="C621" s="91" t="s">
        <v>228</v>
      </c>
      <c r="D621" s="91"/>
      <c r="E621" s="91">
        <v>611470</v>
      </c>
      <c r="F621" s="91">
        <v>636060</v>
      </c>
      <c r="G621" s="93">
        <f t="shared" si="21"/>
        <v>24590</v>
      </c>
      <c r="H621" s="94">
        <v>0</v>
      </c>
      <c r="I621" s="94">
        <v>0</v>
      </c>
      <c r="J621" s="94">
        <v>36.89</v>
      </c>
      <c r="K621" s="95">
        <f t="shared" si="20"/>
        <v>36.89</v>
      </c>
      <c r="L621" s="2" t="s">
        <v>262</v>
      </c>
      <c r="M621" s="93">
        <v>1</v>
      </c>
      <c r="N621" s="87"/>
    </row>
    <row r="622" spans="1:14" ht="12.75">
      <c r="A622" s="96">
        <v>39326</v>
      </c>
      <c r="B622" s="91" t="s">
        <v>229</v>
      </c>
      <c r="C622" s="91" t="s">
        <v>230</v>
      </c>
      <c r="D622" s="91"/>
      <c r="E622" s="91">
        <v>1538150</v>
      </c>
      <c r="F622" s="91">
        <v>1538150</v>
      </c>
      <c r="G622" s="93">
        <f t="shared" si="21"/>
        <v>0</v>
      </c>
      <c r="H622" s="94">
        <v>27.09</v>
      </c>
      <c r="I622" s="94">
        <v>30</v>
      </c>
      <c r="J622" s="94">
        <v>0</v>
      </c>
      <c r="K622" s="95">
        <f t="shared" si="20"/>
        <v>57.09</v>
      </c>
      <c r="L622" s="2" t="s">
        <v>262</v>
      </c>
      <c r="M622" s="93">
        <v>1</v>
      </c>
      <c r="N622" s="87"/>
    </row>
    <row r="623" spans="1:14" ht="12.75">
      <c r="A623" s="96">
        <v>39387</v>
      </c>
      <c r="B623" s="91" t="s">
        <v>2</v>
      </c>
      <c r="C623" s="91" t="s">
        <v>3</v>
      </c>
      <c r="D623" s="91"/>
      <c r="E623" s="91">
        <v>2174310</v>
      </c>
      <c r="F623" s="91">
        <v>2257140</v>
      </c>
      <c r="G623" s="93">
        <f t="shared" si="21"/>
        <v>82830</v>
      </c>
      <c r="H623" s="94">
        <v>10</v>
      </c>
      <c r="I623" s="94">
        <v>0</v>
      </c>
      <c r="J623" s="94">
        <v>124.25</v>
      </c>
      <c r="K623" s="95">
        <f t="shared" si="20"/>
        <v>134.25</v>
      </c>
      <c r="L623" s="2">
        <v>1</v>
      </c>
      <c r="M623" s="93">
        <v>1</v>
      </c>
      <c r="N623" s="87"/>
    </row>
    <row r="624" spans="1:14" ht="12.75">
      <c r="A624" s="96">
        <v>39387</v>
      </c>
      <c r="B624" s="91" t="s">
        <v>245</v>
      </c>
      <c r="C624" s="91" t="s">
        <v>246</v>
      </c>
      <c r="D624" s="91"/>
      <c r="E624" s="91">
        <v>0</v>
      </c>
      <c r="F624" s="91">
        <v>0</v>
      </c>
      <c r="G624" s="93">
        <f t="shared" si="21"/>
        <v>0</v>
      </c>
      <c r="H624" s="94">
        <v>0</v>
      </c>
      <c r="I624" s="94">
        <v>40</v>
      </c>
      <c r="J624" s="94">
        <v>0</v>
      </c>
      <c r="K624" s="95">
        <f t="shared" si="20"/>
        <v>40</v>
      </c>
      <c r="L624" s="2">
        <v>1</v>
      </c>
      <c r="M624" s="93">
        <v>1</v>
      </c>
      <c r="N624" s="87"/>
    </row>
    <row r="625" spans="1:14" ht="12.75">
      <c r="A625" s="96">
        <v>39387</v>
      </c>
      <c r="B625" s="91" t="s">
        <v>4</v>
      </c>
      <c r="C625" s="91" t="s">
        <v>5</v>
      </c>
      <c r="D625" s="91"/>
      <c r="E625" s="91">
        <v>2317410</v>
      </c>
      <c r="F625" s="91">
        <v>2347280</v>
      </c>
      <c r="G625" s="93">
        <f t="shared" si="21"/>
        <v>29870</v>
      </c>
      <c r="H625" s="94">
        <v>0</v>
      </c>
      <c r="I625" s="94">
        <v>0</v>
      </c>
      <c r="J625" s="94">
        <v>44.78</v>
      </c>
      <c r="K625" s="95">
        <f t="shared" si="20"/>
        <v>44.78</v>
      </c>
      <c r="L625" s="2">
        <v>1</v>
      </c>
      <c r="M625" s="93">
        <v>1</v>
      </c>
      <c r="N625" s="87"/>
    </row>
    <row r="626" spans="1:14" ht="12.75">
      <c r="A626" s="96">
        <v>39387</v>
      </c>
      <c r="B626" s="91" t="s">
        <v>6</v>
      </c>
      <c r="C626" s="91" t="s">
        <v>7</v>
      </c>
      <c r="D626" s="91"/>
      <c r="E626" s="91">
        <v>2723340</v>
      </c>
      <c r="F626" s="91">
        <v>2783210</v>
      </c>
      <c r="G626" s="93">
        <f t="shared" si="21"/>
        <v>59870</v>
      </c>
      <c r="H626" s="94">
        <v>0</v>
      </c>
      <c r="I626" s="94">
        <v>0</v>
      </c>
      <c r="J626" s="94">
        <v>89.81</v>
      </c>
      <c r="K626" s="95">
        <f t="shared" si="20"/>
        <v>89.81</v>
      </c>
      <c r="L626" s="2">
        <v>1</v>
      </c>
      <c r="M626" s="93">
        <v>1</v>
      </c>
      <c r="N626" s="87"/>
    </row>
    <row r="627" spans="1:14" ht="12.75">
      <c r="A627" s="96">
        <v>39387</v>
      </c>
      <c r="B627" s="91" t="s">
        <v>8</v>
      </c>
      <c r="C627" s="91" t="s">
        <v>9</v>
      </c>
      <c r="D627" s="91"/>
      <c r="E627" s="91">
        <v>3269320</v>
      </c>
      <c r="F627" s="91">
        <v>3364890</v>
      </c>
      <c r="G627" s="93">
        <f t="shared" si="21"/>
        <v>95570</v>
      </c>
      <c r="H627" s="94">
        <v>53.03</v>
      </c>
      <c r="I627" s="94">
        <v>0</v>
      </c>
      <c r="J627" s="94">
        <v>143.36</v>
      </c>
      <c r="K627" s="95">
        <f t="shared" si="20"/>
        <v>196.39000000000001</v>
      </c>
      <c r="L627" s="2">
        <v>1</v>
      </c>
      <c r="M627" s="93">
        <v>1</v>
      </c>
      <c r="N627" s="87"/>
    </row>
    <row r="628" spans="1:14" ht="12.75">
      <c r="A628" s="96">
        <v>39387</v>
      </c>
      <c r="B628" s="91" t="s">
        <v>10</v>
      </c>
      <c r="C628" s="91" t="s">
        <v>11</v>
      </c>
      <c r="D628" s="91"/>
      <c r="E628" s="91">
        <v>5011410</v>
      </c>
      <c r="F628" s="91">
        <v>5145060</v>
      </c>
      <c r="G628" s="93">
        <f t="shared" si="21"/>
        <v>133650</v>
      </c>
      <c r="H628" s="94">
        <v>10</v>
      </c>
      <c r="I628" s="94">
        <v>0</v>
      </c>
      <c r="J628" s="94">
        <v>200.48</v>
      </c>
      <c r="K628" s="95">
        <f t="shared" si="20"/>
        <v>210.48</v>
      </c>
      <c r="L628" s="2">
        <v>1</v>
      </c>
      <c r="M628" s="93">
        <v>1</v>
      </c>
      <c r="N628" s="87"/>
    </row>
    <row r="629" spans="1:14" ht="12.75">
      <c r="A629" s="96">
        <v>39387</v>
      </c>
      <c r="B629" s="91" t="s">
        <v>12</v>
      </c>
      <c r="C629" s="91" t="s">
        <v>13</v>
      </c>
      <c r="D629" s="91"/>
      <c r="E629" s="91">
        <v>1617530</v>
      </c>
      <c r="F629" s="91">
        <v>1691990</v>
      </c>
      <c r="G629" s="93">
        <f t="shared" si="21"/>
        <v>74460</v>
      </c>
      <c r="H629" s="94">
        <v>0</v>
      </c>
      <c r="I629" s="94">
        <v>0</v>
      </c>
      <c r="J629" s="94">
        <v>111.69</v>
      </c>
      <c r="K629" s="95">
        <f t="shared" si="20"/>
        <v>111.69</v>
      </c>
      <c r="L629" s="2">
        <v>1</v>
      </c>
      <c r="M629" s="93">
        <v>1</v>
      </c>
      <c r="N629" s="87"/>
    </row>
    <row r="630" spans="1:14" ht="12.75">
      <c r="A630" s="96">
        <v>39387</v>
      </c>
      <c r="B630" s="91" t="s">
        <v>14</v>
      </c>
      <c r="C630" s="91" t="s">
        <v>15</v>
      </c>
      <c r="D630" s="91"/>
      <c r="E630" s="91">
        <v>6671440</v>
      </c>
      <c r="F630" s="91">
        <v>6900320</v>
      </c>
      <c r="G630" s="93">
        <f t="shared" si="21"/>
        <v>228880</v>
      </c>
      <c r="H630" s="94">
        <v>0</v>
      </c>
      <c r="I630" s="94">
        <v>0</v>
      </c>
      <c r="J630" s="94">
        <v>343.32</v>
      </c>
      <c r="K630" s="95">
        <f t="shared" si="20"/>
        <v>343.32</v>
      </c>
      <c r="L630" s="2">
        <v>1</v>
      </c>
      <c r="M630" s="93">
        <v>1</v>
      </c>
      <c r="N630" s="87"/>
    </row>
    <row r="631" spans="1:14" ht="12.75">
      <c r="A631" s="96">
        <v>39387</v>
      </c>
      <c r="B631" s="91" t="s">
        <v>16</v>
      </c>
      <c r="C631" s="91" t="s">
        <v>17</v>
      </c>
      <c r="D631" s="91"/>
      <c r="E631" s="91">
        <v>2428510</v>
      </c>
      <c r="F631" s="91">
        <v>2446120</v>
      </c>
      <c r="G631" s="93">
        <f t="shared" si="21"/>
        <v>17610</v>
      </c>
      <c r="H631" s="94">
        <v>10</v>
      </c>
      <c r="I631" s="94">
        <v>40</v>
      </c>
      <c r="J631" s="94">
        <v>0</v>
      </c>
      <c r="K631" s="95">
        <f t="shared" si="20"/>
        <v>50</v>
      </c>
      <c r="L631" s="2">
        <v>1</v>
      </c>
      <c r="M631" s="93">
        <v>1</v>
      </c>
      <c r="N631" s="87"/>
    </row>
    <row r="632" spans="1:14" ht="12.75">
      <c r="A632" s="96">
        <v>39387</v>
      </c>
      <c r="B632" s="91" t="s">
        <v>233</v>
      </c>
      <c r="C632" s="91" t="s">
        <v>234</v>
      </c>
      <c r="D632" s="91"/>
      <c r="E632" s="91">
        <v>0</v>
      </c>
      <c r="F632" s="91">
        <v>0</v>
      </c>
      <c r="G632" s="93">
        <f t="shared" si="21"/>
        <v>0</v>
      </c>
      <c r="H632" s="94">
        <v>0</v>
      </c>
      <c r="I632" s="94">
        <v>40</v>
      </c>
      <c r="J632" s="94">
        <v>0</v>
      </c>
      <c r="K632" s="95">
        <f t="shared" si="20"/>
        <v>40</v>
      </c>
      <c r="L632" s="2">
        <v>1</v>
      </c>
      <c r="M632" s="93">
        <v>1</v>
      </c>
      <c r="N632" s="87"/>
    </row>
    <row r="633" spans="1:14" ht="12.75">
      <c r="A633" s="96">
        <v>39387</v>
      </c>
      <c r="B633" s="91" t="s">
        <v>18</v>
      </c>
      <c r="C633" s="91" t="s">
        <v>19</v>
      </c>
      <c r="D633" s="91"/>
      <c r="E633" s="91">
        <v>345450</v>
      </c>
      <c r="F633" s="91">
        <v>360900</v>
      </c>
      <c r="G633" s="93">
        <f t="shared" si="21"/>
        <v>15450</v>
      </c>
      <c r="H633" s="94">
        <v>0</v>
      </c>
      <c r="I633" s="94">
        <v>40</v>
      </c>
      <c r="J633" s="94">
        <v>0</v>
      </c>
      <c r="K633" s="95">
        <f t="shared" si="20"/>
        <v>40</v>
      </c>
      <c r="L633" s="2">
        <v>1</v>
      </c>
      <c r="M633" s="93">
        <v>1</v>
      </c>
      <c r="N633" s="87"/>
    </row>
    <row r="634" spans="1:14" ht="12.75">
      <c r="A634" s="96">
        <v>39387</v>
      </c>
      <c r="B634" s="91" t="s">
        <v>20</v>
      </c>
      <c r="C634" s="91" t="s">
        <v>21</v>
      </c>
      <c r="D634" s="91"/>
      <c r="E634" s="91">
        <v>780030</v>
      </c>
      <c r="F634" s="91">
        <v>780030</v>
      </c>
      <c r="G634" s="93">
        <f t="shared" si="21"/>
        <v>0</v>
      </c>
      <c r="H634" s="94">
        <v>0</v>
      </c>
      <c r="I634" s="94">
        <v>40</v>
      </c>
      <c r="J634" s="94">
        <v>0</v>
      </c>
      <c r="K634" s="95">
        <f t="shared" si="20"/>
        <v>40</v>
      </c>
      <c r="L634" s="2">
        <v>1</v>
      </c>
      <c r="M634" s="93">
        <v>1</v>
      </c>
      <c r="N634" s="87"/>
    </row>
    <row r="635" spans="1:14" ht="12.75">
      <c r="A635" s="96">
        <v>39387</v>
      </c>
      <c r="B635" s="91" t="s">
        <v>0</v>
      </c>
      <c r="C635" s="91" t="s">
        <v>1</v>
      </c>
      <c r="D635" s="91"/>
      <c r="E635" s="91">
        <v>5824210</v>
      </c>
      <c r="F635" s="91">
        <v>6041960</v>
      </c>
      <c r="G635" s="93">
        <f t="shared" si="21"/>
        <v>217750</v>
      </c>
      <c r="H635" s="94">
        <v>0</v>
      </c>
      <c r="I635" s="94">
        <v>0</v>
      </c>
      <c r="J635" s="94">
        <v>326.63</v>
      </c>
      <c r="K635" s="95">
        <f aca="true" t="shared" si="22" ref="K635:K698">+J635+I635+H635</f>
        <v>326.63</v>
      </c>
      <c r="L635" s="2">
        <v>1</v>
      </c>
      <c r="M635" s="93">
        <v>1</v>
      </c>
      <c r="N635" s="87"/>
    </row>
    <row r="636" spans="1:14" ht="12.75">
      <c r="A636" s="96">
        <v>39387</v>
      </c>
      <c r="B636" s="91" t="s">
        <v>22</v>
      </c>
      <c r="C636" s="91" t="s">
        <v>23</v>
      </c>
      <c r="D636" s="91"/>
      <c r="E636" s="91">
        <v>2436340</v>
      </c>
      <c r="F636" s="91">
        <v>2516370</v>
      </c>
      <c r="G636" s="93">
        <f t="shared" si="21"/>
        <v>80030</v>
      </c>
      <c r="H636" s="94">
        <v>12.89</v>
      </c>
      <c r="I636" s="94">
        <v>0</v>
      </c>
      <c r="J636" s="94">
        <v>120.05</v>
      </c>
      <c r="K636" s="95">
        <f t="shared" si="22"/>
        <v>132.94</v>
      </c>
      <c r="L636" s="2" t="s">
        <v>262</v>
      </c>
      <c r="M636" s="93">
        <v>1</v>
      </c>
      <c r="N636" s="87"/>
    </row>
    <row r="637" spans="1:14" ht="12.75">
      <c r="A637" s="96">
        <v>39387</v>
      </c>
      <c r="B637" s="91" t="s">
        <v>24</v>
      </c>
      <c r="C637" s="91" t="s">
        <v>25</v>
      </c>
      <c r="D637" s="91"/>
      <c r="E637" s="91">
        <v>557280</v>
      </c>
      <c r="F637" s="91">
        <v>595210</v>
      </c>
      <c r="G637" s="93">
        <f t="shared" si="21"/>
        <v>37930</v>
      </c>
      <c r="H637" s="94">
        <v>0</v>
      </c>
      <c r="I637" s="94">
        <v>0</v>
      </c>
      <c r="J637" s="94">
        <v>56.9</v>
      </c>
      <c r="K637" s="95">
        <f t="shared" si="22"/>
        <v>56.9</v>
      </c>
      <c r="L637" s="2" t="s">
        <v>262</v>
      </c>
      <c r="M637" s="93">
        <v>1</v>
      </c>
      <c r="N637" s="87"/>
    </row>
    <row r="638" spans="1:14" ht="12.75">
      <c r="A638" s="96">
        <v>39387</v>
      </c>
      <c r="B638" s="91" t="s">
        <v>26</v>
      </c>
      <c r="C638" s="91" t="s">
        <v>27</v>
      </c>
      <c r="D638" s="91"/>
      <c r="E638" s="91">
        <v>3042810</v>
      </c>
      <c r="F638" s="91">
        <v>3042810</v>
      </c>
      <c r="G638" s="93">
        <f t="shared" si="21"/>
        <v>0</v>
      </c>
      <c r="H638" s="94">
        <v>0</v>
      </c>
      <c r="I638" s="94">
        <v>30</v>
      </c>
      <c r="J638" s="94">
        <v>0</v>
      </c>
      <c r="K638" s="95">
        <f t="shared" si="22"/>
        <v>30</v>
      </c>
      <c r="L638" s="2" t="s">
        <v>262</v>
      </c>
      <c r="M638" s="93">
        <v>1</v>
      </c>
      <c r="N638" s="87"/>
    </row>
    <row r="639" spans="1:14" ht="12.75">
      <c r="A639" s="96">
        <v>39387</v>
      </c>
      <c r="B639" s="91" t="s">
        <v>28</v>
      </c>
      <c r="C639" s="91" t="s">
        <v>29</v>
      </c>
      <c r="D639" s="91"/>
      <c r="E639" s="91">
        <v>1666930</v>
      </c>
      <c r="F639" s="91">
        <v>1726260</v>
      </c>
      <c r="G639" s="93">
        <f t="shared" si="21"/>
        <v>59330</v>
      </c>
      <c r="H639" s="94">
        <v>0</v>
      </c>
      <c r="I639" s="94">
        <v>0</v>
      </c>
      <c r="J639" s="94">
        <v>89</v>
      </c>
      <c r="K639" s="95">
        <f t="shared" si="22"/>
        <v>89</v>
      </c>
      <c r="L639" s="2" t="s">
        <v>262</v>
      </c>
      <c r="M639" s="93">
        <v>1</v>
      </c>
      <c r="N639" s="87"/>
    </row>
    <row r="640" spans="1:14" ht="12.75">
      <c r="A640" s="96">
        <v>39387</v>
      </c>
      <c r="B640" s="91" t="s">
        <v>129</v>
      </c>
      <c r="C640" s="91" t="s">
        <v>130</v>
      </c>
      <c r="D640" s="91"/>
      <c r="E640" s="91">
        <v>8105480</v>
      </c>
      <c r="F640" s="91">
        <v>8109710</v>
      </c>
      <c r="G640" s="93">
        <f aca="true" t="shared" si="23" ref="G640:G703">F640-E640</f>
        <v>4230</v>
      </c>
      <c r="H640" s="94">
        <v>15.25</v>
      </c>
      <c r="I640" s="94">
        <v>30</v>
      </c>
      <c r="J640" s="94">
        <v>0</v>
      </c>
      <c r="K640" s="95">
        <f t="shared" si="22"/>
        <v>45.25</v>
      </c>
      <c r="L640" s="2" t="s">
        <v>262</v>
      </c>
      <c r="M640" s="93">
        <v>1</v>
      </c>
      <c r="N640" s="87"/>
    </row>
    <row r="641" spans="1:14" ht="12.75">
      <c r="A641" s="96">
        <v>39387</v>
      </c>
      <c r="B641" s="91" t="s">
        <v>30</v>
      </c>
      <c r="C641" s="91" t="s">
        <v>31</v>
      </c>
      <c r="D641" s="91"/>
      <c r="E641" s="91">
        <v>393470</v>
      </c>
      <c r="F641" s="91">
        <v>467610</v>
      </c>
      <c r="G641" s="93">
        <f t="shared" si="23"/>
        <v>74140</v>
      </c>
      <c r="H641" s="94">
        <v>0</v>
      </c>
      <c r="I641" s="94">
        <v>0</v>
      </c>
      <c r="J641" s="94">
        <v>111.21</v>
      </c>
      <c r="K641" s="95">
        <f t="shared" si="22"/>
        <v>111.21</v>
      </c>
      <c r="L641" s="2" t="s">
        <v>262</v>
      </c>
      <c r="M641" s="93">
        <v>1</v>
      </c>
      <c r="N641" s="87"/>
    </row>
    <row r="642" spans="1:14" ht="12.75">
      <c r="A642" s="96">
        <v>39387</v>
      </c>
      <c r="B642" s="91" t="s">
        <v>32</v>
      </c>
      <c r="C642" s="91" t="s">
        <v>33</v>
      </c>
      <c r="D642" s="91"/>
      <c r="E642" s="91">
        <v>893660</v>
      </c>
      <c r="F642" s="91">
        <v>927440</v>
      </c>
      <c r="G642" s="93">
        <f t="shared" si="23"/>
        <v>33780</v>
      </c>
      <c r="H642" s="94">
        <v>0</v>
      </c>
      <c r="I642" s="94">
        <v>0</v>
      </c>
      <c r="J642" s="94">
        <v>50.67</v>
      </c>
      <c r="K642" s="95">
        <f t="shared" si="22"/>
        <v>50.67</v>
      </c>
      <c r="L642" s="2" t="s">
        <v>262</v>
      </c>
      <c r="M642" s="93">
        <v>1</v>
      </c>
      <c r="N642" s="87"/>
    </row>
    <row r="643" spans="1:14" ht="12.75">
      <c r="A643" s="96">
        <v>39387</v>
      </c>
      <c r="B643" s="91" t="s">
        <v>34</v>
      </c>
      <c r="C643" s="91" t="s">
        <v>35</v>
      </c>
      <c r="D643" s="91"/>
      <c r="E643" s="91">
        <v>2799760</v>
      </c>
      <c r="F643" s="91">
        <v>2870240</v>
      </c>
      <c r="G643" s="93">
        <f t="shared" si="23"/>
        <v>70480</v>
      </c>
      <c r="H643" s="94">
        <v>0</v>
      </c>
      <c r="I643" s="94">
        <v>0</v>
      </c>
      <c r="J643" s="94">
        <v>105.72</v>
      </c>
      <c r="K643" s="95">
        <f t="shared" si="22"/>
        <v>105.72</v>
      </c>
      <c r="L643" s="2" t="s">
        <v>262</v>
      </c>
      <c r="M643" s="93">
        <v>1</v>
      </c>
      <c r="N643" s="87"/>
    </row>
    <row r="644" spans="1:14" ht="12.75">
      <c r="A644" s="96">
        <v>39387</v>
      </c>
      <c r="B644" s="91" t="s">
        <v>36</v>
      </c>
      <c r="C644" s="91" t="s">
        <v>37</v>
      </c>
      <c r="D644" s="91"/>
      <c r="E644" s="91">
        <v>281950</v>
      </c>
      <c r="F644" s="91">
        <v>340670</v>
      </c>
      <c r="G644" s="93">
        <f t="shared" si="23"/>
        <v>58720</v>
      </c>
      <c r="H644" s="94">
        <v>0</v>
      </c>
      <c r="I644" s="94">
        <v>0</v>
      </c>
      <c r="J644" s="94">
        <v>88.08</v>
      </c>
      <c r="K644" s="95">
        <f t="shared" si="22"/>
        <v>88.08</v>
      </c>
      <c r="L644" s="2" t="s">
        <v>262</v>
      </c>
      <c r="M644" s="93">
        <v>1</v>
      </c>
      <c r="N644" s="87"/>
    </row>
    <row r="645" spans="1:14" ht="12.75">
      <c r="A645" s="96">
        <v>39387</v>
      </c>
      <c r="B645" s="91" t="s">
        <v>38</v>
      </c>
      <c r="C645" s="91" t="s">
        <v>39</v>
      </c>
      <c r="D645" s="91"/>
      <c r="E645" s="91">
        <v>3085320</v>
      </c>
      <c r="F645" s="91">
        <v>3113050</v>
      </c>
      <c r="G645" s="93">
        <f t="shared" si="23"/>
        <v>27730</v>
      </c>
      <c r="H645" s="94">
        <v>0</v>
      </c>
      <c r="I645" s="94">
        <v>0</v>
      </c>
      <c r="J645" s="94">
        <v>41.6</v>
      </c>
      <c r="K645" s="95">
        <f t="shared" si="22"/>
        <v>41.6</v>
      </c>
      <c r="L645" s="2" t="s">
        <v>262</v>
      </c>
      <c r="M645" s="93">
        <v>1</v>
      </c>
      <c r="N645" s="87"/>
    </row>
    <row r="646" spans="1:14" ht="12.75">
      <c r="A646" s="96">
        <v>39387</v>
      </c>
      <c r="B646" s="91" t="s">
        <v>42</v>
      </c>
      <c r="C646" s="91" t="s">
        <v>43</v>
      </c>
      <c r="D646" s="91"/>
      <c r="E646" s="91">
        <v>1168670</v>
      </c>
      <c r="F646" s="91">
        <v>1173050</v>
      </c>
      <c r="G646" s="93">
        <f t="shared" si="23"/>
        <v>4380</v>
      </c>
      <c r="H646" s="94">
        <v>10</v>
      </c>
      <c r="I646" s="94">
        <v>30</v>
      </c>
      <c r="J646" s="94">
        <v>0</v>
      </c>
      <c r="K646" s="95">
        <f t="shared" si="22"/>
        <v>40</v>
      </c>
      <c r="L646" s="2" t="s">
        <v>262</v>
      </c>
      <c r="M646" s="93">
        <v>1</v>
      </c>
      <c r="N646" s="87"/>
    </row>
    <row r="647" spans="1:14" ht="12.75">
      <c r="A647" s="96">
        <v>39387</v>
      </c>
      <c r="B647" s="91" t="s">
        <v>40</v>
      </c>
      <c r="C647" s="91" t="s">
        <v>41</v>
      </c>
      <c r="D647" s="91"/>
      <c r="E647" s="91">
        <v>4450830</v>
      </c>
      <c r="F647" s="91">
        <v>4522720</v>
      </c>
      <c r="G647" s="93">
        <f t="shared" si="23"/>
        <v>71890</v>
      </c>
      <c r="H647" s="94">
        <v>0</v>
      </c>
      <c r="I647" s="94">
        <v>0</v>
      </c>
      <c r="J647" s="94">
        <v>107.84</v>
      </c>
      <c r="K647" s="95">
        <f t="shared" si="22"/>
        <v>107.84</v>
      </c>
      <c r="L647" s="2" t="s">
        <v>262</v>
      </c>
      <c r="M647" s="93">
        <v>1</v>
      </c>
      <c r="N647" s="87"/>
    </row>
    <row r="648" spans="1:14" ht="12.75">
      <c r="A648" s="96">
        <v>39387</v>
      </c>
      <c r="B648" s="91" t="s">
        <v>46</v>
      </c>
      <c r="C648" s="91" t="s">
        <v>47</v>
      </c>
      <c r="D648" s="91"/>
      <c r="E648" s="91">
        <v>1754740</v>
      </c>
      <c r="F648" s="91">
        <v>1774550</v>
      </c>
      <c r="G648" s="93">
        <f t="shared" si="23"/>
        <v>19810</v>
      </c>
      <c r="H648" s="94">
        <v>0</v>
      </c>
      <c r="I648" s="94">
        <v>30</v>
      </c>
      <c r="J648" s="94">
        <v>0</v>
      </c>
      <c r="K648" s="95">
        <f t="shared" si="22"/>
        <v>30</v>
      </c>
      <c r="L648" s="2" t="s">
        <v>262</v>
      </c>
      <c r="M648" s="93">
        <v>1</v>
      </c>
      <c r="N648" s="87"/>
    </row>
    <row r="649" spans="1:14" ht="12.75">
      <c r="A649" s="96">
        <v>39387</v>
      </c>
      <c r="B649" s="91" t="s">
        <v>48</v>
      </c>
      <c r="C649" s="91" t="s">
        <v>49</v>
      </c>
      <c r="D649" s="91"/>
      <c r="E649" s="91">
        <v>615340</v>
      </c>
      <c r="F649" s="91">
        <v>687090</v>
      </c>
      <c r="G649" s="93">
        <f t="shared" si="23"/>
        <v>71750</v>
      </c>
      <c r="H649" s="94">
        <v>11</v>
      </c>
      <c r="I649" s="94">
        <v>0</v>
      </c>
      <c r="J649" s="94">
        <v>107.63</v>
      </c>
      <c r="K649" s="95">
        <f t="shared" si="22"/>
        <v>118.63</v>
      </c>
      <c r="L649" s="2" t="s">
        <v>262</v>
      </c>
      <c r="M649" s="93">
        <v>1</v>
      </c>
      <c r="N649" s="87"/>
    </row>
    <row r="650" spans="1:14" ht="12.75">
      <c r="A650" s="96">
        <v>39387</v>
      </c>
      <c r="B650" s="91" t="s">
        <v>50</v>
      </c>
      <c r="C650" s="91" t="s">
        <v>51</v>
      </c>
      <c r="D650" s="91"/>
      <c r="E650" s="91">
        <v>1899760</v>
      </c>
      <c r="F650" s="91">
        <v>1929880</v>
      </c>
      <c r="G650" s="93">
        <f t="shared" si="23"/>
        <v>30120</v>
      </c>
      <c r="H650" s="94">
        <v>0</v>
      </c>
      <c r="I650" s="94">
        <v>0</v>
      </c>
      <c r="J650" s="94">
        <v>45.18</v>
      </c>
      <c r="K650" s="95">
        <f t="shared" si="22"/>
        <v>45.18</v>
      </c>
      <c r="L650" s="2" t="s">
        <v>262</v>
      </c>
      <c r="M650" s="93">
        <v>1</v>
      </c>
      <c r="N650" s="87"/>
    </row>
    <row r="651" spans="1:14" ht="12.75">
      <c r="A651" s="96">
        <v>39387</v>
      </c>
      <c r="B651" s="91" t="s">
        <v>52</v>
      </c>
      <c r="C651" s="91" t="s">
        <v>53</v>
      </c>
      <c r="D651" s="91"/>
      <c r="E651" s="91">
        <v>3799350</v>
      </c>
      <c r="F651" s="91">
        <v>3879110</v>
      </c>
      <c r="G651" s="93">
        <f t="shared" si="23"/>
        <v>79760</v>
      </c>
      <c r="H651" s="94">
        <v>0</v>
      </c>
      <c r="I651" s="94">
        <v>0</v>
      </c>
      <c r="J651" s="94">
        <v>119.64</v>
      </c>
      <c r="K651" s="95">
        <f t="shared" si="22"/>
        <v>119.64</v>
      </c>
      <c r="L651" s="2" t="s">
        <v>262</v>
      </c>
      <c r="M651" s="93">
        <v>1</v>
      </c>
      <c r="N651" s="87"/>
    </row>
    <row r="652" spans="1:14" ht="12.75">
      <c r="A652" s="96">
        <v>39387</v>
      </c>
      <c r="B652" s="91" t="s">
        <v>54</v>
      </c>
      <c r="C652" s="91" t="s">
        <v>55</v>
      </c>
      <c r="D652" s="91"/>
      <c r="E652" s="91">
        <v>3032340</v>
      </c>
      <c r="F652" s="91">
        <v>3100680</v>
      </c>
      <c r="G652" s="93">
        <f t="shared" si="23"/>
        <v>68340</v>
      </c>
      <c r="H652" s="94">
        <v>0</v>
      </c>
      <c r="I652" s="94">
        <v>0</v>
      </c>
      <c r="J652" s="94">
        <v>102.51</v>
      </c>
      <c r="K652" s="95">
        <f t="shared" si="22"/>
        <v>102.51</v>
      </c>
      <c r="L652" s="2" t="s">
        <v>262</v>
      </c>
      <c r="M652" s="93">
        <v>1</v>
      </c>
      <c r="N652" s="87"/>
    </row>
    <row r="653" spans="1:14" ht="12.75">
      <c r="A653" s="96">
        <v>39387</v>
      </c>
      <c r="B653" s="91" t="s">
        <v>56</v>
      </c>
      <c r="C653" s="91" t="s">
        <v>57</v>
      </c>
      <c r="D653" s="91"/>
      <c r="E653" s="91">
        <v>2844930</v>
      </c>
      <c r="F653" s="91">
        <v>2893620</v>
      </c>
      <c r="G653" s="93">
        <f t="shared" si="23"/>
        <v>48690</v>
      </c>
      <c r="H653" s="94">
        <v>0</v>
      </c>
      <c r="I653" s="94">
        <v>0</v>
      </c>
      <c r="J653" s="94">
        <v>73.04</v>
      </c>
      <c r="K653" s="95">
        <f t="shared" si="22"/>
        <v>73.04</v>
      </c>
      <c r="L653" s="2" t="s">
        <v>262</v>
      </c>
      <c r="M653" s="93">
        <v>1</v>
      </c>
      <c r="N653" s="87"/>
    </row>
    <row r="654" spans="1:14" ht="12.75">
      <c r="A654" s="96">
        <v>39387</v>
      </c>
      <c r="B654" s="91" t="s">
        <v>58</v>
      </c>
      <c r="C654" s="91" t="s">
        <v>59</v>
      </c>
      <c r="D654" s="91"/>
      <c r="E654" s="91">
        <v>2059960</v>
      </c>
      <c r="F654" s="91">
        <v>2075130</v>
      </c>
      <c r="G654" s="93">
        <f t="shared" si="23"/>
        <v>15170</v>
      </c>
      <c r="H654" s="94">
        <v>0</v>
      </c>
      <c r="I654" s="94">
        <v>30</v>
      </c>
      <c r="J654" s="94">
        <v>0</v>
      </c>
      <c r="K654" s="95">
        <f t="shared" si="22"/>
        <v>30</v>
      </c>
      <c r="L654" s="2" t="s">
        <v>262</v>
      </c>
      <c r="M654" s="93">
        <v>1</v>
      </c>
      <c r="N654" s="87"/>
    </row>
    <row r="655" spans="1:14" ht="12.75">
      <c r="A655" s="96">
        <v>39387</v>
      </c>
      <c r="B655" s="91" t="s">
        <v>60</v>
      </c>
      <c r="C655" s="91" t="s">
        <v>61</v>
      </c>
      <c r="D655" s="91"/>
      <c r="E655" s="91">
        <v>2172450</v>
      </c>
      <c r="F655" s="91">
        <v>2215010</v>
      </c>
      <c r="G655" s="93">
        <f t="shared" si="23"/>
        <v>42560</v>
      </c>
      <c r="H655" s="94">
        <v>10</v>
      </c>
      <c r="I655" s="94">
        <v>0</v>
      </c>
      <c r="J655" s="94">
        <v>63.84</v>
      </c>
      <c r="K655" s="95">
        <f t="shared" si="22"/>
        <v>73.84</v>
      </c>
      <c r="L655" s="2" t="s">
        <v>262</v>
      </c>
      <c r="M655" s="93">
        <v>1</v>
      </c>
      <c r="N655" s="87"/>
    </row>
    <row r="656" spans="1:14" ht="12.75">
      <c r="A656" s="96">
        <v>39387</v>
      </c>
      <c r="B656" s="91" t="s">
        <v>62</v>
      </c>
      <c r="C656" s="91" t="s">
        <v>63</v>
      </c>
      <c r="D656" s="91"/>
      <c r="E656" s="91">
        <v>1973990</v>
      </c>
      <c r="F656" s="91">
        <v>2007790</v>
      </c>
      <c r="G656" s="93">
        <f t="shared" si="23"/>
        <v>33800</v>
      </c>
      <c r="H656" s="94">
        <v>0</v>
      </c>
      <c r="I656" s="94">
        <v>0</v>
      </c>
      <c r="J656" s="94">
        <v>50.7</v>
      </c>
      <c r="K656" s="95">
        <f t="shared" si="22"/>
        <v>50.7</v>
      </c>
      <c r="L656" s="2" t="s">
        <v>262</v>
      </c>
      <c r="M656" s="93">
        <v>1</v>
      </c>
      <c r="N656" s="87"/>
    </row>
    <row r="657" spans="1:14" ht="12.75">
      <c r="A657" s="96">
        <v>39387</v>
      </c>
      <c r="B657" s="91" t="s">
        <v>64</v>
      </c>
      <c r="C657" s="91" t="s">
        <v>65</v>
      </c>
      <c r="D657" s="91"/>
      <c r="E657" s="91">
        <v>2390730</v>
      </c>
      <c r="F657" s="91">
        <v>2436160</v>
      </c>
      <c r="G657" s="93">
        <f t="shared" si="23"/>
        <v>45430</v>
      </c>
      <c r="H657" s="94">
        <v>11.12</v>
      </c>
      <c r="I657" s="94">
        <v>0</v>
      </c>
      <c r="J657" s="94">
        <v>68.15</v>
      </c>
      <c r="K657" s="95">
        <f t="shared" si="22"/>
        <v>79.27000000000001</v>
      </c>
      <c r="L657" s="2" t="s">
        <v>262</v>
      </c>
      <c r="M657" s="93">
        <v>1</v>
      </c>
      <c r="N657" s="87"/>
    </row>
    <row r="658" spans="1:14" ht="12.75">
      <c r="A658" s="96">
        <v>39387</v>
      </c>
      <c r="B658" s="91" t="s">
        <v>66</v>
      </c>
      <c r="C658" s="91" t="s">
        <v>67</v>
      </c>
      <c r="D658" s="91"/>
      <c r="E658" s="91">
        <v>1437230</v>
      </c>
      <c r="F658" s="91">
        <v>1468280</v>
      </c>
      <c r="G658" s="93">
        <f t="shared" si="23"/>
        <v>31050</v>
      </c>
      <c r="H658" s="94">
        <v>0</v>
      </c>
      <c r="I658" s="94">
        <v>0</v>
      </c>
      <c r="J658" s="94">
        <v>46.58</v>
      </c>
      <c r="K658" s="95">
        <f t="shared" si="22"/>
        <v>46.58</v>
      </c>
      <c r="L658" s="2" t="s">
        <v>262</v>
      </c>
      <c r="M658" s="93">
        <v>1</v>
      </c>
      <c r="N658" s="87"/>
    </row>
    <row r="659" spans="1:14" ht="12.75">
      <c r="A659" s="96">
        <v>39387</v>
      </c>
      <c r="B659" s="91" t="s">
        <v>237</v>
      </c>
      <c r="C659" s="91" t="s">
        <v>238</v>
      </c>
      <c r="D659" s="91"/>
      <c r="E659" s="91">
        <v>0</v>
      </c>
      <c r="F659" s="91">
        <v>0</v>
      </c>
      <c r="G659" s="93">
        <f t="shared" si="23"/>
        <v>0</v>
      </c>
      <c r="H659" s="94">
        <v>0</v>
      </c>
      <c r="I659" s="94">
        <v>0</v>
      </c>
      <c r="J659" s="94">
        <v>0</v>
      </c>
      <c r="K659" s="95">
        <f t="shared" si="22"/>
        <v>0</v>
      </c>
      <c r="L659" s="2" t="s">
        <v>262</v>
      </c>
      <c r="M659" s="93">
        <v>1</v>
      </c>
      <c r="N659" s="87"/>
    </row>
    <row r="660" spans="1:14" ht="12.75">
      <c r="A660" s="96">
        <v>39387</v>
      </c>
      <c r="B660" s="91" t="s">
        <v>125</v>
      </c>
      <c r="C660" s="91" t="s">
        <v>126</v>
      </c>
      <c r="D660" s="91"/>
      <c r="E660" s="91">
        <v>0</v>
      </c>
      <c r="F660" s="91">
        <v>0</v>
      </c>
      <c r="G660" s="93">
        <f t="shared" si="23"/>
        <v>0</v>
      </c>
      <c r="H660" s="94">
        <v>0</v>
      </c>
      <c r="I660" s="94">
        <v>0</v>
      </c>
      <c r="J660" s="94">
        <v>0</v>
      </c>
      <c r="K660" s="95">
        <f t="shared" si="22"/>
        <v>0</v>
      </c>
      <c r="L660" s="2" t="s">
        <v>262</v>
      </c>
      <c r="M660" s="93">
        <v>1</v>
      </c>
      <c r="N660" s="87"/>
    </row>
    <row r="661" spans="1:14" ht="12.75">
      <c r="A661" s="96">
        <v>39387</v>
      </c>
      <c r="B661" s="91" t="s">
        <v>209</v>
      </c>
      <c r="C661" s="91" t="s">
        <v>210</v>
      </c>
      <c r="D661" s="91"/>
      <c r="E661" s="91">
        <v>0</v>
      </c>
      <c r="F661" s="91">
        <v>0</v>
      </c>
      <c r="G661" s="93">
        <f t="shared" si="23"/>
        <v>0</v>
      </c>
      <c r="H661" s="94">
        <v>0</v>
      </c>
      <c r="I661" s="94">
        <v>0</v>
      </c>
      <c r="J661" s="94">
        <v>0</v>
      </c>
      <c r="K661" s="95">
        <f t="shared" si="22"/>
        <v>0</v>
      </c>
      <c r="L661" s="2" t="s">
        <v>262</v>
      </c>
      <c r="M661" s="93">
        <v>1</v>
      </c>
      <c r="N661" s="87"/>
    </row>
    <row r="662" spans="1:14" ht="12.75">
      <c r="A662" s="96">
        <v>39387</v>
      </c>
      <c r="B662" s="91" t="s">
        <v>211</v>
      </c>
      <c r="C662" s="91" t="s">
        <v>212</v>
      </c>
      <c r="D662" s="91"/>
      <c r="E662" s="91">
        <v>811190</v>
      </c>
      <c r="F662" s="91">
        <v>853970</v>
      </c>
      <c r="G662" s="93">
        <f t="shared" si="23"/>
        <v>42780</v>
      </c>
      <c r="H662" s="94">
        <v>17.58</v>
      </c>
      <c r="I662" s="94">
        <v>0</v>
      </c>
      <c r="J662" s="94">
        <v>64.17</v>
      </c>
      <c r="K662" s="95">
        <f t="shared" si="22"/>
        <v>81.75</v>
      </c>
      <c r="L662" s="2" t="s">
        <v>262</v>
      </c>
      <c r="M662" s="93">
        <v>1</v>
      </c>
      <c r="N662" s="87"/>
    </row>
    <row r="663" spans="1:14" ht="12.75">
      <c r="A663" s="96">
        <v>39387</v>
      </c>
      <c r="B663" s="91" t="s">
        <v>243</v>
      </c>
      <c r="C663" s="91" t="s">
        <v>244</v>
      </c>
      <c r="D663" s="91"/>
      <c r="E663" s="91">
        <v>0</v>
      </c>
      <c r="F663" s="91">
        <v>0</v>
      </c>
      <c r="G663" s="93">
        <f t="shared" si="23"/>
        <v>0</v>
      </c>
      <c r="H663" s="94">
        <v>0</v>
      </c>
      <c r="I663" s="94">
        <v>0</v>
      </c>
      <c r="J663" s="94">
        <v>0</v>
      </c>
      <c r="K663" s="95">
        <f t="shared" si="22"/>
        <v>0</v>
      </c>
      <c r="L663" s="2" t="s">
        <v>262</v>
      </c>
      <c r="M663" s="93">
        <v>1</v>
      </c>
      <c r="N663" s="87"/>
    </row>
    <row r="664" spans="1:14" ht="12.75">
      <c r="A664" s="96">
        <v>39387</v>
      </c>
      <c r="B664" s="91" t="s">
        <v>241</v>
      </c>
      <c r="C664" s="91" t="s">
        <v>242</v>
      </c>
      <c r="D664" s="91"/>
      <c r="E664" s="91">
        <v>0</v>
      </c>
      <c r="F664" s="91">
        <v>0</v>
      </c>
      <c r="G664" s="93">
        <f t="shared" si="23"/>
        <v>0</v>
      </c>
      <c r="H664" s="94">
        <v>0</v>
      </c>
      <c r="I664" s="94">
        <v>0</v>
      </c>
      <c r="J664" s="94">
        <v>75</v>
      </c>
      <c r="K664" s="95">
        <f t="shared" si="22"/>
        <v>75</v>
      </c>
      <c r="L664" s="2" t="s">
        <v>262</v>
      </c>
      <c r="M664" s="93">
        <v>1</v>
      </c>
      <c r="N664" s="87"/>
    </row>
    <row r="665" spans="1:14" ht="12.75">
      <c r="A665" s="96">
        <v>39387</v>
      </c>
      <c r="B665" s="91" t="s">
        <v>68</v>
      </c>
      <c r="C665" s="91" t="s">
        <v>69</v>
      </c>
      <c r="D665" s="91"/>
      <c r="E665" s="91">
        <v>1062190</v>
      </c>
      <c r="F665" s="91">
        <v>1094710</v>
      </c>
      <c r="G665" s="93">
        <f t="shared" si="23"/>
        <v>32520</v>
      </c>
      <c r="H665" s="94">
        <v>0</v>
      </c>
      <c r="I665" s="94">
        <v>0</v>
      </c>
      <c r="J665" s="94">
        <v>48.78</v>
      </c>
      <c r="K665" s="95">
        <f t="shared" si="22"/>
        <v>48.78</v>
      </c>
      <c r="L665" s="2" t="s">
        <v>262</v>
      </c>
      <c r="M665" s="93">
        <v>1</v>
      </c>
      <c r="N665" s="87"/>
    </row>
    <row r="666" spans="1:14" ht="12.75">
      <c r="A666" s="96">
        <v>39387</v>
      </c>
      <c r="B666" s="91" t="s">
        <v>70</v>
      </c>
      <c r="C666" s="91" t="s">
        <v>71</v>
      </c>
      <c r="D666" s="91"/>
      <c r="E666" s="91">
        <v>1696990</v>
      </c>
      <c r="F666" s="91">
        <v>1745860</v>
      </c>
      <c r="G666" s="93">
        <f t="shared" si="23"/>
        <v>48870</v>
      </c>
      <c r="H666" s="94">
        <v>0</v>
      </c>
      <c r="I666" s="94">
        <v>0</v>
      </c>
      <c r="J666" s="94">
        <v>73.31</v>
      </c>
      <c r="K666" s="95">
        <f t="shared" si="22"/>
        <v>73.31</v>
      </c>
      <c r="L666" s="2" t="s">
        <v>262</v>
      </c>
      <c r="M666" s="93">
        <v>1</v>
      </c>
      <c r="N666" s="87"/>
    </row>
    <row r="667" spans="1:14" ht="12.75">
      <c r="A667" s="96">
        <v>39387</v>
      </c>
      <c r="B667" s="91" t="s">
        <v>72</v>
      </c>
      <c r="C667" s="91" t="s">
        <v>73</v>
      </c>
      <c r="D667" s="91"/>
      <c r="E667" s="91">
        <v>2773650</v>
      </c>
      <c r="F667" s="91">
        <v>2836890</v>
      </c>
      <c r="G667" s="93">
        <f t="shared" si="23"/>
        <v>63240</v>
      </c>
      <c r="H667" s="94">
        <v>0</v>
      </c>
      <c r="I667" s="94">
        <v>0</v>
      </c>
      <c r="J667" s="94">
        <v>94.86</v>
      </c>
      <c r="K667" s="95">
        <f t="shared" si="22"/>
        <v>94.86</v>
      </c>
      <c r="L667" s="2" t="s">
        <v>262</v>
      </c>
      <c r="M667" s="93">
        <v>1</v>
      </c>
      <c r="N667" s="87"/>
    </row>
    <row r="668" spans="1:14" ht="12.75">
      <c r="A668" s="96">
        <v>39387</v>
      </c>
      <c r="B668" s="91" t="s">
        <v>74</v>
      </c>
      <c r="C668" s="91" t="s">
        <v>75</v>
      </c>
      <c r="D668" s="91"/>
      <c r="E668" s="91">
        <v>998960</v>
      </c>
      <c r="F668" s="91">
        <v>1036450</v>
      </c>
      <c r="G668" s="93">
        <f t="shared" si="23"/>
        <v>37490</v>
      </c>
      <c r="H668" s="94">
        <v>0</v>
      </c>
      <c r="I668" s="94">
        <v>0</v>
      </c>
      <c r="J668" s="94">
        <v>56.24</v>
      </c>
      <c r="K668" s="95">
        <f t="shared" si="22"/>
        <v>56.24</v>
      </c>
      <c r="L668" s="2" t="s">
        <v>262</v>
      </c>
      <c r="M668" s="93">
        <v>1</v>
      </c>
      <c r="N668" s="87"/>
    </row>
    <row r="669" spans="1:14" ht="12.75">
      <c r="A669" s="96">
        <v>39387</v>
      </c>
      <c r="B669" s="91" t="s">
        <v>76</v>
      </c>
      <c r="C669" s="91" t="s">
        <v>77</v>
      </c>
      <c r="D669" s="91"/>
      <c r="E669" s="91">
        <v>0</v>
      </c>
      <c r="F669" s="91">
        <v>30850</v>
      </c>
      <c r="G669" s="93">
        <f t="shared" si="23"/>
        <v>30850</v>
      </c>
      <c r="H669" s="94">
        <v>0</v>
      </c>
      <c r="I669" s="94">
        <v>0</v>
      </c>
      <c r="J669" s="94">
        <v>46.28</v>
      </c>
      <c r="K669" s="95">
        <f t="shared" si="22"/>
        <v>46.28</v>
      </c>
      <c r="L669" s="2" t="s">
        <v>262</v>
      </c>
      <c r="M669" s="93">
        <v>1</v>
      </c>
      <c r="N669" s="87"/>
    </row>
    <row r="670" spans="1:14" ht="12.75">
      <c r="A670" s="96">
        <v>39387</v>
      </c>
      <c r="B670" s="91" t="s">
        <v>78</v>
      </c>
      <c r="C670" s="91" t="s">
        <v>79</v>
      </c>
      <c r="D670" s="91"/>
      <c r="E670" s="91">
        <v>986730</v>
      </c>
      <c r="F670" s="91">
        <v>1031990</v>
      </c>
      <c r="G670" s="93">
        <f t="shared" si="23"/>
        <v>45260</v>
      </c>
      <c r="H670" s="94">
        <v>0</v>
      </c>
      <c r="I670" s="94">
        <v>0</v>
      </c>
      <c r="J670" s="94">
        <v>67.89</v>
      </c>
      <c r="K670" s="95">
        <f t="shared" si="22"/>
        <v>67.89</v>
      </c>
      <c r="L670" s="2" t="s">
        <v>262</v>
      </c>
      <c r="M670" s="93">
        <v>1</v>
      </c>
      <c r="N670" s="87"/>
    </row>
    <row r="671" spans="1:14" ht="12.75">
      <c r="A671" s="96">
        <v>39387</v>
      </c>
      <c r="B671" s="91" t="s">
        <v>213</v>
      </c>
      <c r="C671" s="91" t="s">
        <v>214</v>
      </c>
      <c r="D671" s="91"/>
      <c r="E671" s="91">
        <v>1463540</v>
      </c>
      <c r="F671" s="91">
        <v>1506030</v>
      </c>
      <c r="G671" s="93">
        <f t="shared" si="23"/>
        <v>42490</v>
      </c>
      <c r="H671" s="94">
        <v>0</v>
      </c>
      <c r="I671" s="94">
        <v>0</v>
      </c>
      <c r="J671" s="94">
        <v>63.74</v>
      </c>
      <c r="K671" s="95">
        <f t="shared" si="22"/>
        <v>63.74</v>
      </c>
      <c r="L671" s="2" t="s">
        <v>262</v>
      </c>
      <c r="M671" s="93">
        <v>1</v>
      </c>
      <c r="N671" s="87"/>
    </row>
    <row r="672" spans="1:14" ht="12.75">
      <c r="A672" s="96">
        <v>39387</v>
      </c>
      <c r="B672" s="91" t="s">
        <v>80</v>
      </c>
      <c r="C672" s="91" t="s">
        <v>81</v>
      </c>
      <c r="D672" s="91"/>
      <c r="E672" s="91">
        <v>912260</v>
      </c>
      <c r="F672" s="91">
        <v>977250</v>
      </c>
      <c r="G672" s="93">
        <f t="shared" si="23"/>
        <v>64990</v>
      </c>
      <c r="H672" s="94">
        <v>12.39</v>
      </c>
      <c r="I672" s="94">
        <v>0</v>
      </c>
      <c r="J672" s="94">
        <v>97.49</v>
      </c>
      <c r="K672" s="95">
        <f t="shared" si="22"/>
        <v>109.88</v>
      </c>
      <c r="L672" s="2" t="s">
        <v>262</v>
      </c>
      <c r="M672" s="93">
        <v>1</v>
      </c>
      <c r="N672" s="87"/>
    </row>
    <row r="673" spans="1:14" ht="12.75">
      <c r="A673" s="96">
        <v>39387</v>
      </c>
      <c r="B673" s="91" t="s">
        <v>235</v>
      </c>
      <c r="C673" s="91" t="s">
        <v>236</v>
      </c>
      <c r="D673" s="91"/>
      <c r="E673" s="91">
        <v>0</v>
      </c>
      <c r="F673" s="91">
        <v>0</v>
      </c>
      <c r="G673" s="93">
        <f t="shared" si="23"/>
        <v>0</v>
      </c>
      <c r="H673" s="94">
        <v>0</v>
      </c>
      <c r="I673" s="94">
        <v>30</v>
      </c>
      <c r="J673" s="94">
        <v>0</v>
      </c>
      <c r="K673" s="95">
        <f t="shared" si="22"/>
        <v>30</v>
      </c>
      <c r="L673" s="2" t="s">
        <v>262</v>
      </c>
      <c r="M673" s="93">
        <v>1</v>
      </c>
      <c r="N673" s="87"/>
    </row>
    <row r="674" spans="1:14" ht="12.75">
      <c r="A674" s="96">
        <v>39387</v>
      </c>
      <c r="B674" s="91" t="s">
        <v>215</v>
      </c>
      <c r="C674" s="91" t="s">
        <v>216</v>
      </c>
      <c r="D674" s="91"/>
      <c r="E674" s="91">
        <v>0</v>
      </c>
      <c r="F674" s="91">
        <v>14280</v>
      </c>
      <c r="G674" s="93">
        <f t="shared" si="23"/>
        <v>14280</v>
      </c>
      <c r="H674" s="94">
        <v>0</v>
      </c>
      <c r="I674" s="94">
        <v>30</v>
      </c>
      <c r="J674" s="94">
        <v>0</v>
      </c>
      <c r="K674" s="95">
        <f t="shared" si="22"/>
        <v>30</v>
      </c>
      <c r="L674" s="2" t="s">
        <v>262</v>
      </c>
      <c r="M674" s="93">
        <v>1</v>
      </c>
      <c r="N674" s="87"/>
    </row>
    <row r="675" spans="1:14" ht="12.75">
      <c r="A675" s="96">
        <v>39387</v>
      </c>
      <c r="B675" s="91" t="s">
        <v>217</v>
      </c>
      <c r="C675" s="91" t="s">
        <v>218</v>
      </c>
      <c r="D675" s="91"/>
      <c r="E675" s="91">
        <v>17050</v>
      </c>
      <c r="F675" s="91">
        <v>27840</v>
      </c>
      <c r="G675" s="93">
        <f t="shared" si="23"/>
        <v>10790</v>
      </c>
      <c r="H675" s="94">
        <v>0</v>
      </c>
      <c r="I675" s="94">
        <v>30</v>
      </c>
      <c r="J675" s="94">
        <v>0</v>
      </c>
      <c r="K675" s="95">
        <f t="shared" si="22"/>
        <v>30</v>
      </c>
      <c r="L675" s="2" t="s">
        <v>262</v>
      </c>
      <c r="M675" s="93">
        <v>1</v>
      </c>
      <c r="N675" s="87"/>
    </row>
    <row r="676" spans="1:14" ht="12.75">
      <c r="A676" s="96">
        <v>39387</v>
      </c>
      <c r="B676" s="91" t="s">
        <v>82</v>
      </c>
      <c r="C676" s="91" t="s">
        <v>83</v>
      </c>
      <c r="D676" s="91"/>
      <c r="E676" s="91">
        <v>1241460</v>
      </c>
      <c r="F676" s="91">
        <v>1260430</v>
      </c>
      <c r="G676" s="93">
        <f t="shared" si="23"/>
        <v>18970</v>
      </c>
      <c r="H676" s="94">
        <v>0</v>
      </c>
      <c r="I676" s="94">
        <v>30</v>
      </c>
      <c r="J676" s="94">
        <v>0</v>
      </c>
      <c r="K676" s="95">
        <f t="shared" si="22"/>
        <v>30</v>
      </c>
      <c r="L676" s="2" t="s">
        <v>262</v>
      </c>
      <c r="M676" s="93">
        <v>1</v>
      </c>
      <c r="N676" s="87"/>
    </row>
    <row r="677" spans="1:14" ht="12.75">
      <c r="A677" s="96">
        <v>39387</v>
      </c>
      <c r="B677" s="91" t="s">
        <v>84</v>
      </c>
      <c r="C677" s="91" t="s">
        <v>85</v>
      </c>
      <c r="D677" s="91"/>
      <c r="E677" s="91">
        <v>2968090</v>
      </c>
      <c r="F677" s="91">
        <v>3028860</v>
      </c>
      <c r="G677" s="93">
        <f t="shared" si="23"/>
        <v>60770</v>
      </c>
      <c r="H677" s="94">
        <v>0</v>
      </c>
      <c r="I677" s="94">
        <v>0</v>
      </c>
      <c r="J677" s="94">
        <v>91.16</v>
      </c>
      <c r="K677" s="95">
        <f t="shared" si="22"/>
        <v>91.16</v>
      </c>
      <c r="L677" s="2" t="s">
        <v>262</v>
      </c>
      <c r="M677" s="93">
        <v>1</v>
      </c>
      <c r="N677" s="87"/>
    </row>
    <row r="678" spans="1:14" ht="12.75">
      <c r="A678" s="96">
        <v>39387</v>
      </c>
      <c r="B678" s="91" t="s">
        <v>219</v>
      </c>
      <c r="C678" s="91" t="s">
        <v>220</v>
      </c>
      <c r="D678" s="91"/>
      <c r="E678" s="91">
        <v>1583300</v>
      </c>
      <c r="F678" s="91">
        <v>1642120</v>
      </c>
      <c r="G678" s="93">
        <f t="shared" si="23"/>
        <v>58820</v>
      </c>
      <c r="H678" s="94">
        <v>0</v>
      </c>
      <c r="I678" s="94">
        <v>0</v>
      </c>
      <c r="J678" s="94">
        <v>88.23</v>
      </c>
      <c r="K678" s="95">
        <f t="shared" si="22"/>
        <v>88.23</v>
      </c>
      <c r="L678" s="2" t="s">
        <v>262</v>
      </c>
      <c r="M678" s="93">
        <v>1</v>
      </c>
      <c r="N678" s="87"/>
    </row>
    <row r="679" spans="1:14" ht="12.75">
      <c r="A679" s="96">
        <v>39387</v>
      </c>
      <c r="B679" s="91" t="s">
        <v>221</v>
      </c>
      <c r="C679" s="91" t="s">
        <v>222</v>
      </c>
      <c r="D679" s="91"/>
      <c r="E679" s="91">
        <v>22980</v>
      </c>
      <c r="F679" s="91">
        <v>56130</v>
      </c>
      <c r="G679" s="93">
        <f t="shared" si="23"/>
        <v>33150</v>
      </c>
      <c r="H679" s="94">
        <v>0</v>
      </c>
      <c r="I679" s="94">
        <v>0</v>
      </c>
      <c r="J679" s="94">
        <v>49.73</v>
      </c>
      <c r="K679" s="95">
        <f t="shared" si="22"/>
        <v>49.73</v>
      </c>
      <c r="L679" s="2" t="s">
        <v>262</v>
      </c>
      <c r="M679" s="93">
        <v>1</v>
      </c>
      <c r="N679" s="87"/>
    </row>
    <row r="680" spans="1:14" ht="12.75">
      <c r="A680" s="96">
        <v>39387</v>
      </c>
      <c r="B680" s="91" t="s">
        <v>239</v>
      </c>
      <c r="C680" s="91" t="s">
        <v>240</v>
      </c>
      <c r="D680" s="91"/>
      <c r="E680" s="91">
        <v>0</v>
      </c>
      <c r="F680" s="91">
        <v>17390</v>
      </c>
      <c r="G680" s="93">
        <f t="shared" si="23"/>
        <v>17390</v>
      </c>
      <c r="H680" s="94">
        <v>0</v>
      </c>
      <c r="I680" s="94">
        <v>30</v>
      </c>
      <c r="J680" s="94">
        <v>0</v>
      </c>
      <c r="K680" s="95">
        <f t="shared" si="22"/>
        <v>30</v>
      </c>
      <c r="L680" s="2" t="s">
        <v>262</v>
      </c>
      <c r="M680" s="93">
        <v>1</v>
      </c>
      <c r="N680" s="87"/>
    </row>
    <row r="681" spans="1:14" ht="12.75">
      <c r="A681" s="96">
        <v>39387</v>
      </c>
      <c r="B681" s="91" t="s">
        <v>86</v>
      </c>
      <c r="C681" s="91" t="s">
        <v>87</v>
      </c>
      <c r="D681" s="91"/>
      <c r="E681" s="91">
        <v>1245340</v>
      </c>
      <c r="F681" s="91">
        <v>1296860</v>
      </c>
      <c r="G681" s="93">
        <f t="shared" si="23"/>
        <v>51520</v>
      </c>
      <c r="H681" s="94">
        <v>0</v>
      </c>
      <c r="I681" s="94">
        <v>0</v>
      </c>
      <c r="J681" s="94">
        <v>77.28</v>
      </c>
      <c r="K681" s="95">
        <f t="shared" si="22"/>
        <v>77.28</v>
      </c>
      <c r="L681" s="2" t="s">
        <v>262</v>
      </c>
      <c r="M681" s="93">
        <v>1</v>
      </c>
      <c r="N681" s="87"/>
    </row>
    <row r="682" spans="1:14" ht="12.75">
      <c r="A682" s="96">
        <v>39387</v>
      </c>
      <c r="B682" s="91" t="s">
        <v>88</v>
      </c>
      <c r="C682" s="91" t="s">
        <v>89</v>
      </c>
      <c r="D682" s="91"/>
      <c r="E682" s="91">
        <v>920300</v>
      </c>
      <c r="F682" s="91">
        <v>970610</v>
      </c>
      <c r="G682" s="93">
        <f t="shared" si="23"/>
        <v>50310</v>
      </c>
      <c r="H682" s="94">
        <v>0</v>
      </c>
      <c r="I682" s="94">
        <v>0</v>
      </c>
      <c r="J682" s="94">
        <v>75.47</v>
      </c>
      <c r="K682" s="95">
        <f t="shared" si="22"/>
        <v>75.47</v>
      </c>
      <c r="L682" s="2" t="s">
        <v>262</v>
      </c>
      <c r="M682" s="93">
        <v>1</v>
      </c>
      <c r="N682" s="87"/>
    </row>
    <row r="683" spans="1:14" ht="12.75">
      <c r="A683" s="96">
        <v>39387</v>
      </c>
      <c r="B683" s="91" t="s">
        <v>127</v>
      </c>
      <c r="C683" s="91" t="s">
        <v>128</v>
      </c>
      <c r="D683" s="91"/>
      <c r="E683" s="91">
        <v>0</v>
      </c>
      <c r="F683" s="91">
        <v>0</v>
      </c>
      <c r="G683" s="93">
        <f t="shared" si="23"/>
        <v>0</v>
      </c>
      <c r="H683" s="94">
        <v>14.5</v>
      </c>
      <c r="I683" s="94">
        <v>30</v>
      </c>
      <c r="J683" s="94">
        <v>0</v>
      </c>
      <c r="K683" s="95">
        <f t="shared" si="22"/>
        <v>44.5</v>
      </c>
      <c r="L683" s="2" t="s">
        <v>262</v>
      </c>
      <c r="M683" s="93">
        <v>1</v>
      </c>
      <c r="N683" s="87"/>
    </row>
    <row r="684" spans="1:14" ht="12.75">
      <c r="A684" s="96">
        <v>39387</v>
      </c>
      <c r="B684" s="91" t="s">
        <v>90</v>
      </c>
      <c r="C684" s="91" t="s">
        <v>91</v>
      </c>
      <c r="D684" s="91"/>
      <c r="E684" s="91">
        <v>1089920</v>
      </c>
      <c r="F684" s="91">
        <v>1130260</v>
      </c>
      <c r="G684" s="93">
        <f t="shared" si="23"/>
        <v>40340</v>
      </c>
      <c r="H684" s="94">
        <v>0</v>
      </c>
      <c r="I684" s="94">
        <v>0</v>
      </c>
      <c r="J684" s="94">
        <v>60.51</v>
      </c>
      <c r="K684" s="95">
        <f t="shared" si="22"/>
        <v>60.51</v>
      </c>
      <c r="L684" s="2" t="s">
        <v>262</v>
      </c>
      <c r="M684" s="93">
        <v>1</v>
      </c>
      <c r="N684" s="87"/>
    </row>
    <row r="685" spans="1:14" ht="12.75">
      <c r="A685" s="96">
        <v>39387</v>
      </c>
      <c r="B685" s="91" t="s">
        <v>231</v>
      </c>
      <c r="C685" s="91" t="s">
        <v>232</v>
      </c>
      <c r="D685" s="91"/>
      <c r="E685" s="91">
        <v>0</v>
      </c>
      <c r="F685" s="91">
        <v>5060</v>
      </c>
      <c r="G685" s="93">
        <f t="shared" si="23"/>
        <v>5060</v>
      </c>
      <c r="H685" s="94">
        <v>0</v>
      </c>
      <c r="I685" s="94">
        <v>30</v>
      </c>
      <c r="J685" s="94">
        <v>0</v>
      </c>
      <c r="K685" s="95">
        <f t="shared" si="22"/>
        <v>30</v>
      </c>
      <c r="L685" s="2" t="s">
        <v>262</v>
      </c>
      <c r="M685" s="93">
        <v>1</v>
      </c>
      <c r="N685" s="87"/>
    </row>
    <row r="686" spans="1:14" ht="12.75">
      <c r="A686" s="96">
        <v>39387</v>
      </c>
      <c r="B686" s="91" t="s">
        <v>92</v>
      </c>
      <c r="C686" s="91" t="s">
        <v>93</v>
      </c>
      <c r="D686" s="91"/>
      <c r="E686" s="91">
        <v>1469320</v>
      </c>
      <c r="F686" s="91">
        <v>1528640</v>
      </c>
      <c r="G686" s="93">
        <f t="shared" si="23"/>
        <v>59320</v>
      </c>
      <c r="H686" s="94">
        <v>0</v>
      </c>
      <c r="I686" s="94">
        <v>0</v>
      </c>
      <c r="J686" s="94">
        <v>88.98</v>
      </c>
      <c r="K686" s="95">
        <f t="shared" si="22"/>
        <v>88.98</v>
      </c>
      <c r="L686" s="2" t="s">
        <v>262</v>
      </c>
      <c r="M686" s="93">
        <v>1</v>
      </c>
      <c r="N686" s="87"/>
    </row>
    <row r="687" spans="1:14" ht="12.75">
      <c r="A687" s="96">
        <v>39387</v>
      </c>
      <c r="B687" s="91" t="s">
        <v>94</v>
      </c>
      <c r="C687" s="91" t="s">
        <v>95</v>
      </c>
      <c r="D687" s="91"/>
      <c r="E687" s="91">
        <v>3497460</v>
      </c>
      <c r="F687" s="91">
        <v>3594010</v>
      </c>
      <c r="G687" s="93">
        <f t="shared" si="23"/>
        <v>96550</v>
      </c>
      <c r="H687" s="94">
        <v>15.02</v>
      </c>
      <c r="I687" s="94">
        <v>0</v>
      </c>
      <c r="J687" s="94">
        <v>144.83</v>
      </c>
      <c r="K687" s="95">
        <f t="shared" si="22"/>
        <v>159.85000000000002</v>
      </c>
      <c r="L687" s="2" t="s">
        <v>262</v>
      </c>
      <c r="M687" s="93">
        <v>1</v>
      </c>
      <c r="N687" s="87"/>
    </row>
    <row r="688" spans="1:14" ht="12.75">
      <c r="A688" s="96">
        <v>39387</v>
      </c>
      <c r="B688" s="91" t="s">
        <v>96</v>
      </c>
      <c r="C688" s="91" t="s">
        <v>97</v>
      </c>
      <c r="D688" s="91"/>
      <c r="E688" s="91">
        <v>291010</v>
      </c>
      <c r="F688" s="91">
        <v>297910</v>
      </c>
      <c r="G688" s="93">
        <f t="shared" si="23"/>
        <v>6900</v>
      </c>
      <c r="H688" s="94">
        <v>0</v>
      </c>
      <c r="I688" s="94">
        <v>30</v>
      </c>
      <c r="J688" s="94">
        <v>0</v>
      </c>
      <c r="K688" s="95">
        <f t="shared" si="22"/>
        <v>30</v>
      </c>
      <c r="L688" s="2" t="s">
        <v>262</v>
      </c>
      <c r="M688" s="93">
        <v>1</v>
      </c>
      <c r="N688" s="87"/>
    </row>
    <row r="689" spans="1:14" ht="12.75">
      <c r="A689" s="96">
        <v>39387</v>
      </c>
      <c r="B689" s="91" t="s">
        <v>98</v>
      </c>
      <c r="C689" s="91" t="s">
        <v>99</v>
      </c>
      <c r="D689" s="91"/>
      <c r="E689" s="91">
        <v>2032230</v>
      </c>
      <c r="F689" s="91">
        <v>2105880</v>
      </c>
      <c r="G689" s="93">
        <f t="shared" si="23"/>
        <v>73650</v>
      </c>
      <c r="H689" s="94">
        <v>0</v>
      </c>
      <c r="I689" s="94">
        <v>0</v>
      </c>
      <c r="J689" s="94">
        <v>110.48</v>
      </c>
      <c r="K689" s="95">
        <f t="shared" si="22"/>
        <v>110.48</v>
      </c>
      <c r="L689" s="2" t="s">
        <v>262</v>
      </c>
      <c r="M689" s="93">
        <v>1</v>
      </c>
      <c r="N689" s="87"/>
    </row>
    <row r="690" spans="1:14" ht="12.75">
      <c r="A690" s="96">
        <v>39387</v>
      </c>
      <c r="B690" s="91" t="s">
        <v>100</v>
      </c>
      <c r="C690" s="91" t="s">
        <v>101</v>
      </c>
      <c r="D690" s="91"/>
      <c r="E690" s="91">
        <v>1806890</v>
      </c>
      <c r="F690" s="91">
        <v>1855110</v>
      </c>
      <c r="G690" s="93">
        <f t="shared" si="23"/>
        <v>48220</v>
      </c>
      <c r="H690" s="94">
        <v>10</v>
      </c>
      <c r="I690" s="94">
        <v>0</v>
      </c>
      <c r="J690" s="94">
        <v>72.33</v>
      </c>
      <c r="K690" s="95">
        <f t="shared" si="22"/>
        <v>82.33</v>
      </c>
      <c r="L690" s="2" t="s">
        <v>262</v>
      </c>
      <c r="M690" s="93">
        <v>1</v>
      </c>
      <c r="N690" s="87"/>
    </row>
    <row r="691" spans="1:14" ht="12.75">
      <c r="A691" s="96">
        <v>39387</v>
      </c>
      <c r="B691" s="91" t="s">
        <v>102</v>
      </c>
      <c r="C691" s="91" t="s">
        <v>103</v>
      </c>
      <c r="D691" s="91"/>
      <c r="E691" s="91">
        <v>2446990</v>
      </c>
      <c r="F691" s="91">
        <v>2522070</v>
      </c>
      <c r="G691" s="93">
        <f t="shared" si="23"/>
        <v>75080</v>
      </c>
      <c r="H691" s="94">
        <v>0</v>
      </c>
      <c r="I691" s="94">
        <v>0</v>
      </c>
      <c r="J691" s="94">
        <v>112.62</v>
      </c>
      <c r="K691" s="95">
        <f t="shared" si="22"/>
        <v>112.62</v>
      </c>
      <c r="L691" s="2" t="s">
        <v>262</v>
      </c>
      <c r="M691" s="93">
        <v>1</v>
      </c>
      <c r="N691" s="87"/>
    </row>
    <row r="692" spans="1:14" ht="12.75">
      <c r="A692" s="96">
        <v>39387</v>
      </c>
      <c r="B692" s="91" t="s">
        <v>104</v>
      </c>
      <c r="C692" s="91" t="s">
        <v>105</v>
      </c>
      <c r="D692" s="91"/>
      <c r="E692" s="91">
        <v>1678130</v>
      </c>
      <c r="F692" s="91">
        <v>1766370</v>
      </c>
      <c r="G692" s="93">
        <f t="shared" si="23"/>
        <v>88240</v>
      </c>
      <c r="H692" s="94">
        <v>0</v>
      </c>
      <c r="I692" s="94">
        <v>0</v>
      </c>
      <c r="J692" s="94">
        <v>132.36</v>
      </c>
      <c r="K692" s="95">
        <f t="shared" si="22"/>
        <v>132.36</v>
      </c>
      <c r="L692" s="2" t="s">
        <v>262</v>
      </c>
      <c r="M692" s="93">
        <v>1</v>
      </c>
      <c r="N692" s="87"/>
    </row>
    <row r="693" spans="1:14" ht="12.75">
      <c r="A693" s="96">
        <v>39387</v>
      </c>
      <c r="B693" s="91" t="s">
        <v>106</v>
      </c>
      <c r="C693" s="91" t="s">
        <v>107</v>
      </c>
      <c r="D693" s="91"/>
      <c r="E693" s="91">
        <v>2946370</v>
      </c>
      <c r="F693" s="91">
        <v>3056970</v>
      </c>
      <c r="G693" s="93">
        <f t="shared" si="23"/>
        <v>110600</v>
      </c>
      <c r="H693" s="94">
        <v>0</v>
      </c>
      <c r="I693" s="94">
        <v>0</v>
      </c>
      <c r="J693" s="94">
        <v>165.9</v>
      </c>
      <c r="K693" s="95">
        <f t="shared" si="22"/>
        <v>165.9</v>
      </c>
      <c r="L693" s="2" t="s">
        <v>262</v>
      </c>
      <c r="M693" s="93">
        <v>1</v>
      </c>
      <c r="N693" s="87"/>
    </row>
    <row r="694" spans="1:14" ht="12.75">
      <c r="A694" s="96">
        <v>39387</v>
      </c>
      <c r="B694" s="91" t="s">
        <v>108</v>
      </c>
      <c r="C694" s="91" t="s">
        <v>109</v>
      </c>
      <c r="D694" s="91"/>
      <c r="E694" s="91">
        <v>2629570</v>
      </c>
      <c r="F694" s="91">
        <v>2649500</v>
      </c>
      <c r="G694" s="93">
        <f t="shared" si="23"/>
        <v>19930</v>
      </c>
      <c r="H694" s="94">
        <v>0</v>
      </c>
      <c r="I694" s="94">
        <v>30</v>
      </c>
      <c r="J694" s="94">
        <v>0</v>
      </c>
      <c r="K694" s="95">
        <f t="shared" si="22"/>
        <v>30</v>
      </c>
      <c r="L694" s="2" t="s">
        <v>262</v>
      </c>
      <c r="M694" s="93">
        <v>1</v>
      </c>
      <c r="N694" s="87"/>
    </row>
    <row r="695" spans="1:14" ht="12.75">
      <c r="A695" s="96">
        <v>39387</v>
      </c>
      <c r="B695" s="91" t="s">
        <v>110</v>
      </c>
      <c r="C695" s="91" t="s">
        <v>111</v>
      </c>
      <c r="D695" s="91"/>
      <c r="E695" s="91">
        <v>2705390</v>
      </c>
      <c r="F695" s="91">
        <v>2737190</v>
      </c>
      <c r="G695" s="93">
        <f t="shared" si="23"/>
        <v>31800</v>
      </c>
      <c r="H695" s="94">
        <v>10.74</v>
      </c>
      <c r="I695" s="94">
        <v>0</v>
      </c>
      <c r="J695" s="94">
        <v>47.7</v>
      </c>
      <c r="K695" s="95">
        <f t="shared" si="22"/>
        <v>58.440000000000005</v>
      </c>
      <c r="L695" s="2" t="s">
        <v>262</v>
      </c>
      <c r="M695" s="93">
        <v>1</v>
      </c>
      <c r="N695" s="87"/>
    </row>
    <row r="696" spans="1:14" ht="12.75">
      <c r="A696" s="96">
        <v>39387</v>
      </c>
      <c r="B696" s="91" t="s">
        <v>112</v>
      </c>
      <c r="C696" s="91" t="s">
        <v>113</v>
      </c>
      <c r="D696" s="91"/>
      <c r="E696" s="91">
        <v>2073890</v>
      </c>
      <c r="F696" s="91">
        <v>2129580</v>
      </c>
      <c r="G696" s="93">
        <f t="shared" si="23"/>
        <v>55690</v>
      </c>
      <c r="H696" s="94">
        <v>0</v>
      </c>
      <c r="I696" s="94">
        <v>0</v>
      </c>
      <c r="J696" s="94">
        <v>83.54</v>
      </c>
      <c r="K696" s="95">
        <f t="shared" si="22"/>
        <v>83.54</v>
      </c>
      <c r="L696" s="2" t="s">
        <v>262</v>
      </c>
      <c r="M696" s="93">
        <v>1</v>
      </c>
      <c r="N696" s="87"/>
    </row>
    <row r="697" spans="1:14" ht="12.75">
      <c r="A697" s="96">
        <v>39387</v>
      </c>
      <c r="B697" s="91" t="s">
        <v>114</v>
      </c>
      <c r="C697" s="91" t="s">
        <v>115</v>
      </c>
      <c r="D697" s="91"/>
      <c r="E697" s="91">
        <v>2210240</v>
      </c>
      <c r="F697" s="91">
        <v>2262510</v>
      </c>
      <c r="G697" s="93">
        <f t="shared" si="23"/>
        <v>52270</v>
      </c>
      <c r="H697" s="94">
        <v>0</v>
      </c>
      <c r="I697" s="94">
        <v>0</v>
      </c>
      <c r="J697" s="94">
        <v>78.41</v>
      </c>
      <c r="K697" s="95">
        <f t="shared" si="22"/>
        <v>78.41</v>
      </c>
      <c r="L697" s="2" t="s">
        <v>262</v>
      </c>
      <c r="M697" s="93">
        <v>1</v>
      </c>
      <c r="N697" s="87"/>
    </row>
    <row r="698" spans="1:14" ht="12.75">
      <c r="A698" s="96">
        <v>39387</v>
      </c>
      <c r="B698" s="91" t="s">
        <v>116</v>
      </c>
      <c r="C698" s="91" t="s">
        <v>117</v>
      </c>
      <c r="D698" s="91"/>
      <c r="E698" s="91">
        <v>2019190</v>
      </c>
      <c r="F698" s="91">
        <v>2056460</v>
      </c>
      <c r="G698" s="93">
        <f t="shared" si="23"/>
        <v>37270</v>
      </c>
      <c r="H698" s="94">
        <v>10</v>
      </c>
      <c r="I698" s="94">
        <v>0</v>
      </c>
      <c r="J698" s="94">
        <v>55.91</v>
      </c>
      <c r="K698" s="95">
        <f t="shared" si="22"/>
        <v>65.91</v>
      </c>
      <c r="L698" s="2" t="s">
        <v>262</v>
      </c>
      <c r="M698" s="93">
        <v>1</v>
      </c>
      <c r="N698" s="87"/>
    </row>
    <row r="699" spans="1:14" ht="12.75">
      <c r="A699" s="96">
        <v>39387</v>
      </c>
      <c r="B699" s="91" t="s">
        <v>118</v>
      </c>
      <c r="C699" s="91" t="s">
        <v>119</v>
      </c>
      <c r="D699" s="91"/>
      <c r="E699" s="91">
        <v>1676060</v>
      </c>
      <c r="F699" s="91">
        <v>1721810</v>
      </c>
      <c r="G699" s="93">
        <f t="shared" si="23"/>
        <v>45750</v>
      </c>
      <c r="H699" s="94">
        <v>0</v>
      </c>
      <c r="I699" s="94">
        <v>0</v>
      </c>
      <c r="J699" s="94">
        <v>68.63</v>
      </c>
      <c r="K699" s="95">
        <f aca="true" t="shared" si="24" ref="K699:K746">+J699+I699+H699</f>
        <v>68.63</v>
      </c>
      <c r="L699" s="2" t="s">
        <v>262</v>
      </c>
      <c r="M699" s="93">
        <v>1</v>
      </c>
      <c r="N699" s="87"/>
    </row>
    <row r="700" spans="1:14" ht="12.75">
      <c r="A700" s="96">
        <v>39387</v>
      </c>
      <c r="B700" s="91" t="s">
        <v>255</v>
      </c>
      <c r="C700" s="91" t="s">
        <v>120</v>
      </c>
      <c r="D700" s="91"/>
      <c r="E700" s="91">
        <v>2044660</v>
      </c>
      <c r="F700" s="91">
        <v>2044660</v>
      </c>
      <c r="G700" s="93">
        <f t="shared" si="23"/>
        <v>0</v>
      </c>
      <c r="H700" s="94">
        <v>0</v>
      </c>
      <c r="I700" s="94">
        <v>0</v>
      </c>
      <c r="J700" s="94">
        <v>53.69</v>
      </c>
      <c r="K700" s="95">
        <f t="shared" si="24"/>
        <v>53.69</v>
      </c>
      <c r="L700" s="2" t="s">
        <v>262</v>
      </c>
      <c r="M700" s="93">
        <v>1</v>
      </c>
      <c r="N700" s="87"/>
    </row>
    <row r="701" spans="1:14" ht="12.75">
      <c r="A701" s="96">
        <v>39387</v>
      </c>
      <c r="B701" s="91" t="s">
        <v>121</v>
      </c>
      <c r="C701" s="91" t="s">
        <v>122</v>
      </c>
      <c r="D701" s="91"/>
      <c r="E701" s="91">
        <v>1875170</v>
      </c>
      <c r="F701" s="91">
        <v>1993310</v>
      </c>
      <c r="G701" s="93">
        <f t="shared" si="23"/>
        <v>118140</v>
      </c>
      <c r="H701" s="94">
        <v>0</v>
      </c>
      <c r="I701" s="94">
        <v>0</v>
      </c>
      <c r="J701" s="94">
        <v>177.21</v>
      </c>
      <c r="K701" s="95">
        <f t="shared" si="24"/>
        <v>177.21</v>
      </c>
      <c r="L701" s="2" t="s">
        <v>262</v>
      </c>
      <c r="M701" s="93">
        <v>1</v>
      </c>
      <c r="N701" s="87"/>
    </row>
    <row r="702" spans="1:14" ht="12.75">
      <c r="A702" s="96">
        <v>39387</v>
      </c>
      <c r="B702" s="91" t="s">
        <v>123</v>
      </c>
      <c r="C702" s="91" t="s">
        <v>124</v>
      </c>
      <c r="D702" s="91"/>
      <c r="E702" s="91">
        <v>2362880</v>
      </c>
      <c r="F702" s="91">
        <v>2434480</v>
      </c>
      <c r="G702" s="93">
        <f t="shared" si="23"/>
        <v>71600</v>
      </c>
      <c r="H702" s="94">
        <v>12.5</v>
      </c>
      <c r="I702" s="94">
        <v>0</v>
      </c>
      <c r="J702" s="94">
        <v>107.4</v>
      </c>
      <c r="K702" s="95">
        <f t="shared" si="24"/>
        <v>119.9</v>
      </c>
      <c r="L702" s="2" t="s">
        <v>262</v>
      </c>
      <c r="M702" s="93">
        <v>1</v>
      </c>
      <c r="N702" s="87"/>
    </row>
    <row r="703" spans="1:14" ht="12.75">
      <c r="A703" s="96">
        <v>39387</v>
      </c>
      <c r="B703" s="91" t="s">
        <v>131</v>
      </c>
      <c r="C703" s="91" t="s">
        <v>132</v>
      </c>
      <c r="D703" s="91"/>
      <c r="E703" s="91">
        <v>2863180</v>
      </c>
      <c r="F703" s="91">
        <v>2917320</v>
      </c>
      <c r="G703" s="93">
        <f t="shared" si="23"/>
        <v>54140</v>
      </c>
      <c r="H703" s="94">
        <v>0</v>
      </c>
      <c r="I703" s="94">
        <v>0</v>
      </c>
      <c r="J703" s="94">
        <v>81.21</v>
      </c>
      <c r="K703" s="95">
        <f t="shared" si="24"/>
        <v>81.21</v>
      </c>
      <c r="L703" s="2" t="s">
        <v>262</v>
      </c>
      <c r="M703" s="93">
        <v>1</v>
      </c>
      <c r="N703" s="87"/>
    </row>
    <row r="704" spans="1:14" ht="12.75">
      <c r="A704" s="96">
        <v>39387</v>
      </c>
      <c r="B704" s="91" t="s">
        <v>133</v>
      </c>
      <c r="C704" s="91" t="s">
        <v>134</v>
      </c>
      <c r="D704" s="91"/>
      <c r="E704" s="91">
        <v>8586260</v>
      </c>
      <c r="F704" s="91">
        <v>8684510</v>
      </c>
      <c r="G704" s="93">
        <f aca="true" t="shared" si="25" ref="G704:G746">F704-E704</f>
        <v>98250</v>
      </c>
      <c r="H704" s="94">
        <v>27.43</v>
      </c>
      <c r="I704" s="94">
        <v>0</v>
      </c>
      <c r="J704" s="94">
        <v>147.38</v>
      </c>
      <c r="K704" s="95">
        <f t="shared" si="24"/>
        <v>174.81</v>
      </c>
      <c r="L704" s="2" t="s">
        <v>262</v>
      </c>
      <c r="M704" s="93">
        <v>1</v>
      </c>
      <c r="N704" s="87"/>
    </row>
    <row r="705" spans="1:14" ht="12.75">
      <c r="A705" s="96">
        <v>39387</v>
      </c>
      <c r="B705" s="91" t="s">
        <v>135</v>
      </c>
      <c r="C705" s="91" t="s">
        <v>136</v>
      </c>
      <c r="D705" s="91"/>
      <c r="E705" s="91">
        <v>2696440</v>
      </c>
      <c r="F705" s="91">
        <v>2728940</v>
      </c>
      <c r="G705" s="93">
        <f t="shared" si="25"/>
        <v>32500</v>
      </c>
      <c r="H705" s="94">
        <v>0</v>
      </c>
      <c r="I705" s="94">
        <v>0</v>
      </c>
      <c r="J705" s="94">
        <v>48.75</v>
      </c>
      <c r="K705" s="95">
        <f t="shared" si="24"/>
        <v>48.75</v>
      </c>
      <c r="L705" s="2" t="s">
        <v>262</v>
      </c>
      <c r="M705" s="93">
        <v>1</v>
      </c>
      <c r="N705" s="87"/>
    </row>
    <row r="706" spans="1:14" ht="12.75">
      <c r="A706" s="96">
        <v>39387</v>
      </c>
      <c r="B706" s="91" t="s">
        <v>137</v>
      </c>
      <c r="C706" s="91" t="s">
        <v>138</v>
      </c>
      <c r="D706" s="91"/>
      <c r="E706" s="91">
        <v>2717270</v>
      </c>
      <c r="F706" s="91">
        <v>2784340</v>
      </c>
      <c r="G706" s="93">
        <f t="shared" si="25"/>
        <v>67070</v>
      </c>
      <c r="H706" s="94">
        <v>0</v>
      </c>
      <c r="I706" s="94">
        <v>0</v>
      </c>
      <c r="J706" s="94">
        <v>100.61</v>
      </c>
      <c r="K706" s="95">
        <f t="shared" si="24"/>
        <v>100.61</v>
      </c>
      <c r="L706" s="2" t="s">
        <v>262</v>
      </c>
      <c r="M706" s="93">
        <v>1</v>
      </c>
      <c r="N706" s="87"/>
    </row>
    <row r="707" spans="1:14" ht="12.75">
      <c r="A707" s="96">
        <v>39387</v>
      </c>
      <c r="B707" s="91" t="s">
        <v>139</v>
      </c>
      <c r="C707" s="91" t="s">
        <v>140</v>
      </c>
      <c r="D707" s="91"/>
      <c r="E707" s="91">
        <v>2034170</v>
      </c>
      <c r="F707" s="91">
        <v>2060760</v>
      </c>
      <c r="G707" s="93">
        <f t="shared" si="25"/>
        <v>26590</v>
      </c>
      <c r="H707" s="94">
        <v>14.36</v>
      </c>
      <c r="I707" s="94">
        <v>0</v>
      </c>
      <c r="J707" s="94">
        <v>39.89</v>
      </c>
      <c r="K707" s="95">
        <f t="shared" si="24"/>
        <v>54.25</v>
      </c>
      <c r="L707" s="2" t="s">
        <v>262</v>
      </c>
      <c r="M707" s="93">
        <v>1</v>
      </c>
      <c r="N707" s="87"/>
    </row>
    <row r="708" spans="1:14" ht="12.75">
      <c r="A708" s="96">
        <v>39387</v>
      </c>
      <c r="B708" s="91" t="s">
        <v>141</v>
      </c>
      <c r="C708" s="91" t="s">
        <v>142</v>
      </c>
      <c r="D708" s="91"/>
      <c r="E708" s="91">
        <v>1653750</v>
      </c>
      <c r="F708" s="91">
        <v>1674850</v>
      </c>
      <c r="G708" s="93">
        <f t="shared" si="25"/>
        <v>21100</v>
      </c>
      <c r="H708" s="94">
        <v>0</v>
      </c>
      <c r="I708" s="94">
        <v>0</v>
      </c>
      <c r="J708" s="94">
        <v>31.65</v>
      </c>
      <c r="K708" s="95">
        <f t="shared" si="24"/>
        <v>31.65</v>
      </c>
      <c r="L708" s="2" t="s">
        <v>262</v>
      </c>
      <c r="M708" s="93">
        <v>1</v>
      </c>
      <c r="N708" s="87"/>
    </row>
    <row r="709" spans="1:14" ht="12.75">
      <c r="A709" s="96">
        <v>39387</v>
      </c>
      <c r="B709" s="91" t="s">
        <v>143</v>
      </c>
      <c r="C709" s="91" t="s">
        <v>144</v>
      </c>
      <c r="D709" s="91"/>
      <c r="E709" s="91">
        <v>2234130</v>
      </c>
      <c r="F709" s="91">
        <v>2259480</v>
      </c>
      <c r="G709" s="93">
        <f t="shared" si="25"/>
        <v>25350</v>
      </c>
      <c r="H709" s="94">
        <v>10</v>
      </c>
      <c r="I709" s="94">
        <v>0</v>
      </c>
      <c r="J709" s="94">
        <v>38.03</v>
      </c>
      <c r="K709" s="95">
        <f t="shared" si="24"/>
        <v>48.03</v>
      </c>
      <c r="L709" s="2" t="s">
        <v>262</v>
      </c>
      <c r="M709" s="93">
        <v>1</v>
      </c>
      <c r="N709" s="87"/>
    </row>
    <row r="710" spans="1:14" ht="12.75">
      <c r="A710" s="96">
        <v>39387</v>
      </c>
      <c r="B710" s="91" t="s">
        <v>145</v>
      </c>
      <c r="C710" s="91" t="s">
        <v>146</v>
      </c>
      <c r="D710" s="91"/>
      <c r="E710" s="91">
        <v>2002220</v>
      </c>
      <c r="F710" s="91">
        <v>2012860</v>
      </c>
      <c r="G710" s="93">
        <f t="shared" si="25"/>
        <v>10640</v>
      </c>
      <c r="H710" s="94">
        <v>0</v>
      </c>
      <c r="I710" s="94">
        <v>30</v>
      </c>
      <c r="J710" s="94">
        <v>0</v>
      </c>
      <c r="K710" s="95">
        <f t="shared" si="24"/>
        <v>30</v>
      </c>
      <c r="L710" s="2" t="s">
        <v>262</v>
      </c>
      <c r="M710" s="93">
        <v>1</v>
      </c>
      <c r="N710" s="87"/>
    </row>
    <row r="711" spans="1:14" ht="12.75">
      <c r="A711" s="96">
        <v>39387</v>
      </c>
      <c r="B711" s="91" t="s">
        <v>147</v>
      </c>
      <c r="C711" s="91" t="s">
        <v>148</v>
      </c>
      <c r="D711" s="91"/>
      <c r="E711" s="91">
        <v>2731630</v>
      </c>
      <c r="F711" s="91">
        <v>2795210</v>
      </c>
      <c r="G711" s="93">
        <f t="shared" si="25"/>
        <v>63580</v>
      </c>
      <c r="H711" s="94">
        <v>0</v>
      </c>
      <c r="I711" s="94">
        <v>0</v>
      </c>
      <c r="J711" s="94">
        <v>95.37</v>
      </c>
      <c r="K711" s="95">
        <f t="shared" si="24"/>
        <v>95.37</v>
      </c>
      <c r="L711" s="2" t="s">
        <v>262</v>
      </c>
      <c r="M711" s="93">
        <v>1</v>
      </c>
      <c r="N711" s="87"/>
    </row>
    <row r="712" spans="1:14" ht="12.75">
      <c r="A712" s="96">
        <v>39387</v>
      </c>
      <c r="B712" s="91" t="s">
        <v>149</v>
      </c>
      <c r="C712" s="91" t="s">
        <v>150</v>
      </c>
      <c r="D712" s="91"/>
      <c r="E712" s="91">
        <v>1655380</v>
      </c>
      <c r="F712" s="91">
        <v>1707040</v>
      </c>
      <c r="G712" s="93">
        <f t="shared" si="25"/>
        <v>51660</v>
      </c>
      <c r="H712" s="94">
        <v>0</v>
      </c>
      <c r="I712" s="94">
        <v>0</v>
      </c>
      <c r="J712" s="94">
        <v>77.49</v>
      </c>
      <c r="K712" s="95">
        <f t="shared" si="24"/>
        <v>77.49</v>
      </c>
      <c r="L712" s="2" t="s">
        <v>262</v>
      </c>
      <c r="M712" s="93">
        <v>1</v>
      </c>
      <c r="N712" s="87"/>
    </row>
    <row r="713" spans="1:14" ht="12.75">
      <c r="A713" s="96">
        <v>39387</v>
      </c>
      <c r="B713" s="91" t="s">
        <v>151</v>
      </c>
      <c r="C713" s="91" t="s">
        <v>152</v>
      </c>
      <c r="D713" s="91"/>
      <c r="E713" s="91">
        <v>2481870</v>
      </c>
      <c r="F713" s="91">
        <v>2507620</v>
      </c>
      <c r="G713" s="93">
        <f t="shared" si="25"/>
        <v>25750</v>
      </c>
      <c r="H713" s="94">
        <v>10</v>
      </c>
      <c r="I713" s="94">
        <v>0</v>
      </c>
      <c r="J713" s="94">
        <v>38.63</v>
      </c>
      <c r="K713" s="95">
        <f t="shared" si="24"/>
        <v>48.63</v>
      </c>
      <c r="L713" s="2" t="s">
        <v>262</v>
      </c>
      <c r="M713" s="93">
        <v>1</v>
      </c>
      <c r="N713" s="87"/>
    </row>
    <row r="714" spans="1:14" ht="12.75">
      <c r="A714" s="96">
        <v>39387</v>
      </c>
      <c r="B714" s="91" t="s">
        <v>153</v>
      </c>
      <c r="C714" s="91" t="s">
        <v>154</v>
      </c>
      <c r="D714" s="91"/>
      <c r="E714" s="91">
        <v>1849750</v>
      </c>
      <c r="F714" s="91">
        <v>1900570</v>
      </c>
      <c r="G714" s="93">
        <f t="shared" si="25"/>
        <v>50820</v>
      </c>
      <c r="H714" s="94">
        <v>0</v>
      </c>
      <c r="I714" s="94">
        <v>0</v>
      </c>
      <c r="J714" s="94">
        <v>76.23</v>
      </c>
      <c r="K714" s="95">
        <f t="shared" si="24"/>
        <v>76.23</v>
      </c>
      <c r="L714" s="2" t="s">
        <v>262</v>
      </c>
      <c r="M714" s="93">
        <v>1</v>
      </c>
      <c r="N714" s="87"/>
    </row>
    <row r="715" spans="1:14" ht="12.75">
      <c r="A715" s="96">
        <v>39387</v>
      </c>
      <c r="B715" s="91" t="s">
        <v>155</v>
      </c>
      <c r="C715" s="91" t="s">
        <v>156</v>
      </c>
      <c r="D715" s="91"/>
      <c r="E715" s="91">
        <v>915580</v>
      </c>
      <c r="F715" s="91">
        <v>997210</v>
      </c>
      <c r="G715" s="93">
        <f t="shared" si="25"/>
        <v>81630</v>
      </c>
      <c r="H715" s="94">
        <v>0</v>
      </c>
      <c r="I715" s="94">
        <v>0</v>
      </c>
      <c r="J715" s="94">
        <v>122.45</v>
      </c>
      <c r="K715" s="95">
        <f t="shared" si="24"/>
        <v>122.45</v>
      </c>
      <c r="L715" s="2" t="s">
        <v>262</v>
      </c>
      <c r="M715" s="93">
        <v>1</v>
      </c>
      <c r="N715" s="87"/>
    </row>
    <row r="716" spans="1:14" ht="12.75">
      <c r="A716" s="96">
        <v>39387</v>
      </c>
      <c r="B716" s="91" t="s">
        <v>157</v>
      </c>
      <c r="C716" s="91" t="s">
        <v>158</v>
      </c>
      <c r="D716" s="91"/>
      <c r="E716" s="91">
        <v>3052410</v>
      </c>
      <c r="F716" s="91">
        <v>3114320</v>
      </c>
      <c r="G716" s="93">
        <f t="shared" si="25"/>
        <v>61910</v>
      </c>
      <c r="H716" s="94">
        <v>0</v>
      </c>
      <c r="I716" s="94">
        <v>0</v>
      </c>
      <c r="J716" s="94">
        <v>92.87</v>
      </c>
      <c r="K716" s="95">
        <f t="shared" si="24"/>
        <v>92.87</v>
      </c>
      <c r="L716" s="2" t="s">
        <v>262</v>
      </c>
      <c r="M716" s="93">
        <v>1</v>
      </c>
      <c r="N716" s="87"/>
    </row>
    <row r="717" spans="1:14" ht="12.75">
      <c r="A717" s="96">
        <v>39387</v>
      </c>
      <c r="B717" s="91" t="s">
        <v>159</v>
      </c>
      <c r="C717" s="91" t="s">
        <v>160</v>
      </c>
      <c r="D717" s="91"/>
      <c r="E717" s="91">
        <v>2783680</v>
      </c>
      <c r="F717" s="91">
        <v>2888430</v>
      </c>
      <c r="G717" s="93">
        <f t="shared" si="25"/>
        <v>104750</v>
      </c>
      <c r="H717" s="94">
        <v>0</v>
      </c>
      <c r="I717" s="94">
        <v>0</v>
      </c>
      <c r="J717" s="94">
        <v>157.13</v>
      </c>
      <c r="K717" s="95">
        <f t="shared" si="24"/>
        <v>157.13</v>
      </c>
      <c r="L717" s="2" t="s">
        <v>262</v>
      </c>
      <c r="M717" s="93">
        <v>1</v>
      </c>
      <c r="N717" s="87"/>
    </row>
    <row r="718" spans="1:14" ht="12.75">
      <c r="A718" s="96">
        <v>39387</v>
      </c>
      <c r="B718" s="91" t="s">
        <v>161</v>
      </c>
      <c r="C718" s="91" t="s">
        <v>162</v>
      </c>
      <c r="D718" s="91"/>
      <c r="E718" s="91">
        <v>3035060</v>
      </c>
      <c r="F718" s="91">
        <v>3081340</v>
      </c>
      <c r="G718" s="93">
        <f t="shared" si="25"/>
        <v>46280</v>
      </c>
      <c r="H718" s="94">
        <v>0</v>
      </c>
      <c r="I718" s="94">
        <v>0</v>
      </c>
      <c r="J718" s="94">
        <v>69.42</v>
      </c>
      <c r="K718" s="95">
        <f t="shared" si="24"/>
        <v>69.42</v>
      </c>
      <c r="L718" s="2" t="s">
        <v>262</v>
      </c>
      <c r="M718" s="93">
        <v>1</v>
      </c>
      <c r="N718" s="87"/>
    </row>
    <row r="719" spans="1:14" ht="12.75">
      <c r="A719" s="96">
        <v>39387</v>
      </c>
      <c r="B719" s="91" t="s">
        <v>163</v>
      </c>
      <c r="C719" s="91" t="s">
        <v>164</v>
      </c>
      <c r="D719" s="91"/>
      <c r="E719" s="91">
        <v>3217480</v>
      </c>
      <c r="F719" s="91">
        <v>3341100</v>
      </c>
      <c r="G719" s="93">
        <f t="shared" si="25"/>
        <v>123620</v>
      </c>
      <c r="H719" s="94">
        <v>0</v>
      </c>
      <c r="I719" s="94">
        <v>0</v>
      </c>
      <c r="J719" s="94">
        <v>185.43</v>
      </c>
      <c r="K719" s="95">
        <f t="shared" si="24"/>
        <v>185.43</v>
      </c>
      <c r="L719" s="2" t="s">
        <v>262</v>
      </c>
      <c r="M719" s="93">
        <v>1</v>
      </c>
      <c r="N719" s="87"/>
    </row>
    <row r="720" spans="1:14" ht="12.75">
      <c r="A720" s="96">
        <v>39387</v>
      </c>
      <c r="B720" s="91" t="s">
        <v>165</v>
      </c>
      <c r="C720" s="91" t="s">
        <v>166</v>
      </c>
      <c r="D720" s="91"/>
      <c r="E720" s="91">
        <v>3086140</v>
      </c>
      <c r="F720" s="91">
        <v>3187760</v>
      </c>
      <c r="G720" s="93">
        <f t="shared" si="25"/>
        <v>101620</v>
      </c>
      <c r="H720" s="94">
        <v>0</v>
      </c>
      <c r="I720" s="94">
        <v>0</v>
      </c>
      <c r="J720" s="94">
        <v>149.43</v>
      </c>
      <c r="K720" s="95">
        <f t="shared" si="24"/>
        <v>149.43</v>
      </c>
      <c r="L720" s="2" t="s">
        <v>262</v>
      </c>
      <c r="M720" s="93">
        <v>1</v>
      </c>
      <c r="N720" s="87"/>
    </row>
    <row r="721" spans="1:14" ht="12.75">
      <c r="A721" s="96">
        <v>39387</v>
      </c>
      <c r="B721" s="91" t="s">
        <v>167</v>
      </c>
      <c r="C721" s="91" t="s">
        <v>168</v>
      </c>
      <c r="D721" s="91"/>
      <c r="E721" s="91">
        <v>2873680</v>
      </c>
      <c r="F721" s="91">
        <v>2976330</v>
      </c>
      <c r="G721" s="93">
        <f t="shared" si="25"/>
        <v>102650</v>
      </c>
      <c r="H721" s="94">
        <v>0</v>
      </c>
      <c r="I721" s="94">
        <v>0</v>
      </c>
      <c r="J721" s="94">
        <v>153.98</v>
      </c>
      <c r="K721" s="95">
        <f t="shared" si="24"/>
        <v>153.98</v>
      </c>
      <c r="L721" s="2" t="s">
        <v>262</v>
      </c>
      <c r="M721" s="93">
        <v>1</v>
      </c>
      <c r="N721" s="87"/>
    </row>
    <row r="722" spans="1:14" ht="12.75">
      <c r="A722" s="96">
        <v>39387</v>
      </c>
      <c r="B722" s="91" t="s">
        <v>169</v>
      </c>
      <c r="C722" s="91" t="s">
        <v>170</v>
      </c>
      <c r="D722" s="91"/>
      <c r="E722" s="91">
        <v>2014150</v>
      </c>
      <c r="F722" s="91">
        <v>2040310</v>
      </c>
      <c r="G722" s="93">
        <f t="shared" si="25"/>
        <v>26160</v>
      </c>
      <c r="H722" s="94">
        <v>0</v>
      </c>
      <c r="I722" s="94">
        <v>0</v>
      </c>
      <c r="J722" s="94">
        <v>39.24</v>
      </c>
      <c r="K722" s="95">
        <f t="shared" si="24"/>
        <v>39.24</v>
      </c>
      <c r="L722" s="2" t="s">
        <v>262</v>
      </c>
      <c r="M722" s="93">
        <v>1</v>
      </c>
      <c r="N722" s="87"/>
    </row>
    <row r="723" spans="1:14" ht="12.75">
      <c r="A723" s="96">
        <v>39387</v>
      </c>
      <c r="B723" s="91" t="s">
        <v>171</v>
      </c>
      <c r="C723" s="91" t="s">
        <v>172</v>
      </c>
      <c r="D723" s="91"/>
      <c r="E723" s="91">
        <v>957500</v>
      </c>
      <c r="F723" s="91">
        <v>970320</v>
      </c>
      <c r="G723" s="93">
        <f t="shared" si="25"/>
        <v>12820</v>
      </c>
      <c r="H723" s="94">
        <v>0</v>
      </c>
      <c r="I723" s="94">
        <v>30</v>
      </c>
      <c r="J723" s="94">
        <v>0</v>
      </c>
      <c r="K723" s="95">
        <f t="shared" si="24"/>
        <v>30</v>
      </c>
      <c r="L723" s="2" t="s">
        <v>262</v>
      </c>
      <c r="M723" s="93">
        <v>1</v>
      </c>
      <c r="N723" s="87"/>
    </row>
    <row r="724" spans="1:14" ht="12.75">
      <c r="A724" s="96">
        <v>39387</v>
      </c>
      <c r="B724" s="91" t="s">
        <v>173</v>
      </c>
      <c r="C724" s="91" t="s">
        <v>174</v>
      </c>
      <c r="D724" s="91"/>
      <c r="E724" s="91">
        <v>1871100</v>
      </c>
      <c r="F724" s="91">
        <v>1947410</v>
      </c>
      <c r="G724" s="93">
        <f t="shared" si="25"/>
        <v>76310</v>
      </c>
      <c r="H724" s="94">
        <v>0</v>
      </c>
      <c r="I724" s="94">
        <v>0</v>
      </c>
      <c r="J724" s="94">
        <v>114.47</v>
      </c>
      <c r="K724" s="95">
        <f t="shared" si="24"/>
        <v>114.47</v>
      </c>
      <c r="L724" s="2" t="s">
        <v>262</v>
      </c>
      <c r="M724" s="93">
        <v>1</v>
      </c>
      <c r="N724" s="87"/>
    </row>
    <row r="725" spans="1:14" ht="12.75">
      <c r="A725" s="96">
        <v>39387</v>
      </c>
      <c r="B725" s="91" t="s">
        <v>175</v>
      </c>
      <c r="C725" s="91" t="s">
        <v>176</v>
      </c>
      <c r="D725" s="91"/>
      <c r="E725" s="91">
        <v>4940</v>
      </c>
      <c r="F725" s="91">
        <v>33930</v>
      </c>
      <c r="G725" s="93">
        <f t="shared" si="25"/>
        <v>28990</v>
      </c>
      <c r="H725" s="94">
        <v>18.82</v>
      </c>
      <c r="I725" s="94">
        <v>0</v>
      </c>
      <c r="J725" s="94">
        <v>43.39</v>
      </c>
      <c r="K725" s="95">
        <f t="shared" si="24"/>
        <v>62.21</v>
      </c>
      <c r="L725" s="2" t="s">
        <v>262</v>
      </c>
      <c r="M725" s="93">
        <v>1</v>
      </c>
      <c r="N725" s="87"/>
    </row>
    <row r="726" spans="1:14" ht="12.75">
      <c r="A726" s="96">
        <v>39387</v>
      </c>
      <c r="B726" s="91" t="s">
        <v>177</v>
      </c>
      <c r="C726" s="91" t="s">
        <v>178</v>
      </c>
      <c r="D726" s="91"/>
      <c r="E726" s="91">
        <v>5213130</v>
      </c>
      <c r="F726" s="91">
        <v>5254310</v>
      </c>
      <c r="G726" s="93">
        <f t="shared" si="25"/>
        <v>41180</v>
      </c>
      <c r="H726" s="94">
        <v>0</v>
      </c>
      <c r="I726" s="94">
        <v>0</v>
      </c>
      <c r="J726" s="94">
        <v>61.77</v>
      </c>
      <c r="K726" s="95">
        <f t="shared" si="24"/>
        <v>61.77</v>
      </c>
      <c r="L726" s="2" t="s">
        <v>262</v>
      </c>
      <c r="M726" s="93">
        <v>1</v>
      </c>
      <c r="N726" s="87"/>
    </row>
    <row r="727" spans="1:14" ht="12.75">
      <c r="A727" s="96">
        <v>39387</v>
      </c>
      <c r="B727" s="91" t="s">
        <v>179</v>
      </c>
      <c r="C727" s="91" t="s">
        <v>180</v>
      </c>
      <c r="D727" s="91"/>
      <c r="E727" s="91">
        <v>1692840</v>
      </c>
      <c r="F727" s="91">
        <v>1714550</v>
      </c>
      <c r="G727" s="93">
        <f t="shared" si="25"/>
        <v>21710</v>
      </c>
      <c r="H727" s="94">
        <v>10</v>
      </c>
      <c r="I727" s="94">
        <v>0</v>
      </c>
      <c r="J727" s="94">
        <v>32.57</v>
      </c>
      <c r="K727" s="95">
        <f t="shared" si="24"/>
        <v>42.57</v>
      </c>
      <c r="L727" s="2" t="s">
        <v>262</v>
      </c>
      <c r="M727" s="93">
        <v>1</v>
      </c>
      <c r="N727" s="87"/>
    </row>
    <row r="728" spans="1:14" ht="12.75">
      <c r="A728" s="96">
        <v>39387</v>
      </c>
      <c r="B728" s="91" t="s">
        <v>181</v>
      </c>
      <c r="C728" s="91" t="s">
        <v>182</v>
      </c>
      <c r="D728" s="91"/>
      <c r="E728" s="91">
        <v>4619310</v>
      </c>
      <c r="F728" s="91">
        <v>4619310</v>
      </c>
      <c r="G728" s="93">
        <f t="shared" si="25"/>
        <v>0</v>
      </c>
      <c r="H728" s="94">
        <v>0</v>
      </c>
      <c r="I728" s="94">
        <v>30</v>
      </c>
      <c r="J728" s="94">
        <v>0</v>
      </c>
      <c r="K728" s="95">
        <f t="shared" si="24"/>
        <v>30</v>
      </c>
      <c r="L728" s="2" t="s">
        <v>262</v>
      </c>
      <c r="M728" s="93">
        <v>1</v>
      </c>
      <c r="N728" s="87"/>
    </row>
    <row r="729" spans="1:14" ht="12.75">
      <c r="A729" s="96">
        <v>39387</v>
      </c>
      <c r="B729" s="91" t="s">
        <v>183</v>
      </c>
      <c r="C729" s="91" t="s">
        <v>184</v>
      </c>
      <c r="D729" s="91"/>
      <c r="E729" s="91">
        <v>767640</v>
      </c>
      <c r="F729" s="91">
        <v>808200</v>
      </c>
      <c r="G729" s="93">
        <f t="shared" si="25"/>
        <v>40560</v>
      </c>
      <c r="H729" s="94">
        <v>10</v>
      </c>
      <c r="I729" s="94">
        <v>0</v>
      </c>
      <c r="J729" s="94">
        <v>60.84</v>
      </c>
      <c r="K729" s="95">
        <f t="shared" si="24"/>
        <v>70.84</v>
      </c>
      <c r="L729" s="2" t="s">
        <v>262</v>
      </c>
      <c r="M729" s="93">
        <v>1</v>
      </c>
      <c r="N729" s="87"/>
    </row>
    <row r="730" spans="1:14" ht="12.75">
      <c r="A730" s="96">
        <v>39387</v>
      </c>
      <c r="B730" s="91" t="s">
        <v>185</v>
      </c>
      <c r="C730" s="91" t="s">
        <v>186</v>
      </c>
      <c r="D730" s="91"/>
      <c r="E730" s="91">
        <v>2480470</v>
      </c>
      <c r="F730" s="91">
        <v>2547160</v>
      </c>
      <c r="G730" s="93">
        <f t="shared" si="25"/>
        <v>66690</v>
      </c>
      <c r="H730" s="94">
        <v>0</v>
      </c>
      <c r="I730" s="94">
        <v>0</v>
      </c>
      <c r="J730" s="94">
        <v>100.04</v>
      </c>
      <c r="K730" s="95">
        <f t="shared" si="24"/>
        <v>100.04</v>
      </c>
      <c r="L730" s="2" t="s">
        <v>262</v>
      </c>
      <c r="M730" s="93">
        <v>1</v>
      </c>
      <c r="N730" s="87"/>
    </row>
    <row r="731" spans="1:14" ht="12.75">
      <c r="A731" s="96">
        <v>39387</v>
      </c>
      <c r="B731" s="91" t="s">
        <v>187</v>
      </c>
      <c r="C731" s="91" t="s">
        <v>188</v>
      </c>
      <c r="D731" s="91"/>
      <c r="E731" s="91">
        <v>4481030</v>
      </c>
      <c r="F731" s="91">
        <v>4491750</v>
      </c>
      <c r="G731" s="93">
        <f t="shared" si="25"/>
        <v>10720</v>
      </c>
      <c r="H731" s="94">
        <v>0</v>
      </c>
      <c r="I731" s="94">
        <v>0</v>
      </c>
      <c r="J731" s="94">
        <v>30</v>
      </c>
      <c r="K731" s="95">
        <f t="shared" si="24"/>
        <v>30</v>
      </c>
      <c r="L731" s="2" t="s">
        <v>262</v>
      </c>
      <c r="M731" s="93">
        <v>1</v>
      </c>
      <c r="N731" s="87"/>
    </row>
    <row r="732" spans="1:14" ht="12.75">
      <c r="A732" s="96">
        <v>39387</v>
      </c>
      <c r="B732" s="91" t="s">
        <v>189</v>
      </c>
      <c r="C732" s="91" t="s">
        <v>190</v>
      </c>
      <c r="D732" s="91"/>
      <c r="E732" s="91">
        <v>1921640</v>
      </c>
      <c r="F732" s="91">
        <v>1968200</v>
      </c>
      <c r="G732" s="93">
        <f t="shared" si="25"/>
        <v>46560</v>
      </c>
      <c r="H732" s="94">
        <v>0</v>
      </c>
      <c r="I732" s="94">
        <v>0</v>
      </c>
      <c r="J732" s="94">
        <v>69.84</v>
      </c>
      <c r="K732" s="95">
        <f t="shared" si="24"/>
        <v>69.84</v>
      </c>
      <c r="L732" s="2" t="s">
        <v>262</v>
      </c>
      <c r="M732" s="93">
        <v>1</v>
      </c>
      <c r="N732" s="87"/>
    </row>
    <row r="733" spans="1:14" ht="12.75">
      <c r="A733" s="96">
        <v>39387</v>
      </c>
      <c r="B733" s="91" t="s">
        <v>191</v>
      </c>
      <c r="C733" s="91" t="s">
        <v>192</v>
      </c>
      <c r="D733" s="91"/>
      <c r="E733" s="91">
        <v>1244961</v>
      </c>
      <c r="F733" s="91">
        <v>1260480</v>
      </c>
      <c r="G733" s="93">
        <f t="shared" si="25"/>
        <v>15519</v>
      </c>
      <c r="H733" s="94">
        <v>0</v>
      </c>
      <c r="I733" s="94">
        <v>30</v>
      </c>
      <c r="J733" s="94">
        <v>0</v>
      </c>
      <c r="K733" s="95">
        <f t="shared" si="24"/>
        <v>30</v>
      </c>
      <c r="L733" s="2" t="s">
        <v>262</v>
      </c>
      <c r="M733" s="93">
        <v>1</v>
      </c>
      <c r="N733" s="87"/>
    </row>
    <row r="734" spans="1:14" ht="12.75">
      <c r="A734" s="96">
        <v>39387</v>
      </c>
      <c r="B734" s="91" t="s">
        <v>193</v>
      </c>
      <c r="C734" s="91" t="s">
        <v>194</v>
      </c>
      <c r="D734" s="91"/>
      <c r="E734" s="91">
        <v>6998790</v>
      </c>
      <c r="F734" s="91">
        <v>7067290</v>
      </c>
      <c r="G734" s="93">
        <f t="shared" si="25"/>
        <v>68500</v>
      </c>
      <c r="H734" s="94">
        <v>0</v>
      </c>
      <c r="I734" s="94">
        <v>0</v>
      </c>
      <c r="J734" s="94">
        <v>102.75</v>
      </c>
      <c r="K734" s="95">
        <f t="shared" si="24"/>
        <v>102.75</v>
      </c>
      <c r="L734" s="2" t="s">
        <v>262</v>
      </c>
      <c r="M734" s="93">
        <v>1</v>
      </c>
      <c r="N734" s="87"/>
    </row>
    <row r="735" spans="1:14" ht="12.75">
      <c r="A735" s="96">
        <v>39387</v>
      </c>
      <c r="B735" s="91" t="s">
        <v>195</v>
      </c>
      <c r="C735" s="91" t="s">
        <v>196</v>
      </c>
      <c r="D735" s="91"/>
      <c r="E735" s="91">
        <v>3176670</v>
      </c>
      <c r="F735" s="91">
        <v>3345560</v>
      </c>
      <c r="G735" s="93">
        <f t="shared" si="25"/>
        <v>168890</v>
      </c>
      <c r="H735" s="94">
        <v>0</v>
      </c>
      <c r="I735" s="94">
        <v>0</v>
      </c>
      <c r="J735" s="94">
        <v>253.34</v>
      </c>
      <c r="K735" s="95">
        <f t="shared" si="24"/>
        <v>253.34</v>
      </c>
      <c r="L735" s="2" t="s">
        <v>262</v>
      </c>
      <c r="M735" s="93">
        <v>1</v>
      </c>
      <c r="N735" s="87"/>
    </row>
    <row r="736" spans="1:14" ht="12.75">
      <c r="A736" s="96">
        <v>39387</v>
      </c>
      <c r="B736" s="91" t="s">
        <v>197</v>
      </c>
      <c r="C736" s="91" t="s">
        <v>198</v>
      </c>
      <c r="D736" s="91"/>
      <c r="E736" s="91">
        <v>2518910</v>
      </c>
      <c r="F736" s="91">
        <v>2627060</v>
      </c>
      <c r="G736" s="93">
        <f t="shared" si="25"/>
        <v>108150</v>
      </c>
      <c r="H736" s="94">
        <v>0</v>
      </c>
      <c r="I736" s="94">
        <v>0</v>
      </c>
      <c r="J736" s="94">
        <v>162.23</v>
      </c>
      <c r="K736" s="95">
        <f t="shared" si="24"/>
        <v>162.23</v>
      </c>
      <c r="L736" s="2" t="s">
        <v>262</v>
      </c>
      <c r="M736" s="93">
        <v>1</v>
      </c>
      <c r="N736" s="87"/>
    </row>
    <row r="737" spans="1:14" ht="12.75">
      <c r="A737" s="96">
        <v>39387</v>
      </c>
      <c r="B737" s="91" t="s">
        <v>44</v>
      </c>
      <c r="C737" s="91" t="s">
        <v>45</v>
      </c>
      <c r="D737" s="91"/>
      <c r="E737" s="91">
        <v>2131010</v>
      </c>
      <c r="F737" s="91">
        <v>2183280</v>
      </c>
      <c r="G737" s="93">
        <f t="shared" si="25"/>
        <v>52270</v>
      </c>
      <c r="H737" s="94">
        <v>26.84</v>
      </c>
      <c r="I737" s="94">
        <v>0</v>
      </c>
      <c r="J737" s="94">
        <v>78.41</v>
      </c>
      <c r="K737" s="95">
        <f t="shared" si="24"/>
        <v>105.25</v>
      </c>
      <c r="L737" s="2" t="s">
        <v>262</v>
      </c>
      <c r="M737" s="93">
        <v>1</v>
      </c>
      <c r="N737" s="87"/>
    </row>
    <row r="738" spans="1:14" ht="12.75">
      <c r="A738" s="96">
        <v>39387</v>
      </c>
      <c r="B738" s="91" t="s">
        <v>199</v>
      </c>
      <c r="C738" s="91" t="s">
        <v>200</v>
      </c>
      <c r="D738" s="91"/>
      <c r="E738" s="91">
        <v>2718700</v>
      </c>
      <c r="F738" s="91">
        <v>2797850</v>
      </c>
      <c r="G738" s="93">
        <f t="shared" si="25"/>
        <v>79150</v>
      </c>
      <c r="H738" s="94">
        <v>0</v>
      </c>
      <c r="I738" s="94">
        <v>0</v>
      </c>
      <c r="J738" s="94">
        <v>118.73</v>
      </c>
      <c r="K738" s="95">
        <f t="shared" si="24"/>
        <v>118.73</v>
      </c>
      <c r="L738" s="2" t="s">
        <v>262</v>
      </c>
      <c r="M738" s="93">
        <v>1</v>
      </c>
      <c r="N738" s="87"/>
    </row>
    <row r="739" spans="1:14" ht="12.75">
      <c r="A739" s="96">
        <v>39387</v>
      </c>
      <c r="B739" s="91" t="s">
        <v>201</v>
      </c>
      <c r="C739" s="91" t="s">
        <v>202</v>
      </c>
      <c r="D739" s="91"/>
      <c r="E739" s="91">
        <v>4299160</v>
      </c>
      <c r="F739" s="91">
        <v>4398590</v>
      </c>
      <c r="G739" s="93">
        <f t="shared" si="25"/>
        <v>99430</v>
      </c>
      <c r="H739" s="94">
        <v>24.1</v>
      </c>
      <c r="I739" s="94">
        <v>0</v>
      </c>
      <c r="J739" s="94">
        <v>149.15</v>
      </c>
      <c r="K739" s="95">
        <f t="shared" si="24"/>
        <v>173.25</v>
      </c>
      <c r="L739" s="2" t="s">
        <v>262</v>
      </c>
      <c r="M739" s="93">
        <v>1</v>
      </c>
      <c r="N739" s="87"/>
    </row>
    <row r="740" spans="1:14" ht="12.75">
      <c r="A740" s="96">
        <v>39387</v>
      </c>
      <c r="B740" s="91" t="s">
        <v>203</v>
      </c>
      <c r="C740" s="91" t="s">
        <v>204</v>
      </c>
      <c r="D740" s="91"/>
      <c r="E740" s="91">
        <v>2460170</v>
      </c>
      <c r="F740" s="91">
        <v>2497410</v>
      </c>
      <c r="G740" s="93">
        <f t="shared" si="25"/>
        <v>37240</v>
      </c>
      <c r="H740" s="94">
        <v>0</v>
      </c>
      <c r="I740" s="94">
        <v>0</v>
      </c>
      <c r="J740" s="94">
        <v>55.86</v>
      </c>
      <c r="K740" s="95">
        <f t="shared" si="24"/>
        <v>55.86</v>
      </c>
      <c r="L740" s="2" t="s">
        <v>262</v>
      </c>
      <c r="M740" s="93">
        <v>1</v>
      </c>
      <c r="N740" s="87"/>
    </row>
    <row r="741" spans="1:14" ht="12.75">
      <c r="A741" s="96">
        <v>39387</v>
      </c>
      <c r="B741" s="91" t="s">
        <v>205</v>
      </c>
      <c r="C741" s="91" t="s">
        <v>206</v>
      </c>
      <c r="D741" s="91"/>
      <c r="E741" s="91">
        <v>2695150</v>
      </c>
      <c r="F741" s="91">
        <v>2725010</v>
      </c>
      <c r="G741" s="93">
        <f t="shared" si="25"/>
        <v>29860</v>
      </c>
      <c r="H741" s="94">
        <v>12.22</v>
      </c>
      <c r="I741" s="94">
        <v>0</v>
      </c>
      <c r="J741" s="94">
        <v>44.79</v>
      </c>
      <c r="K741" s="95">
        <f t="shared" si="24"/>
        <v>57.01</v>
      </c>
      <c r="L741" s="2" t="s">
        <v>262</v>
      </c>
      <c r="M741" s="93">
        <v>1</v>
      </c>
      <c r="N741" s="87"/>
    </row>
    <row r="742" spans="1:14" ht="12.75">
      <c r="A742" s="96">
        <v>39387</v>
      </c>
      <c r="B742" s="91" t="s">
        <v>207</v>
      </c>
      <c r="C742" s="91" t="s">
        <v>208</v>
      </c>
      <c r="D742" s="91"/>
      <c r="E742" s="91">
        <v>1271280</v>
      </c>
      <c r="F742" s="91">
        <v>1306380</v>
      </c>
      <c r="G742" s="93">
        <f t="shared" si="25"/>
        <v>35100</v>
      </c>
      <c r="H742" s="94">
        <v>0</v>
      </c>
      <c r="I742" s="94">
        <v>0</v>
      </c>
      <c r="J742" s="94">
        <v>52.65</v>
      </c>
      <c r="K742" s="95">
        <f t="shared" si="24"/>
        <v>52.65</v>
      </c>
      <c r="L742" s="2" t="s">
        <v>262</v>
      </c>
      <c r="M742" s="93">
        <v>1</v>
      </c>
      <c r="N742" s="87"/>
    </row>
    <row r="743" spans="1:14" ht="12.75">
      <c r="A743" s="96">
        <v>39387</v>
      </c>
      <c r="B743" s="91" t="s">
        <v>223</v>
      </c>
      <c r="C743" s="91" t="s">
        <v>224</v>
      </c>
      <c r="D743" s="91"/>
      <c r="E743" s="91">
        <v>1478640</v>
      </c>
      <c r="F743" s="91">
        <v>1545660</v>
      </c>
      <c r="G743" s="93">
        <f t="shared" si="25"/>
        <v>67020</v>
      </c>
      <c r="H743" s="94">
        <v>0</v>
      </c>
      <c r="I743" s="94">
        <v>0</v>
      </c>
      <c r="J743" s="94">
        <v>100.53</v>
      </c>
      <c r="K743" s="95">
        <f t="shared" si="24"/>
        <v>100.53</v>
      </c>
      <c r="L743" s="2" t="s">
        <v>262</v>
      </c>
      <c r="M743" s="93">
        <v>1</v>
      </c>
      <c r="N743" s="87"/>
    </row>
    <row r="744" spans="1:14" ht="12.75">
      <c r="A744" s="96">
        <v>39387</v>
      </c>
      <c r="B744" s="91" t="s">
        <v>225</v>
      </c>
      <c r="C744" s="91" t="s">
        <v>226</v>
      </c>
      <c r="D744" s="91"/>
      <c r="E744" s="91">
        <v>607700</v>
      </c>
      <c r="F744" s="91">
        <v>627290</v>
      </c>
      <c r="G744" s="93">
        <f t="shared" si="25"/>
        <v>19590</v>
      </c>
      <c r="H744" s="94">
        <v>0</v>
      </c>
      <c r="I744" s="94">
        <v>30</v>
      </c>
      <c r="J744" s="94">
        <v>0</v>
      </c>
      <c r="K744" s="95">
        <f t="shared" si="24"/>
        <v>30</v>
      </c>
      <c r="L744" s="2" t="s">
        <v>262</v>
      </c>
      <c r="M744" s="93">
        <v>1</v>
      </c>
      <c r="N744" s="87"/>
    </row>
    <row r="745" spans="1:14" ht="12.75">
      <c r="A745" s="96">
        <v>39387</v>
      </c>
      <c r="B745" s="91" t="s">
        <v>227</v>
      </c>
      <c r="C745" s="91" t="s">
        <v>228</v>
      </c>
      <c r="D745" s="91"/>
      <c r="E745" s="91">
        <v>636060</v>
      </c>
      <c r="F745" s="91">
        <v>655040</v>
      </c>
      <c r="G745" s="93">
        <f t="shared" si="25"/>
        <v>18980</v>
      </c>
      <c r="H745" s="94">
        <v>0</v>
      </c>
      <c r="I745" s="94">
        <v>30</v>
      </c>
      <c r="J745" s="94">
        <v>0</v>
      </c>
      <c r="K745" s="95">
        <f t="shared" si="24"/>
        <v>30</v>
      </c>
      <c r="L745" s="2" t="s">
        <v>262</v>
      </c>
      <c r="M745" s="93">
        <v>1</v>
      </c>
      <c r="N745" s="87"/>
    </row>
    <row r="746" spans="1:14" ht="12.75">
      <c r="A746" s="96">
        <v>39387</v>
      </c>
      <c r="B746" s="91" t="s">
        <v>229</v>
      </c>
      <c r="C746" s="91" t="s">
        <v>230</v>
      </c>
      <c r="D746" s="91"/>
      <c r="E746" s="91">
        <v>1538150</v>
      </c>
      <c r="F746" s="91">
        <v>1721570</v>
      </c>
      <c r="G746" s="93">
        <f t="shared" si="25"/>
        <v>183420</v>
      </c>
      <c r="H746" s="94">
        <v>27.09</v>
      </c>
      <c r="I746" s="94">
        <v>0</v>
      </c>
      <c r="J746" s="94">
        <v>275.13</v>
      </c>
      <c r="K746" s="95">
        <f t="shared" si="24"/>
        <v>302.21999999999997</v>
      </c>
      <c r="L746" s="2" t="s">
        <v>262</v>
      </c>
      <c r="M746" s="93">
        <v>1</v>
      </c>
      <c r="N746" s="87"/>
    </row>
    <row r="747" spans="7:13" ht="12.75">
      <c r="G747" s="9" t="s">
        <v>386</v>
      </c>
      <c r="H747" s="9" t="s">
        <v>386</v>
      </c>
      <c r="I747" s="9" t="s">
        <v>386</v>
      </c>
      <c r="J747" s="9" t="s">
        <v>386</v>
      </c>
      <c r="K747" s="9" t="s">
        <v>386</v>
      </c>
      <c r="M747" s="9" t="s">
        <v>386</v>
      </c>
    </row>
  </sheetData>
  <sheetProtection/>
  <printOptions/>
  <pageMargins left="0.97" right="0.75" top="1.43" bottom="0.64" header="0.5" footer="0.4"/>
  <pageSetup blackAndWhite="1" horizontalDpi="203" verticalDpi="203" orientation="landscape" r:id="rId1"/>
  <headerFooter alignWithMargins="0">
    <oddHeader>&amp;L&amp;"MS Sans Serif,Bold" 
Confidential&amp;CWhite Hills Water Co. Inc.
Utilization Report 
by Account
Nov. 1, 2006 - Oct. 31, 2007
&amp;D&amp;R
Page &amp;P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57"/>
  <sheetViews>
    <sheetView tabSelected="1" zoomScalePageLayoutView="0" workbookViewId="0" topLeftCell="A1">
      <selection activeCell="R757" sqref="A1:R757"/>
    </sheetView>
  </sheetViews>
  <sheetFormatPr defaultColWidth="13.00390625" defaultRowHeight="12.75" outlineLevelRow="2"/>
  <cols>
    <col min="1" max="1" width="13.00390625" style="42" customWidth="1"/>
    <col min="2" max="6" width="13.00390625" style="42" hidden="1" customWidth="1"/>
    <col min="7" max="7" width="13.7109375" style="43" customWidth="1"/>
    <col min="8" max="11" width="13.00390625" style="44" hidden="1" customWidth="1"/>
    <col min="12" max="12" width="13.00390625" style="104" hidden="1" customWidth="1"/>
    <col min="13" max="13" width="13.00390625" style="44" hidden="1" customWidth="1"/>
    <col min="14" max="14" width="15.00390625" style="44" customWidth="1"/>
    <col min="15" max="16" width="13.00390625" style="44" customWidth="1"/>
    <col min="17" max="17" width="20.57421875" style="42" customWidth="1"/>
    <col min="18" max="18" width="15.57421875" style="47" customWidth="1"/>
    <col min="19" max="16384" width="13.00390625" style="42" customWidth="1"/>
  </cols>
  <sheetData>
    <row r="1" spans="1:18" s="131" customFormat="1" ht="12.75">
      <c r="A1" s="128" t="s">
        <v>403</v>
      </c>
      <c r="B1" s="129"/>
      <c r="C1" s="129"/>
      <c r="D1" s="129"/>
      <c r="E1" s="129"/>
      <c r="F1" s="129"/>
      <c r="G1" s="127" t="s">
        <v>404</v>
      </c>
      <c r="H1" s="130"/>
      <c r="I1" s="130"/>
      <c r="J1" s="130"/>
      <c r="K1" s="130"/>
      <c r="L1" s="127"/>
      <c r="M1" s="130"/>
      <c r="N1" s="130" t="s">
        <v>405</v>
      </c>
      <c r="O1" s="130" t="s">
        <v>402</v>
      </c>
      <c r="P1" s="130" t="s">
        <v>393</v>
      </c>
      <c r="Q1" s="129" t="s">
        <v>407</v>
      </c>
      <c r="R1" s="130" t="s">
        <v>406</v>
      </c>
    </row>
    <row r="2" spans="1:18" ht="12.75">
      <c r="A2" s="119"/>
      <c r="B2" s="119"/>
      <c r="C2" s="119"/>
      <c r="D2" s="119"/>
      <c r="E2" s="119"/>
      <c r="F2" s="119"/>
      <c r="G2" s="120"/>
      <c r="H2" s="121"/>
      <c r="I2" s="121"/>
      <c r="J2" s="121"/>
      <c r="K2" s="121"/>
      <c r="L2" s="122"/>
      <c r="M2" s="121"/>
      <c r="N2" s="121">
        <v>38</v>
      </c>
      <c r="O2" s="123">
        <v>1.25</v>
      </c>
      <c r="P2" s="123">
        <v>2</v>
      </c>
      <c r="Q2" s="124">
        <v>4.4</v>
      </c>
      <c r="R2" s="125" t="s">
        <v>386</v>
      </c>
    </row>
    <row r="3" spans="1:18" ht="12.75" hidden="1" outlineLevel="2">
      <c r="A3" s="42" t="s">
        <v>254</v>
      </c>
      <c r="B3" s="42" t="s">
        <v>247</v>
      </c>
      <c r="C3" s="42" t="s">
        <v>248</v>
      </c>
      <c r="E3" s="58" t="s">
        <v>252</v>
      </c>
      <c r="F3" s="42" t="s">
        <v>253</v>
      </c>
      <c r="G3" s="43" t="s">
        <v>249</v>
      </c>
      <c r="H3" s="44" t="s">
        <v>256</v>
      </c>
      <c r="I3" s="44" t="s">
        <v>250</v>
      </c>
      <c r="J3" s="44" t="s">
        <v>251</v>
      </c>
      <c r="K3" s="44" t="s">
        <v>257</v>
      </c>
      <c r="L3" s="104" t="s">
        <v>258</v>
      </c>
      <c r="M3" s="107" t="s">
        <v>401</v>
      </c>
      <c r="N3" s="44" t="s">
        <v>250</v>
      </c>
      <c r="O3" s="114" t="s">
        <v>402</v>
      </c>
      <c r="P3" s="59" t="s">
        <v>393</v>
      </c>
      <c r="Q3" s="115" t="s">
        <v>394</v>
      </c>
      <c r="R3" s="115" t="s">
        <v>260</v>
      </c>
    </row>
    <row r="4" spans="5:18" ht="12.75" outlineLevel="1" collapsed="1">
      <c r="E4" s="58"/>
      <c r="G4" s="43">
        <f>SUBTOTAL(9,G3:G3)</f>
        <v>0</v>
      </c>
      <c r="M4" s="107"/>
      <c r="N4" s="44">
        <f>SUBTOTAL(9,N3:N3)</f>
        <v>0</v>
      </c>
      <c r="O4" s="116">
        <f>SUBTOTAL(9,O3:O3)</f>
        <v>0</v>
      </c>
      <c r="P4" s="116">
        <f>SUBTOTAL(9,P3:P3)</f>
        <v>0</v>
      </c>
      <c r="Q4" s="117">
        <f>SUBTOTAL(9,Q3:Q3)</f>
        <v>0</v>
      </c>
      <c r="R4" s="117">
        <f>SUBTOTAL(9,R3:R3)</f>
        <v>0</v>
      </c>
    </row>
    <row r="5" spans="1:19" ht="12.75" hidden="1" outlineLevel="2">
      <c r="A5" s="96">
        <v>39083</v>
      </c>
      <c r="B5" s="91" t="s">
        <v>2</v>
      </c>
      <c r="C5" s="91" t="s">
        <v>3</v>
      </c>
      <c r="D5" s="91"/>
      <c r="E5" s="91">
        <v>1988110</v>
      </c>
      <c r="F5" s="91">
        <v>1988110</v>
      </c>
      <c r="G5" s="93">
        <f aca="true" t="shared" si="0" ref="G5:G36">F5-E5</f>
        <v>0</v>
      </c>
      <c r="H5" s="94">
        <v>0</v>
      </c>
      <c r="I5" s="94">
        <v>40</v>
      </c>
      <c r="J5" s="94">
        <v>0</v>
      </c>
      <c r="K5" s="95">
        <f aca="true" t="shared" si="1" ref="K5:K36">+I5+H5</f>
        <v>40</v>
      </c>
      <c r="L5" s="2">
        <v>1</v>
      </c>
      <c r="M5" s="93">
        <v>1</v>
      </c>
      <c r="N5" s="44">
        <f aca="true" t="shared" si="2" ref="N5:N36">$N$2*2</f>
        <v>76</v>
      </c>
      <c r="O5" s="118">
        <v>0</v>
      </c>
      <c r="P5" s="118">
        <v>0</v>
      </c>
      <c r="Q5" s="117">
        <v>0</v>
      </c>
      <c r="R5" s="117">
        <f aca="true" t="shared" si="3" ref="R5:R36">N5+O5+P5+Q5</f>
        <v>76</v>
      </c>
      <c r="S5" s="33">
        <f aca="true" t="shared" si="4" ref="S5:S36">SUM(R5-K5)/K5</f>
        <v>0.9</v>
      </c>
    </row>
    <row r="6" spans="1:19" ht="12.75" hidden="1" outlineLevel="2">
      <c r="A6" s="96">
        <v>39083</v>
      </c>
      <c r="B6" s="91" t="s">
        <v>245</v>
      </c>
      <c r="C6" s="91" t="s">
        <v>246</v>
      </c>
      <c r="D6" s="91"/>
      <c r="E6" s="91">
        <v>0</v>
      </c>
      <c r="F6" s="91">
        <v>0</v>
      </c>
      <c r="G6" s="93">
        <f t="shared" si="0"/>
        <v>0</v>
      </c>
      <c r="H6" s="94">
        <v>0</v>
      </c>
      <c r="I6" s="94">
        <v>0</v>
      </c>
      <c r="J6" s="94">
        <v>0</v>
      </c>
      <c r="K6" s="95">
        <f t="shared" si="1"/>
        <v>0</v>
      </c>
      <c r="L6" s="2">
        <v>1</v>
      </c>
      <c r="M6" s="93">
        <v>1</v>
      </c>
      <c r="N6" s="44">
        <f t="shared" si="2"/>
        <v>76</v>
      </c>
      <c r="O6" s="118">
        <v>0</v>
      </c>
      <c r="P6" s="118">
        <v>0</v>
      </c>
      <c r="Q6" s="117">
        <v>0</v>
      </c>
      <c r="R6" s="117">
        <f t="shared" si="3"/>
        <v>76</v>
      </c>
      <c r="S6" s="33" t="e">
        <f t="shared" si="4"/>
        <v>#DIV/0!</v>
      </c>
    </row>
    <row r="7" spans="1:19" ht="12.75" hidden="1" outlineLevel="2">
      <c r="A7" s="96">
        <v>39083</v>
      </c>
      <c r="B7" s="91" t="s">
        <v>4</v>
      </c>
      <c r="C7" s="91" t="s">
        <v>5</v>
      </c>
      <c r="D7" s="91"/>
      <c r="E7" s="91">
        <v>2109030</v>
      </c>
      <c r="F7" s="91">
        <v>2109030</v>
      </c>
      <c r="G7" s="93">
        <f t="shared" si="0"/>
        <v>0</v>
      </c>
      <c r="H7" s="94">
        <v>0</v>
      </c>
      <c r="I7" s="94">
        <v>40</v>
      </c>
      <c r="J7" s="94">
        <v>0</v>
      </c>
      <c r="K7" s="95">
        <f t="shared" si="1"/>
        <v>40</v>
      </c>
      <c r="L7" s="2">
        <v>1</v>
      </c>
      <c r="M7" s="93">
        <v>1</v>
      </c>
      <c r="N7" s="44">
        <f t="shared" si="2"/>
        <v>76</v>
      </c>
      <c r="O7" s="118">
        <v>0</v>
      </c>
      <c r="P7" s="118">
        <v>0</v>
      </c>
      <c r="Q7" s="117">
        <v>0</v>
      </c>
      <c r="R7" s="117">
        <f t="shared" si="3"/>
        <v>76</v>
      </c>
      <c r="S7" s="33">
        <f t="shared" si="4"/>
        <v>0.9</v>
      </c>
    </row>
    <row r="8" spans="1:19" ht="12.75" hidden="1" outlineLevel="2">
      <c r="A8" s="96">
        <v>39083</v>
      </c>
      <c r="B8" s="91" t="s">
        <v>6</v>
      </c>
      <c r="C8" s="91" t="s">
        <v>7</v>
      </c>
      <c r="D8" s="91"/>
      <c r="E8" s="91">
        <v>2518090</v>
      </c>
      <c r="F8" s="91">
        <v>2518090</v>
      </c>
      <c r="G8" s="93">
        <f t="shared" si="0"/>
        <v>0</v>
      </c>
      <c r="H8" s="94">
        <v>0</v>
      </c>
      <c r="I8" s="94">
        <v>40</v>
      </c>
      <c r="J8" s="94">
        <v>0</v>
      </c>
      <c r="K8" s="95">
        <f t="shared" si="1"/>
        <v>40</v>
      </c>
      <c r="L8" s="2">
        <v>1</v>
      </c>
      <c r="M8" s="93">
        <v>1</v>
      </c>
      <c r="N8" s="44">
        <f t="shared" si="2"/>
        <v>76</v>
      </c>
      <c r="O8" s="118">
        <v>0</v>
      </c>
      <c r="P8" s="118">
        <v>0</v>
      </c>
      <c r="Q8" s="117">
        <v>0</v>
      </c>
      <c r="R8" s="117">
        <f t="shared" si="3"/>
        <v>76</v>
      </c>
      <c r="S8" s="33">
        <f t="shared" si="4"/>
        <v>0.9</v>
      </c>
    </row>
    <row r="9" spans="1:19" ht="12.75" hidden="1" outlineLevel="2">
      <c r="A9" s="96">
        <v>39083</v>
      </c>
      <c r="B9" s="91" t="s">
        <v>8</v>
      </c>
      <c r="C9" s="91" t="s">
        <v>9</v>
      </c>
      <c r="D9" s="91"/>
      <c r="E9" s="91">
        <v>2712220</v>
      </c>
      <c r="F9" s="91">
        <v>2712220</v>
      </c>
      <c r="G9" s="93">
        <f t="shared" si="0"/>
        <v>0</v>
      </c>
      <c r="H9" s="94">
        <v>0</v>
      </c>
      <c r="I9" s="94">
        <v>40</v>
      </c>
      <c r="J9" s="94">
        <v>0</v>
      </c>
      <c r="K9" s="95">
        <f t="shared" si="1"/>
        <v>40</v>
      </c>
      <c r="L9" s="2">
        <v>1</v>
      </c>
      <c r="M9" s="93">
        <v>1</v>
      </c>
      <c r="N9" s="44">
        <f t="shared" si="2"/>
        <v>76</v>
      </c>
      <c r="O9" s="118">
        <v>0</v>
      </c>
      <c r="P9" s="118">
        <v>0</v>
      </c>
      <c r="Q9" s="117">
        <v>0</v>
      </c>
      <c r="R9" s="117">
        <f t="shared" si="3"/>
        <v>76</v>
      </c>
      <c r="S9" s="33">
        <f t="shared" si="4"/>
        <v>0.9</v>
      </c>
    </row>
    <row r="10" spans="1:19" ht="12.75" hidden="1" outlineLevel="2">
      <c r="A10" s="96">
        <v>39083</v>
      </c>
      <c r="B10" s="91" t="s">
        <v>10</v>
      </c>
      <c r="C10" s="91" t="s">
        <v>11</v>
      </c>
      <c r="D10" s="91"/>
      <c r="E10" s="91">
        <v>4220970</v>
      </c>
      <c r="F10" s="91">
        <v>4220970</v>
      </c>
      <c r="G10" s="93">
        <f t="shared" si="0"/>
        <v>0</v>
      </c>
      <c r="H10" s="94">
        <v>0</v>
      </c>
      <c r="I10" s="94">
        <v>40</v>
      </c>
      <c r="J10" s="94">
        <v>0</v>
      </c>
      <c r="K10" s="95">
        <f t="shared" si="1"/>
        <v>40</v>
      </c>
      <c r="L10" s="2">
        <v>1</v>
      </c>
      <c r="M10" s="93">
        <v>1</v>
      </c>
      <c r="N10" s="44">
        <f t="shared" si="2"/>
        <v>76</v>
      </c>
      <c r="O10" s="118">
        <v>0</v>
      </c>
      <c r="P10" s="118">
        <v>0</v>
      </c>
      <c r="Q10" s="117">
        <v>0</v>
      </c>
      <c r="R10" s="117">
        <f t="shared" si="3"/>
        <v>76</v>
      </c>
      <c r="S10" s="33">
        <f t="shared" si="4"/>
        <v>0.9</v>
      </c>
    </row>
    <row r="11" spans="1:19" ht="12.75" hidden="1" outlineLevel="2">
      <c r="A11" s="96">
        <v>39083</v>
      </c>
      <c r="B11" s="91" t="s">
        <v>12</v>
      </c>
      <c r="C11" s="91" t="s">
        <v>13</v>
      </c>
      <c r="D11" s="91"/>
      <c r="E11" s="91">
        <v>1208310</v>
      </c>
      <c r="F11" s="91">
        <v>1208310</v>
      </c>
      <c r="G11" s="93">
        <f t="shared" si="0"/>
        <v>0</v>
      </c>
      <c r="H11" s="94">
        <v>0</v>
      </c>
      <c r="I11" s="94">
        <v>40</v>
      </c>
      <c r="J11" s="94">
        <v>0</v>
      </c>
      <c r="K11" s="95">
        <f t="shared" si="1"/>
        <v>40</v>
      </c>
      <c r="L11" s="2">
        <v>1</v>
      </c>
      <c r="M11" s="93">
        <v>1</v>
      </c>
      <c r="N11" s="44">
        <f t="shared" si="2"/>
        <v>76</v>
      </c>
      <c r="O11" s="118">
        <v>0</v>
      </c>
      <c r="P11" s="118">
        <v>0</v>
      </c>
      <c r="Q11" s="117">
        <v>0</v>
      </c>
      <c r="R11" s="117">
        <f t="shared" si="3"/>
        <v>76</v>
      </c>
      <c r="S11" s="33">
        <f t="shared" si="4"/>
        <v>0.9</v>
      </c>
    </row>
    <row r="12" spans="1:19" ht="12.75" hidden="1" outlineLevel="2">
      <c r="A12" s="96">
        <v>39083</v>
      </c>
      <c r="B12" s="91" t="s">
        <v>14</v>
      </c>
      <c r="C12" s="91" t="s">
        <v>15</v>
      </c>
      <c r="D12" s="91"/>
      <c r="E12" s="91">
        <v>5612230</v>
      </c>
      <c r="F12" s="91">
        <v>5612230</v>
      </c>
      <c r="G12" s="93">
        <f t="shared" si="0"/>
        <v>0</v>
      </c>
      <c r="H12" s="94">
        <v>0</v>
      </c>
      <c r="I12" s="94">
        <v>40</v>
      </c>
      <c r="J12" s="94">
        <v>0</v>
      </c>
      <c r="K12" s="95">
        <f t="shared" si="1"/>
        <v>40</v>
      </c>
      <c r="L12" s="2">
        <v>1</v>
      </c>
      <c r="M12" s="93">
        <v>1</v>
      </c>
      <c r="N12" s="44">
        <f t="shared" si="2"/>
        <v>76</v>
      </c>
      <c r="O12" s="118">
        <v>0</v>
      </c>
      <c r="P12" s="118">
        <v>0</v>
      </c>
      <c r="Q12" s="117">
        <v>0</v>
      </c>
      <c r="R12" s="117">
        <f t="shared" si="3"/>
        <v>76</v>
      </c>
      <c r="S12" s="33">
        <f t="shared" si="4"/>
        <v>0.9</v>
      </c>
    </row>
    <row r="13" spans="1:19" ht="12.75" hidden="1" outlineLevel="2">
      <c r="A13" s="96">
        <v>39083</v>
      </c>
      <c r="B13" s="91" t="s">
        <v>16</v>
      </c>
      <c r="C13" s="91" t="s">
        <v>17</v>
      </c>
      <c r="D13" s="91"/>
      <c r="E13" s="91">
        <v>2028610</v>
      </c>
      <c r="F13" s="91">
        <v>2028610</v>
      </c>
      <c r="G13" s="93">
        <f t="shared" si="0"/>
        <v>0</v>
      </c>
      <c r="H13" s="94">
        <v>10</v>
      </c>
      <c r="I13" s="94">
        <v>40</v>
      </c>
      <c r="J13" s="94">
        <v>0</v>
      </c>
      <c r="K13" s="95">
        <f t="shared" si="1"/>
        <v>50</v>
      </c>
      <c r="L13" s="2">
        <v>1</v>
      </c>
      <c r="M13" s="93">
        <v>1</v>
      </c>
      <c r="N13" s="44">
        <f t="shared" si="2"/>
        <v>76</v>
      </c>
      <c r="O13" s="118">
        <v>0</v>
      </c>
      <c r="P13" s="118">
        <v>0</v>
      </c>
      <c r="Q13" s="117">
        <v>0</v>
      </c>
      <c r="R13" s="117">
        <f t="shared" si="3"/>
        <v>76</v>
      </c>
      <c r="S13" s="33">
        <f t="shared" si="4"/>
        <v>0.52</v>
      </c>
    </row>
    <row r="14" spans="1:19" ht="12.75" hidden="1" outlineLevel="2">
      <c r="A14" s="96">
        <v>39083</v>
      </c>
      <c r="B14" s="91" t="s">
        <v>233</v>
      </c>
      <c r="C14" s="91" t="s">
        <v>234</v>
      </c>
      <c r="D14" s="91"/>
      <c r="E14" s="91">
        <v>0</v>
      </c>
      <c r="F14" s="91">
        <v>0</v>
      </c>
      <c r="G14" s="93">
        <f t="shared" si="0"/>
        <v>0</v>
      </c>
      <c r="H14" s="94">
        <v>0</v>
      </c>
      <c r="I14" s="94">
        <v>0</v>
      </c>
      <c r="J14" s="94">
        <v>0</v>
      </c>
      <c r="K14" s="95">
        <f t="shared" si="1"/>
        <v>0</v>
      </c>
      <c r="L14" s="2">
        <v>1</v>
      </c>
      <c r="M14" s="93">
        <v>1</v>
      </c>
      <c r="N14" s="44">
        <f t="shared" si="2"/>
        <v>76</v>
      </c>
      <c r="O14" s="118">
        <v>0</v>
      </c>
      <c r="P14" s="118">
        <v>0</v>
      </c>
      <c r="Q14" s="117">
        <v>0</v>
      </c>
      <c r="R14" s="117">
        <f t="shared" si="3"/>
        <v>76</v>
      </c>
      <c r="S14" s="33" t="e">
        <f t="shared" si="4"/>
        <v>#DIV/0!</v>
      </c>
    </row>
    <row r="15" spans="1:19" ht="12.75" hidden="1" outlineLevel="2">
      <c r="A15" s="96">
        <v>39083</v>
      </c>
      <c r="B15" s="91" t="s">
        <v>18</v>
      </c>
      <c r="C15" s="91" t="s">
        <v>19</v>
      </c>
      <c r="D15" s="91"/>
      <c r="E15" s="91">
        <v>314920</v>
      </c>
      <c r="F15" s="91">
        <v>314920</v>
      </c>
      <c r="G15" s="93">
        <f t="shared" si="0"/>
        <v>0</v>
      </c>
      <c r="H15" s="94">
        <v>0</v>
      </c>
      <c r="I15" s="94">
        <v>40</v>
      </c>
      <c r="J15" s="94">
        <v>0</v>
      </c>
      <c r="K15" s="95">
        <f t="shared" si="1"/>
        <v>40</v>
      </c>
      <c r="L15" s="2">
        <v>1</v>
      </c>
      <c r="M15" s="93">
        <v>1</v>
      </c>
      <c r="N15" s="44">
        <f t="shared" si="2"/>
        <v>76</v>
      </c>
      <c r="O15" s="118">
        <v>0</v>
      </c>
      <c r="P15" s="118">
        <v>0</v>
      </c>
      <c r="Q15" s="117">
        <v>0</v>
      </c>
      <c r="R15" s="117">
        <f t="shared" si="3"/>
        <v>76</v>
      </c>
      <c r="S15" s="33">
        <f t="shared" si="4"/>
        <v>0.9</v>
      </c>
    </row>
    <row r="16" spans="1:19" ht="12.75" hidden="1" outlineLevel="2">
      <c r="A16" s="96">
        <v>39083</v>
      </c>
      <c r="B16" s="91" t="s">
        <v>20</v>
      </c>
      <c r="C16" s="91" t="s">
        <v>21</v>
      </c>
      <c r="D16" s="91"/>
      <c r="E16" s="91">
        <v>780030</v>
      </c>
      <c r="F16" s="91">
        <v>780030</v>
      </c>
      <c r="G16" s="93">
        <f t="shared" si="0"/>
        <v>0</v>
      </c>
      <c r="H16" s="94">
        <v>0</v>
      </c>
      <c r="I16" s="94">
        <v>40</v>
      </c>
      <c r="J16" s="94">
        <v>0</v>
      </c>
      <c r="K16" s="95">
        <f t="shared" si="1"/>
        <v>40</v>
      </c>
      <c r="L16" s="2">
        <v>1</v>
      </c>
      <c r="M16" s="93">
        <v>1</v>
      </c>
      <c r="N16" s="44">
        <f t="shared" si="2"/>
        <v>76</v>
      </c>
      <c r="O16" s="118">
        <v>0</v>
      </c>
      <c r="P16" s="118">
        <v>0</v>
      </c>
      <c r="Q16" s="117">
        <v>0</v>
      </c>
      <c r="R16" s="117">
        <f t="shared" si="3"/>
        <v>76</v>
      </c>
      <c r="S16" s="33">
        <f t="shared" si="4"/>
        <v>0.9</v>
      </c>
    </row>
    <row r="17" spans="1:19" ht="12.75" hidden="1" outlineLevel="2">
      <c r="A17" s="96">
        <v>39083</v>
      </c>
      <c r="B17" s="91" t="s">
        <v>0</v>
      </c>
      <c r="C17" s="91" t="s">
        <v>1</v>
      </c>
      <c r="D17" s="91"/>
      <c r="E17" s="91">
        <v>4540040</v>
      </c>
      <c r="F17" s="91">
        <v>4540040</v>
      </c>
      <c r="G17" s="93">
        <f t="shared" si="0"/>
        <v>0</v>
      </c>
      <c r="H17" s="94">
        <v>0</v>
      </c>
      <c r="I17" s="94">
        <v>40</v>
      </c>
      <c r="J17" s="94">
        <v>0</v>
      </c>
      <c r="K17" s="95">
        <f t="shared" si="1"/>
        <v>40</v>
      </c>
      <c r="L17" s="2">
        <v>1</v>
      </c>
      <c r="M17" s="93">
        <v>1</v>
      </c>
      <c r="N17" s="44">
        <f t="shared" si="2"/>
        <v>76</v>
      </c>
      <c r="O17" s="118">
        <v>0</v>
      </c>
      <c r="P17" s="118">
        <v>0</v>
      </c>
      <c r="Q17" s="117">
        <v>0</v>
      </c>
      <c r="R17" s="117">
        <f t="shared" si="3"/>
        <v>76</v>
      </c>
      <c r="S17" s="33">
        <f t="shared" si="4"/>
        <v>0.9</v>
      </c>
    </row>
    <row r="18" spans="1:19" ht="12.75" hidden="1" outlineLevel="2">
      <c r="A18" s="96">
        <v>39083</v>
      </c>
      <c r="B18" s="91" t="s">
        <v>22</v>
      </c>
      <c r="C18" s="91" t="s">
        <v>23</v>
      </c>
      <c r="D18" s="91"/>
      <c r="E18" s="91">
        <v>2244900</v>
      </c>
      <c r="F18" s="91">
        <v>2244900</v>
      </c>
      <c r="G18" s="93">
        <f t="shared" si="0"/>
        <v>0</v>
      </c>
      <c r="H18" s="94">
        <v>12.61</v>
      </c>
      <c r="I18" s="94">
        <v>30</v>
      </c>
      <c r="J18" s="94">
        <v>0</v>
      </c>
      <c r="K18" s="95">
        <f t="shared" si="1"/>
        <v>42.61</v>
      </c>
      <c r="L18" s="2" t="s">
        <v>262</v>
      </c>
      <c r="M18" s="93">
        <v>1</v>
      </c>
      <c r="N18" s="44">
        <f t="shared" si="2"/>
        <v>76</v>
      </c>
      <c r="O18" s="118">
        <v>0</v>
      </c>
      <c r="P18" s="118">
        <v>0</v>
      </c>
      <c r="Q18" s="117">
        <v>0</v>
      </c>
      <c r="R18" s="117">
        <f t="shared" si="3"/>
        <v>76</v>
      </c>
      <c r="S18" s="33">
        <f t="shared" si="4"/>
        <v>0.7836188688101385</v>
      </c>
    </row>
    <row r="19" spans="1:19" ht="12.75" hidden="1" outlineLevel="2">
      <c r="A19" s="96">
        <v>39083</v>
      </c>
      <c r="B19" s="91" t="s">
        <v>24</v>
      </c>
      <c r="C19" s="91" t="s">
        <v>25</v>
      </c>
      <c r="D19" s="91"/>
      <c r="E19" s="91">
        <v>404030</v>
      </c>
      <c r="F19" s="91">
        <v>404030</v>
      </c>
      <c r="G19" s="93">
        <f t="shared" si="0"/>
        <v>0</v>
      </c>
      <c r="H19" s="94">
        <v>0</v>
      </c>
      <c r="I19" s="94">
        <v>30</v>
      </c>
      <c r="J19" s="94">
        <v>0</v>
      </c>
      <c r="K19" s="95">
        <f t="shared" si="1"/>
        <v>30</v>
      </c>
      <c r="L19" s="2" t="s">
        <v>262</v>
      </c>
      <c r="M19" s="93">
        <v>1</v>
      </c>
      <c r="N19" s="44">
        <f t="shared" si="2"/>
        <v>76</v>
      </c>
      <c r="O19" s="118">
        <v>0</v>
      </c>
      <c r="P19" s="118">
        <v>0</v>
      </c>
      <c r="Q19" s="117">
        <v>0</v>
      </c>
      <c r="R19" s="117">
        <f t="shared" si="3"/>
        <v>76</v>
      </c>
      <c r="S19" s="33">
        <f t="shared" si="4"/>
        <v>1.5333333333333334</v>
      </c>
    </row>
    <row r="20" spans="1:19" ht="12.75" hidden="1" outlineLevel="2">
      <c r="A20" s="96">
        <v>39083</v>
      </c>
      <c r="B20" s="91" t="s">
        <v>26</v>
      </c>
      <c r="C20" s="91" t="s">
        <v>27</v>
      </c>
      <c r="D20" s="91"/>
      <c r="E20" s="91">
        <v>2773010</v>
      </c>
      <c r="F20" s="91">
        <v>2773010</v>
      </c>
      <c r="G20" s="93">
        <f t="shared" si="0"/>
        <v>0</v>
      </c>
      <c r="H20" s="94">
        <v>0</v>
      </c>
      <c r="I20" s="94">
        <v>30</v>
      </c>
      <c r="J20" s="94">
        <v>0</v>
      </c>
      <c r="K20" s="95">
        <f t="shared" si="1"/>
        <v>30</v>
      </c>
      <c r="L20" s="2" t="s">
        <v>262</v>
      </c>
      <c r="M20" s="93">
        <v>1</v>
      </c>
      <c r="N20" s="44">
        <f t="shared" si="2"/>
        <v>76</v>
      </c>
      <c r="O20" s="118">
        <v>0</v>
      </c>
      <c r="P20" s="118">
        <v>0</v>
      </c>
      <c r="Q20" s="117">
        <v>0</v>
      </c>
      <c r="R20" s="117">
        <f t="shared" si="3"/>
        <v>76</v>
      </c>
      <c r="S20" s="33">
        <f t="shared" si="4"/>
        <v>1.5333333333333334</v>
      </c>
    </row>
    <row r="21" spans="1:19" ht="12.75" hidden="1" outlineLevel="2">
      <c r="A21" s="96">
        <v>39083</v>
      </c>
      <c r="B21" s="91" t="s">
        <v>28</v>
      </c>
      <c r="C21" s="91" t="s">
        <v>29</v>
      </c>
      <c r="D21" s="91"/>
      <c r="E21" s="91">
        <v>1411740</v>
      </c>
      <c r="F21" s="91">
        <v>1411740</v>
      </c>
      <c r="G21" s="93">
        <f t="shared" si="0"/>
        <v>0</v>
      </c>
      <c r="H21" s="94">
        <v>0</v>
      </c>
      <c r="I21" s="94">
        <v>30</v>
      </c>
      <c r="J21" s="94">
        <v>0</v>
      </c>
      <c r="K21" s="95">
        <f t="shared" si="1"/>
        <v>30</v>
      </c>
      <c r="L21" s="2" t="s">
        <v>262</v>
      </c>
      <c r="M21" s="93">
        <v>1</v>
      </c>
      <c r="N21" s="44">
        <f t="shared" si="2"/>
        <v>76</v>
      </c>
      <c r="O21" s="118">
        <v>0</v>
      </c>
      <c r="P21" s="118">
        <v>0</v>
      </c>
      <c r="Q21" s="117">
        <v>0</v>
      </c>
      <c r="R21" s="117">
        <f t="shared" si="3"/>
        <v>76</v>
      </c>
      <c r="S21" s="33">
        <f t="shared" si="4"/>
        <v>1.5333333333333334</v>
      </c>
    </row>
    <row r="22" spans="1:19" ht="12.75" hidden="1" outlineLevel="2">
      <c r="A22" s="96">
        <v>39083</v>
      </c>
      <c r="B22" s="91" t="s">
        <v>129</v>
      </c>
      <c r="C22" s="91" t="s">
        <v>130</v>
      </c>
      <c r="D22" s="91"/>
      <c r="E22" s="91">
        <v>8003260</v>
      </c>
      <c r="F22" s="91">
        <v>8003260</v>
      </c>
      <c r="G22" s="93">
        <f t="shared" si="0"/>
        <v>0</v>
      </c>
      <c r="H22" s="94">
        <v>0</v>
      </c>
      <c r="I22" s="94">
        <v>30</v>
      </c>
      <c r="J22" s="94">
        <v>0</v>
      </c>
      <c r="K22" s="95">
        <f t="shared" si="1"/>
        <v>30</v>
      </c>
      <c r="L22" s="2" t="s">
        <v>262</v>
      </c>
      <c r="M22" s="93">
        <v>1</v>
      </c>
      <c r="N22" s="44">
        <f t="shared" si="2"/>
        <v>76</v>
      </c>
      <c r="O22" s="118">
        <v>0</v>
      </c>
      <c r="P22" s="118">
        <v>0</v>
      </c>
      <c r="Q22" s="117">
        <v>0</v>
      </c>
      <c r="R22" s="117">
        <f t="shared" si="3"/>
        <v>76</v>
      </c>
      <c r="S22" s="33">
        <f t="shared" si="4"/>
        <v>1.5333333333333334</v>
      </c>
    </row>
    <row r="23" spans="1:19" ht="12.75" hidden="1" outlineLevel="2">
      <c r="A23" s="96">
        <v>39083</v>
      </c>
      <c r="B23" s="91" t="s">
        <v>30</v>
      </c>
      <c r="C23" s="91" t="s">
        <v>31</v>
      </c>
      <c r="D23" s="91"/>
      <c r="E23" s="91">
        <v>297030</v>
      </c>
      <c r="F23" s="91">
        <v>297030</v>
      </c>
      <c r="G23" s="93">
        <f t="shared" si="0"/>
        <v>0</v>
      </c>
      <c r="H23" s="94">
        <v>10</v>
      </c>
      <c r="I23" s="94">
        <v>30</v>
      </c>
      <c r="J23" s="94">
        <v>0</v>
      </c>
      <c r="K23" s="95">
        <f t="shared" si="1"/>
        <v>40</v>
      </c>
      <c r="L23" s="2" t="s">
        <v>262</v>
      </c>
      <c r="M23" s="93">
        <v>1</v>
      </c>
      <c r="N23" s="44">
        <f t="shared" si="2"/>
        <v>76</v>
      </c>
      <c r="O23" s="118">
        <v>0</v>
      </c>
      <c r="P23" s="118">
        <v>0</v>
      </c>
      <c r="Q23" s="117">
        <v>0</v>
      </c>
      <c r="R23" s="117">
        <f t="shared" si="3"/>
        <v>76</v>
      </c>
      <c r="S23" s="33">
        <f t="shared" si="4"/>
        <v>0.9</v>
      </c>
    </row>
    <row r="24" spans="1:19" ht="12.75" hidden="1" outlineLevel="2">
      <c r="A24" s="96">
        <v>39083</v>
      </c>
      <c r="B24" s="91" t="s">
        <v>32</v>
      </c>
      <c r="C24" s="91" t="s">
        <v>33</v>
      </c>
      <c r="D24" s="91"/>
      <c r="E24" s="91">
        <v>700640</v>
      </c>
      <c r="F24" s="91">
        <v>700640</v>
      </c>
      <c r="G24" s="93">
        <f t="shared" si="0"/>
        <v>0</v>
      </c>
      <c r="H24" s="94">
        <v>0</v>
      </c>
      <c r="I24" s="94">
        <v>30</v>
      </c>
      <c r="J24" s="94">
        <v>0</v>
      </c>
      <c r="K24" s="95">
        <f t="shared" si="1"/>
        <v>30</v>
      </c>
      <c r="L24" s="2" t="s">
        <v>262</v>
      </c>
      <c r="M24" s="93">
        <v>1</v>
      </c>
      <c r="N24" s="44">
        <f t="shared" si="2"/>
        <v>76</v>
      </c>
      <c r="O24" s="118">
        <v>0</v>
      </c>
      <c r="P24" s="118">
        <v>0</v>
      </c>
      <c r="Q24" s="117">
        <v>0</v>
      </c>
      <c r="R24" s="117">
        <f t="shared" si="3"/>
        <v>76</v>
      </c>
      <c r="S24" s="33">
        <f t="shared" si="4"/>
        <v>1.5333333333333334</v>
      </c>
    </row>
    <row r="25" spans="1:19" ht="12.75" hidden="1" outlineLevel="2">
      <c r="A25" s="96">
        <v>39083</v>
      </c>
      <c r="B25" s="91" t="s">
        <v>34</v>
      </c>
      <c r="C25" s="91" t="s">
        <v>35</v>
      </c>
      <c r="D25" s="91"/>
      <c r="E25" s="91">
        <v>2522130</v>
      </c>
      <c r="F25" s="91">
        <v>2522130</v>
      </c>
      <c r="G25" s="93">
        <f t="shared" si="0"/>
        <v>0</v>
      </c>
      <c r="H25" s="94">
        <v>0</v>
      </c>
      <c r="I25" s="94">
        <v>30</v>
      </c>
      <c r="J25" s="94">
        <v>0</v>
      </c>
      <c r="K25" s="95">
        <f t="shared" si="1"/>
        <v>30</v>
      </c>
      <c r="L25" s="2" t="s">
        <v>262</v>
      </c>
      <c r="M25" s="93">
        <v>1</v>
      </c>
      <c r="N25" s="44">
        <f t="shared" si="2"/>
        <v>76</v>
      </c>
      <c r="O25" s="118">
        <v>0</v>
      </c>
      <c r="P25" s="118">
        <v>0</v>
      </c>
      <c r="Q25" s="117">
        <v>0</v>
      </c>
      <c r="R25" s="117">
        <f t="shared" si="3"/>
        <v>76</v>
      </c>
      <c r="S25" s="33">
        <f t="shared" si="4"/>
        <v>1.5333333333333334</v>
      </c>
    </row>
    <row r="26" spans="1:19" ht="12.75" hidden="1" outlineLevel="2">
      <c r="A26" s="96">
        <v>39083</v>
      </c>
      <c r="B26" s="91" t="s">
        <v>36</v>
      </c>
      <c r="C26" s="91" t="s">
        <v>37</v>
      </c>
      <c r="D26" s="91"/>
      <c r="E26" s="91">
        <v>1052720</v>
      </c>
      <c r="F26" s="91">
        <v>1052720</v>
      </c>
      <c r="G26" s="93">
        <f t="shared" si="0"/>
        <v>0</v>
      </c>
      <c r="H26" s="94">
        <v>10</v>
      </c>
      <c r="I26" s="94">
        <v>30</v>
      </c>
      <c r="J26" s="94">
        <v>0</v>
      </c>
      <c r="K26" s="95">
        <f t="shared" si="1"/>
        <v>40</v>
      </c>
      <c r="L26" s="2" t="s">
        <v>262</v>
      </c>
      <c r="M26" s="93">
        <v>1</v>
      </c>
      <c r="N26" s="44">
        <f t="shared" si="2"/>
        <v>76</v>
      </c>
      <c r="O26" s="118">
        <v>0</v>
      </c>
      <c r="P26" s="118">
        <v>0</v>
      </c>
      <c r="Q26" s="117">
        <v>0</v>
      </c>
      <c r="R26" s="117">
        <f t="shared" si="3"/>
        <v>76</v>
      </c>
      <c r="S26" s="33">
        <f t="shared" si="4"/>
        <v>0.9</v>
      </c>
    </row>
    <row r="27" spans="1:19" ht="12.75" hidden="1" outlineLevel="2">
      <c r="A27" s="96">
        <v>39083</v>
      </c>
      <c r="B27" s="91" t="s">
        <v>38</v>
      </c>
      <c r="C27" s="91" t="s">
        <v>39</v>
      </c>
      <c r="D27" s="91"/>
      <c r="E27" s="91">
        <v>2860150</v>
      </c>
      <c r="F27" s="91">
        <v>2860150</v>
      </c>
      <c r="G27" s="93">
        <f t="shared" si="0"/>
        <v>0</v>
      </c>
      <c r="H27" s="94">
        <v>0</v>
      </c>
      <c r="I27" s="94">
        <v>30</v>
      </c>
      <c r="J27" s="94">
        <v>0</v>
      </c>
      <c r="K27" s="95">
        <f t="shared" si="1"/>
        <v>30</v>
      </c>
      <c r="L27" s="2" t="s">
        <v>262</v>
      </c>
      <c r="M27" s="93">
        <v>1</v>
      </c>
      <c r="N27" s="44">
        <f t="shared" si="2"/>
        <v>76</v>
      </c>
      <c r="O27" s="118">
        <v>0</v>
      </c>
      <c r="P27" s="118">
        <v>0</v>
      </c>
      <c r="Q27" s="117">
        <v>0</v>
      </c>
      <c r="R27" s="117">
        <f t="shared" si="3"/>
        <v>76</v>
      </c>
      <c r="S27" s="33">
        <f t="shared" si="4"/>
        <v>1.5333333333333334</v>
      </c>
    </row>
    <row r="28" spans="1:19" ht="12.75" hidden="1" outlineLevel="2">
      <c r="A28" s="96">
        <v>39083</v>
      </c>
      <c r="B28" s="91" t="s">
        <v>42</v>
      </c>
      <c r="C28" s="91" t="s">
        <v>43</v>
      </c>
      <c r="D28" s="91"/>
      <c r="E28" s="91">
        <v>1123340</v>
      </c>
      <c r="F28" s="91">
        <v>1123340</v>
      </c>
      <c r="G28" s="93">
        <f t="shared" si="0"/>
        <v>0</v>
      </c>
      <c r="H28" s="94">
        <v>10</v>
      </c>
      <c r="I28" s="94">
        <v>30</v>
      </c>
      <c r="J28" s="94">
        <v>0</v>
      </c>
      <c r="K28" s="95">
        <f t="shared" si="1"/>
        <v>40</v>
      </c>
      <c r="L28" s="2" t="s">
        <v>262</v>
      </c>
      <c r="M28" s="93">
        <v>1</v>
      </c>
      <c r="N28" s="44">
        <f t="shared" si="2"/>
        <v>76</v>
      </c>
      <c r="O28" s="118">
        <v>0</v>
      </c>
      <c r="P28" s="118">
        <v>0</v>
      </c>
      <c r="Q28" s="117">
        <v>0</v>
      </c>
      <c r="R28" s="117">
        <f t="shared" si="3"/>
        <v>76</v>
      </c>
      <c r="S28" s="33">
        <f t="shared" si="4"/>
        <v>0.9</v>
      </c>
    </row>
    <row r="29" spans="1:19" ht="12.75" hidden="1" outlineLevel="2">
      <c r="A29" s="96">
        <v>39083</v>
      </c>
      <c r="B29" s="91" t="s">
        <v>40</v>
      </c>
      <c r="C29" s="91" t="s">
        <v>41</v>
      </c>
      <c r="D29" s="91"/>
      <c r="E29" s="91">
        <v>4102360</v>
      </c>
      <c r="F29" s="91">
        <v>4102360</v>
      </c>
      <c r="G29" s="93">
        <f t="shared" si="0"/>
        <v>0</v>
      </c>
      <c r="H29" s="94">
        <v>10</v>
      </c>
      <c r="I29" s="94">
        <v>30</v>
      </c>
      <c r="J29" s="94">
        <v>0</v>
      </c>
      <c r="K29" s="95">
        <f t="shared" si="1"/>
        <v>40</v>
      </c>
      <c r="L29" s="2" t="s">
        <v>262</v>
      </c>
      <c r="M29" s="93">
        <v>1</v>
      </c>
      <c r="N29" s="44">
        <f t="shared" si="2"/>
        <v>76</v>
      </c>
      <c r="O29" s="118">
        <v>0</v>
      </c>
      <c r="P29" s="118">
        <v>0</v>
      </c>
      <c r="Q29" s="117">
        <v>0</v>
      </c>
      <c r="R29" s="117">
        <f t="shared" si="3"/>
        <v>76</v>
      </c>
      <c r="S29" s="33">
        <f t="shared" si="4"/>
        <v>0.9</v>
      </c>
    </row>
    <row r="30" spans="1:19" ht="12.75" hidden="1" outlineLevel="2">
      <c r="A30" s="96">
        <v>39083</v>
      </c>
      <c r="B30" s="91" t="s">
        <v>46</v>
      </c>
      <c r="C30" s="91" t="s">
        <v>47</v>
      </c>
      <c r="D30" s="91"/>
      <c r="E30" s="91">
        <v>1573080</v>
      </c>
      <c r="F30" s="91">
        <v>1573080</v>
      </c>
      <c r="G30" s="93">
        <f t="shared" si="0"/>
        <v>0</v>
      </c>
      <c r="H30" s="94">
        <v>53.75</v>
      </c>
      <c r="I30" s="94">
        <v>30</v>
      </c>
      <c r="J30" s="94">
        <v>0</v>
      </c>
      <c r="K30" s="95">
        <f t="shared" si="1"/>
        <v>83.75</v>
      </c>
      <c r="L30" s="2" t="s">
        <v>262</v>
      </c>
      <c r="M30" s="93">
        <v>1</v>
      </c>
      <c r="N30" s="44">
        <f t="shared" si="2"/>
        <v>76</v>
      </c>
      <c r="O30" s="118">
        <v>0</v>
      </c>
      <c r="P30" s="118">
        <v>0</v>
      </c>
      <c r="Q30" s="117">
        <v>0</v>
      </c>
      <c r="R30" s="117">
        <f t="shared" si="3"/>
        <v>76</v>
      </c>
      <c r="S30" s="33">
        <f t="shared" si="4"/>
        <v>-0.09253731343283582</v>
      </c>
    </row>
    <row r="31" spans="1:19" ht="12.75" hidden="1" outlineLevel="2">
      <c r="A31" s="96">
        <v>39083</v>
      </c>
      <c r="B31" s="91" t="s">
        <v>48</v>
      </c>
      <c r="C31" s="91" t="s">
        <v>49</v>
      </c>
      <c r="D31" s="91"/>
      <c r="E31" s="91">
        <v>550180</v>
      </c>
      <c r="F31" s="91">
        <v>550180</v>
      </c>
      <c r="G31" s="93">
        <f t="shared" si="0"/>
        <v>0</v>
      </c>
      <c r="H31" s="94">
        <v>10</v>
      </c>
      <c r="I31" s="94">
        <v>30</v>
      </c>
      <c r="J31" s="94">
        <v>0</v>
      </c>
      <c r="K31" s="95">
        <f t="shared" si="1"/>
        <v>40</v>
      </c>
      <c r="L31" s="2" t="s">
        <v>262</v>
      </c>
      <c r="M31" s="93">
        <v>1</v>
      </c>
      <c r="N31" s="44">
        <f t="shared" si="2"/>
        <v>76</v>
      </c>
      <c r="O31" s="118">
        <v>0</v>
      </c>
      <c r="P31" s="118">
        <v>0</v>
      </c>
      <c r="Q31" s="117">
        <v>0</v>
      </c>
      <c r="R31" s="117">
        <f t="shared" si="3"/>
        <v>76</v>
      </c>
      <c r="S31" s="33">
        <f t="shared" si="4"/>
        <v>0.9</v>
      </c>
    </row>
    <row r="32" spans="1:19" ht="12.75" hidden="1" outlineLevel="2">
      <c r="A32" s="96">
        <v>39083</v>
      </c>
      <c r="B32" s="91" t="s">
        <v>50</v>
      </c>
      <c r="C32" s="91" t="s">
        <v>51</v>
      </c>
      <c r="D32" s="91"/>
      <c r="E32" s="91">
        <v>1789530</v>
      </c>
      <c r="F32" s="91">
        <v>1789530</v>
      </c>
      <c r="G32" s="93">
        <f t="shared" si="0"/>
        <v>0</v>
      </c>
      <c r="H32" s="94">
        <v>0</v>
      </c>
      <c r="I32" s="94">
        <v>30</v>
      </c>
      <c r="J32" s="94">
        <v>0</v>
      </c>
      <c r="K32" s="95">
        <f t="shared" si="1"/>
        <v>30</v>
      </c>
      <c r="L32" s="2" t="s">
        <v>262</v>
      </c>
      <c r="M32" s="93">
        <v>1</v>
      </c>
      <c r="N32" s="44">
        <f t="shared" si="2"/>
        <v>76</v>
      </c>
      <c r="O32" s="118">
        <v>0</v>
      </c>
      <c r="P32" s="118">
        <v>0</v>
      </c>
      <c r="Q32" s="117">
        <v>0</v>
      </c>
      <c r="R32" s="117">
        <f t="shared" si="3"/>
        <v>76</v>
      </c>
      <c r="S32" s="33">
        <f t="shared" si="4"/>
        <v>1.5333333333333334</v>
      </c>
    </row>
    <row r="33" spans="1:19" ht="12.75" hidden="1" outlineLevel="2">
      <c r="A33" s="96">
        <v>39083</v>
      </c>
      <c r="B33" s="91" t="s">
        <v>52</v>
      </c>
      <c r="C33" s="91" t="s">
        <v>53</v>
      </c>
      <c r="D33" s="91"/>
      <c r="E33" s="91">
        <v>3309020</v>
      </c>
      <c r="F33" s="91">
        <v>3309020</v>
      </c>
      <c r="G33" s="93">
        <f t="shared" si="0"/>
        <v>0</v>
      </c>
      <c r="H33" s="94">
        <v>62.04</v>
      </c>
      <c r="I33" s="94">
        <v>30</v>
      </c>
      <c r="J33" s="94">
        <v>0</v>
      </c>
      <c r="K33" s="95">
        <f t="shared" si="1"/>
        <v>92.03999999999999</v>
      </c>
      <c r="L33" s="2" t="s">
        <v>262</v>
      </c>
      <c r="M33" s="93">
        <v>1</v>
      </c>
      <c r="N33" s="44">
        <f t="shared" si="2"/>
        <v>76</v>
      </c>
      <c r="O33" s="118">
        <v>0</v>
      </c>
      <c r="P33" s="118">
        <v>0</v>
      </c>
      <c r="Q33" s="117">
        <v>0</v>
      </c>
      <c r="R33" s="117">
        <f t="shared" si="3"/>
        <v>76</v>
      </c>
      <c r="S33" s="33">
        <f t="shared" si="4"/>
        <v>-0.17427205562798775</v>
      </c>
    </row>
    <row r="34" spans="1:19" ht="12.75" hidden="1" outlineLevel="2">
      <c r="A34" s="96">
        <v>39083</v>
      </c>
      <c r="B34" s="91" t="s">
        <v>54</v>
      </c>
      <c r="C34" s="91" t="s">
        <v>55</v>
      </c>
      <c r="D34" s="91"/>
      <c r="E34" s="91">
        <v>2791360</v>
      </c>
      <c r="F34" s="91">
        <v>2791360</v>
      </c>
      <c r="G34" s="93">
        <f t="shared" si="0"/>
        <v>0</v>
      </c>
      <c r="H34" s="94">
        <v>0</v>
      </c>
      <c r="I34" s="94">
        <v>30</v>
      </c>
      <c r="J34" s="94">
        <v>0</v>
      </c>
      <c r="K34" s="95">
        <f t="shared" si="1"/>
        <v>30</v>
      </c>
      <c r="L34" s="2" t="s">
        <v>262</v>
      </c>
      <c r="M34" s="93">
        <v>1</v>
      </c>
      <c r="N34" s="44">
        <f t="shared" si="2"/>
        <v>76</v>
      </c>
      <c r="O34" s="118">
        <v>0</v>
      </c>
      <c r="P34" s="118">
        <v>0</v>
      </c>
      <c r="Q34" s="117">
        <v>0</v>
      </c>
      <c r="R34" s="117">
        <f t="shared" si="3"/>
        <v>76</v>
      </c>
      <c r="S34" s="33">
        <f t="shared" si="4"/>
        <v>1.5333333333333334</v>
      </c>
    </row>
    <row r="35" spans="1:19" ht="12.75" hidden="1" outlineLevel="2">
      <c r="A35" s="96">
        <v>39083</v>
      </c>
      <c r="B35" s="91" t="s">
        <v>56</v>
      </c>
      <c r="C35" s="91" t="s">
        <v>57</v>
      </c>
      <c r="D35" s="91"/>
      <c r="E35" s="91">
        <v>2544430</v>
      </c>
      <c r="F35" s="91">
        <v>2544430</v>
      </c>
      <c r="G35" s="93">
        <f t="shared" si="0"/>
        <v>0</v>
      </c>
      <c r="H35" s="94">
        <v>0</v>
      </c>
      <c r="I35" s="94">
        <v>30</v>
      </c>
      <c r="J35" s="94">
        <v>0</v>
      </c>
      <c r="K35" s="95">
        <f t="shared" si="1"/>
        <v>30</v>
      </c>
      <c r="L35" s="2" t="s">
        <v>262</v>
      </c>
      <c r="M35" s="93">
        <v>1</v>
      </c>
      <c r="N35" s="44">
        <f t="shared" si="2"/>
        <v>76</v>
      </c>
      <c r="O35" s="118">
        <v>0</v>
      </c>
      <c r="P35" s="118">
        <v>0</v>
      </c>
      <c r="Q35" s="117">
        <v>0</v>
      </c>
      <c r="R35" s="117">
        <f t="shared" si="3"/>
        <v>76</v>
      </c>
      <c r="S35" s="33">
        <f t="shared" si="4"/>
        <v>1.5333333333333334</v>
      </c>
    </row>
    <row r="36" spans="1:19" ht="12.75" hidden="1" outlineLevel="2">
      <c r="A36" s="96">
        <v>39083</v>
      </c>
      <c r="B36" s="91" t="s">
        <v>58</v>
      </c>
      <c r="C36" s="91" t="s">
        <v>59</v>
      </c>
      <c r="D36" s="91"/>
      <c r="E36" s="91">
        <v>1962210</v>
      </c>
      <c r="F36" s="91">
        <v>1962210</v>
      </c>
      <c r="G36" s="93">
        <f t="shared" si="0"/>
        <v>0</v>
      </c>
      <c r="H36" s="94">
        <v>0</v>
      </c>
      <c r="I36" s="94">
        <v>30</v>
      </c>
      <c r="J36" s="94">
        <v>0</v>
      </c>
      <c r="K36" s="95">
        <f t="shared" si="1"/>
        <v>30</v>
      </c>
      <c r="L36" s="2" t="s">
        <v>262</v>
      </c>
      <c r="M36" s="93">
        <v>1</v>
      </c>
      <c r="N36" s="44">
        <f t="shared" si="2"/>
        <v>76</v>
      </c>
      <c r="O36" s="118">
        <v>0</v>
      </c>
      <c r="P36" s="118">
        <v>0</v>
      </c>
      <c r="Q36" s="117">
        <v>0</v>
      </c>
      <c r="R36" s="117">
        <f t="shared" si="3"/>
        <v>76</v>
      </c>
      <c r="S36" s="33">
        <f t="shared" si="4"/>
        <v>1.5333333333333334</v>
      </c>
    </row>
    <row r="37" spans="1:19" ht="12.75" hidden="1" outlineLevel="2">
      <c r="A37" s="96">
        <v>39083</v>
      </c>
      <c r="B37" s="91" t="s">
        <v>60</v>
      </c>
      <c r="C37" s="91" t="s">
        <v>61</v>
      </c>
      <c r="D37" s="91"/>
      <c r="E37" s="91">
        <v>2012020</v>
      </c>
      <c r="F37" s="91">
        <v>2012020</v>
      </c>
      <c r="G37" s="93">
        <f aca="true" t="shared" si="5" ref="G37:G68">F37-E37</f>
        <v>0</v>
      </c>
      <c r="H37" s="94">
        <v>10</v>
      </c>
      <c r="I37" s="94">
        <v>30</v>
      </c>
      <c r="J37" s="94">
        <v>0</v>
      </c>
      <c r="K37" s="95">
        <f aca="true" t="shared" si="6" ref="K37:K68">+I37+H37</f>
        <v>40</v>
      </c>
      <c r="L37" s="2" t="s">
        <v>262</v>
      </c>
      <c r="M37" s="93">
        <v>1</v>
      </c>
      <c r="N37" s="44">
        <f aca="true" t="shared" si="7" ref="N37:N68">$N$2*2</f>
        <v>76</v>
      </c>
      <c r="O37" s="118">
        <v>0</v>
      </c>
      <c r="P37" s="118">
        <v>0</v>
      </c>
      <c r="Q37" s="117">
        <v>0</v>
      </c>
      <c r="R37" s="117">
        <f aca="true" t="shared" si="8" ref="R37:R68">N37+O37+P37+Q37</f>
        <v>76</v>
      </c>
      <c r="S37" s="33">
        <f aca="true" t="shared" si="9" ref="S37:S68">SUM(R37-K37)/K37</f>
        <v>0.9</v>
      </c>
    </row>
    <row r="38" spans="1:19" ht="12.75" hidden="1" outlineLevel="2">
      <c r="A38" s="96">
        <v>39083</v>
      </c>
      <c r="B38" s="91" t="s">
        <v>62</v>
      </c>
      <c r="C38" s="91" t="s">
        <v>63</v>
      </c>
      <c r="D38" s="91"/>
      <c r="E38" s="91">
        <v>1781330</v>
      </c>
      <c r="F38" s="91">
        <v>1781330</v>
      </c>
      <c r="G38" s="93">
        <f t="shared" si="5"/>
        <v>0</v>
      </c>
      <c r="H38" s="94">
        <v>0</v>
      </c>
      <c r="I38" s="94">
        <v>30</v>
      </c>
      <c r="J38" s="94">
        <v>0</v>
      </c>
      <c r="K38" s="95">
        <f t="shared" si="6"/>
        <v>30</v>
      </c>
      <c r="L38" s="2" t="s">
        <v>262</v>
      </c>
      <c r="M38" s="93">
        <v>1</v>
      </c>
      <c r="N38" s="44">
        <f t="shared" si="7"/>
        <v>76</v>
      </c>
      <c r="O38" s="118">
        <v>0</v>
      </c>
      <c r="P38" s="118">
        <v>0</v>
      </c>
      <c r="Q38" s="117">
        <v>0</v>
      </c>
      <c r="R38" s="117">
        <f t="shared" si="8"/>
        <v>76</v>
      </c>
      <c r="S38" s="33">
        <f t="shared" si="9"/>
        <v>1.5333333333333334</v>
      </c>
    </row>
    <row r="39" spans="1:19" ht="12.75" hidden="1" outlineLevel="2">
      <c r="A39" s="96">
        <v>39083</v>
      </c>
      <c r="B39" s="91" t="s">
        <v>64</v>
      </c>
      <c r="C39" s="91" t="s">
        <v>65</v>
      </c>
      <c r="D39" s="91"/>
      <c r="E39" s="91">
        <v>2156510</v>
      </c>
      <c r="F39" s="91">
        <v>2156510</v>
      </c>
      <c r="G39" s="93">
        <f t="shared" si="5"/>
        <v>0</v>
      </c>
      <c r="H39" s="94">
        <v>0</v>
      </c>
      <c r="I39" s="94">
        <v>30</v>
      </c>
      <c r="J39" s="94">
        <v>0</v>
      </c>
      <c r="K39" s="95">
        <f t="shared" si="6"/>
        <v>30</v>
      </c>
      <c r="L39" s="2" t="s">
        <v>262</v>
      </c>
      <c r="M39" s="93">
        <v>1</v>
      </c>
      <c r="N39" s="44">
        <f t="shared" si="7"/>
        <v>76</v>
      </c>
      <c r="O39" s="118">
        <v>0</v>
      </c>
      <c r="P39" s="118">
        <v>0</v>
      </c>
      <c r="Q39" s="117">
        <v>0</v>
      </c>
      <c r="R39" s="117">
        <f t="shared" si="8"/>
        <v>76</v>
      </c>
      <c r="S39" s="33">
        <f t="shared" si="9"/>
        <v>1.5333333333333334</v>
      </c>
    </row>
    <row r="40" spans="1:19" ht="12.75" hidden="1" outlineLevel="2">
      <c r="A40" s="96">
        <v>39083</v>
      </c>
      <c r="B40" s="91" t="s">
        <v>66</v>
      </c>
      <c r="C40" s="91" t="s">
        <v>67</v>
      </c>
      <c r="D40" s="91"/>
      <c r="E40" s="91">
        <v>1263260</v>
      </c>
      <c r="F40" s="91">
        <v>1263260</v>
      </c>
      <c r="G40" s="93">
        <f t="shared" si="5"/>
        <v>0</v>
      </c>
      <c r="H40" s="94">
        <v>0</v>
      </c>
      <c r="I40" s="94">
        <v>30</v>
      </c>
      <c r="J40" s="94">
        <v>0</v>
      </c>
      <c r="K40" s="95">
        <f t="shared" si="6"/>
        <v>30</v>
      </c>
      <c r="L40" s="2" t="s">
        <v>262</v>
      </c>
      <c r="M40" s="93">
        <v>1</v>
      </c>
      <c r="N40" s="44">
        <f t="shared" si="7"/>
        <v>76</v>
      </c>
      <c r="O40" s="118">
        <v>0</v>
      </c>
      <c r="P40" s="118">
        <v>0</v>
      </c>
      <c r="Q40" s="117">
        <v>0</v>
      </c>
      <c r="R40" s="117">
        <f t="shared" si="8"/>
        <v>76</v>
      </c>
      <c r="S40" s="33">
        <f t="shared" si="9"/>
        <v>1.5333333333333334</v>
      </c>
    </row>
    <row r="41" spans="1:19" ht="12.75" hidden="1" outlineLevel="2">
      <c r="A41" s="96">
        <v>39083</v>
      </c>
      <c r="B41" s="91" t="s">
        <v>237</v>
      </c>
      <c r="C41" s="91" t="s">
        <v>238</v>
      </c>
      <c r="D41" s="91"/>
      <c r="E41" s="91">
        <v>0</v>
      </c>
      <c r="F41" s="91">
        <v>0</v>
      </c>
      <c r="G41" s="93">
        <f t="shared" si="5"/>
        <v>0</v>
      </c>
      <c r="H41" s="94">
        <v>0</v>
      </c>
      <c r="I41" s="94">
        <v>30</v>
      </c>
      <c r="J41" s="94">
        <v>0</v>
      </c>
      <c r="K41" s="95">
        <f t="shared" si="6"/>
        <v>30</v>
      </c>
      <c r="L41" s="2" t="s">
        <v>262</v>
      </c>
      <c r="M41" s="93">
        <v>1</v>
      </c>
      <c r="N41" s="44">
        <f t="shared" si="7"/>
        <v>76</v>
      </c>
      <c r="O41" s="118">
        <v>0</v>
      </c>
      <c r="P41" s="118">
        <v>0</v>
      </c>
      <c r="Q41" s="117">
        <v>0</v>
      </c>
      <c r="R41" s="117">
        <f t="shared" si="8"/>
        <v>76</v>
      </c>
      <c r="S41" s="33">
        <f t="shared" si="9"/>
        <v>1.5333333333333334</v>
      </c>
    </row>
    <row r="42" spans="1:19" ht="12.75" hidden="1" outlineLevel="2">
      <c r="A42" s="96">
        <v>39083</v>
      </c>
      <c r="B42" s="91" t="s">
        <v>125</v>
      </c>
      <c r="C42" s="91" t="s">
        <v>126</v>
      </c>
      <c r="D42" s="91"/>
      <c r="E42" s="91">
        <v>0</v>
      </c>
      <c r="F42" s="91">
        <v>0</v>
      </c>
      <c r="G42" s="93">
        <f t="shared" si="5"/>
        <v>0</v>
      </c>
      <c r="H42" s="94">
        <v>0</v>
      </c>
      <c r="I42" s="94">
        <v>30</v>
      </c>
      <c r="J42" s="94">
        <v>0</v>
      </c>
      <c r="K42" s="95">
        <f t="shared" si="6"/>
        <v>30</v>
      </c>
      <c r="L42" s="2" t="s">
        <v>262</v>
      </c>
      <c r="M42" s="93">
        <v>1</v>
      </c>
      <c r="N42" s="44">
        <f t="shared" si="7"/>
        <v>76</v>
      </c>
      <c r="O42" s="118">
        <v>0</v>
      </c>
      <c r="P42" s="118">
        <v>0</v>
      </c>
      <c r="Q42" s="117">
        <v>0</v>
      </c>
      <c r="R42" s="117">
        <f t="shared" si="8"/>
        <v>76</v>
      </c>
      <c r="S42" s="33">
        <f t="shared" si="9"/>
        <v>1.5333333333333334</v>
      </c>
    </row>
    <row r="43" spans="1:19" ht="12.75" hidden="1" outlineLevel="2">
      <c r="A43" s="96">
        <v>39083</v>
      </c>
      <c r="B43" s="91" t="s">
        <v>209</v>
      </c>
      <c r="C43" s="91" t="s">
        <v>210</v>
      </c>
      <c r="D43" s="91"/>
      <c r="E43" s="91">
        <v>0</v>
      </c>
      <c r="F43" s="91">
        <v>0</v>
      </c>
      <c r="G43" s="93">
        <f t="shared" si="5"/>
        <v>0</v>
      </c>
      <c r="H43" s="94">
        <v>0</v>
      </c>
      <c r="I43" s="94">
        <v>30</v>
      </c>
      <c r="J43" s="94">
        <v>0</v>
      </c>
      <c r="K43" s="95">
        <f t="shared" si="6"/>
        <v>30</v>
      </c>
      <c r="L43" s="2" t="s">
        <v>262</v>
      </c>
      <c r="M43" s="93">
        <v>1</v>
      </c>
      <c r="N43" s="44">
        <f t="shared" si="7"/>
        <v>76</v>
      </c>
      <c r="O43" s="118">
        <v>0</v>
      </c>
      <c r="P43" s="118">
        <v>0</v>
      </c>
      <c r="Q43" s="117">
        <v>0</v>
      </c>
      <c r="R43" s="117">
        <f t="shared" si="8"/>
        <v>76</v>
      </c>
      <c r="S43" s="33">
        <f t="shared" si="9"/>
        <v>1.5333333333333334</v>
      </c>
    </row>
    <row r="44" spans="1:19" ht="12.75" hidden="1" outlineLevel="2">
      <c r="A44" s="96">
        <v>39083</v>
      </c>
      <c r="B44" s="91" t="s">
        <v>211</v>
      </c>
      <c r="C44" s="91" t="s">
        <v>212</v>
      </c>
      <c r="D44" s="91"/>
      <c r="E44" s="91">
        <v>615190</v>
      </c>
      <c r="F44" s="91">
        <v>615190</v>
      </c>
      <c r="G44" s="93">
        <f t="shared" si="5"/>
        <v>0</v>
      </c>
      <c r="H44" s="94">
        <v>14.96</v>
      </c>
      <c r="I44" s="94">
        <v>30</v>
      </c>
      <c r="J44" s="94">
        <v>0</v>
      </c>
      <c r="K44" s="95">
        <f t="shared" si="6"/>
        <v>44.96</v>
      </c>
      <c r="L44" s="2" t="s">
        <v>262</v>
      </c>
      <c r="M44" s="93">
        <v>1</v>
      </c>
      <c r="N44" s="44">
        <f t="shared" si="7"/>
        <v>76</v>
      </c>
      <c r="O44" s="118">
        <v>0</v>
      </c>
      <c r="P44" s="118">
        <v>0</v>
      </c>
      <c r="Q44" s="117">
        <v>0</v>
      </c>
      <c r="R44" s="117">
        <f t="shared" si="8"/>
        <v>76</v>
      </c>
      <c r="S44" s="33">
        <f t="shared" si="9"/>
        <v>0.6903914590747331</v>
      </c>
    </row>
    <row r="45" spans="1:19" ht="12.75" hidden="1" outlineLevel="2">
      <c r="A45" s="96">
        <v>39083</v>
      </c>
      <c r="B45" s="91" t="s">
        <v>243</v>
      </c>
      <c r="C45" s="91" t="s">
        <v>244</v>
      </c>
      <c r="D45" s="91"/>
      <c r="E45" s="91">
        <v>0</v>
      </c>
      <c r="F45" s="91">
        <v>0</v>
      </c>
      <c r="G45" s="93">
        <f t="shared" si="5"/>
        <v>0</v>
      </c>
      <c r="H45" s="94">
        <v>0</v>
      </c>
      <c r="I45" s="94">
        <v>30</v>
      </c>
      <c r="J45" s="94">
        <v>0</v>
      </c>
      <c r="K45" s="95">
        <f t="shared" si="6"/>
        <v>30</v>
      </c>
      <c r="L45" s="2" t="s">
        <v>262</v>
      </c>
      <c r="M45" s="93">
        <v>1</v>
      </c>
      <c r="N45" s="44">
        <f t="shared" si="7"/>
        <v>76</v>
      </c>
      <c r="O45" s="118">
        <v>0</v>
      </c>
      <c r="P45" s="118">
        <v>0</v>
      </c>
      <c r="Q45" s="117">
        <v>0</v>
      </c>
      <c r="R45" s="117">
        <f t="shared" si="8"/>
        <v>76</v>
      </c>
      <c r="S45" s="33">
        <f t="shared" si="9"/>
        <v>1.5333333333333334</v>
      </c>
    </row>
    <row r="46" spans="1:19" ht="12.75" hidden="1" outlineLevel="2">
      <c r="A46" s="96">
        <v>39083</v>
      </c>
      <c r="B46" s="91" t="s">
        <v>241</v>
      </c>
      <c r="C46" s="91" t="s">
        <v>242</v>
      </c>
      <c r="D46" s="91"/>
      <c r="E46" s="91">
        <v>0</v>
      </c>
      <c r="F46" s="91">
        <v>0</v>
      </c>
      <c r="G46" s="93">
        <f t="shared" si="5"/>
        <v>0</v>
      </c>
      <c r="H46" s="94">
        <v>0</v>
      </c>
      <c r="I46" s="94">
        <v>30</v>
      </c>
      <c r="J46" s="94">
        <v>0</v>
      </c>
      <c r="K46" s="95">
        <f t="shared" si="6"/>
        <v>30</v>
      </c>
      <c r="L46" s="2" t="s">
        <v>262</v>
      </c>
      <c r="M46" s="93">
        <v>1</v>
      </c>
      <c r="N46" s="44">
        <f t="shared" si="7"/>
        <v>76</v>
      </c>
      <c r="O46" s="118">
        <v>0</v>
      </c>
      <c r="P46" s="118">
        <v>0</v>
      </c>
      <c r="Q46" s="117">
        <v>0</v>
      </c>
      <c r="R46" s="117">
        <f t="shared" si="8"/>
        <v>76</v>
      </c>
      <c r="S46" s="33">
        <f t="shared" si="9"/>
        <v>1.5333333333333334</v>
      </c>
    </row>
    <row r="47" spans="1:19" ht="12.75" hidden="1" outlineLevel="2">
      <c r="A47" s="96">
        <v>39083</v>
      </c>
      <c r="B47" s="91" t="s">
        <v>68</v>
      </c>
      <c r="C47" s="91" t="s">
        <v>69</v>
      </c>
      <c r="D47" s="91"/>
      <c r="E47" s="91">
        <v>917140</v>
      </c>
      <c r="F47" s="91">
        <v>917140</v>
      </c>
      <c r="G47" s="93">
        <f t="shared" si="5"/>
        <v>0</v>
      </c>
      <c r="H47" s="94">
        <v>0</v>
      </c>
      <c r="I47" s="94">
        <v>30</v>
      </c>
      <c r="J47" s="94">
        <v>0</v>
      </c>
      <c r="K47" s="95">
        <f t="shared" si="6"/>
        <v>30</v>
      </c>
      <c r="L47" s="2" t="s">
        <v>262</v>
      </c>
      <c r="M47" s="93">
        <v>1</v>
      </c>
      <c r="N47" s="44">
        <f t="shared" si="7"/>
        <v>76</v>
      </c>
      <c r="O47" s="118">
        <v>0</v>
      </c>
      <c r="P47" s="118">
        <v>0</v>
      </c>
      <c r="Q47" s="117">
        <v>0</v>
      </c>
      <c r="R47" s="117">
        <f t="shared" si="8"/>
        <v>76</v>
      </c>
      <c r="S47" s="33">
        <f t="shared" si="9"/>
        <v>1.5333333333333334</v>
      </c>
    </row>
    <row r="48" spans="1:19" ht="12.75" hidden="1" outlineLevel="2">
      <c r="A48" s="96">
        <v>39083</v>
      </c>
      <c r="B48" s="91" t="s">
        <v>70</v>
      </c>
      <c r="C48" s="91" t="s">
        <v>71</v>
      </c>
      <c r="D48" s="91"/>
      <c r="E48" s="91">
        <v>1544810</v>
      </c>
      <c r="F48" s="91">
        <v>1544810</v>
      </c>
      <c r="G48" s="93">
        <f t="shared" si="5"/>
        <v>0</v>
      </c>
      <c r="H48" s="94">
        <v>0</v>
      </c>
      <c r="I48" s="94">
        <v>30</v>
      </c>
      <c r="J48" s="94">
        <v>0</v>
      </c>
      <c r="K48" s="95">
        <f t="shared" si="6"/>
        <v>30</v>
      </c>
      <c r="L48" s="2" t="s">
        <v>262</v>
      </c>
      <c r="M48" s="93">
        <v>1</v>
      </c>
      <c r="N48" s="44">
        <f t="shared" si="7"/>
        <v>76</v>
      </c>
      <c r="O48" s="118">
        <v>0</v>
      </c>
      <c r="P48" s="118">
        <v>0</v>
      </c>
      <c r="Q48" s="117">
        <v>0</v>
      </c>
      <c r="R48" s="117">
        <f t="shared" si="8"/>
        <v>76</v>
      </c>
      <c r="S48" s="33">
        <f t="shared" si="9"/>
        <v>1.5333333333333334</v>
      </c>
    </row>
    <row r="49" spans="1:19" ht="12.75" hidden="1" outlineLevel="2">
      <c r="A49" s="96">
        <v>39083</v>
      </c>
      <c r="B49" s="91" t="s">
        <v>72</v>
      </c>
      <c r="C49" s="91" t="s">
        <v>73</v>
      </c>
      <c r="D49" s="91"/>
      <c r="E49" s="91">
        <v>2577620</v>
      </c>
      <c r="F49" s="91">
        <v>2577620</v>
      </c>
      <c r="G49" s="93">
        <f t="shared" si="5"/>
        <v>0</v>
      </c>
      <c r="H49" s="94">
        <v>0</v>
      </c>
      <c r="I49" s="94">
        <v>30</v>
      </c>
      <c r="J49" s="94">
        <v>0</v>
      </c>
      <c r="K49" s="95">
        <f t="shared" si="6"/>
        <v>30</v>
      </c>
      <c r="L49" s="2" t="s">
        <v>262</v>
      </c>
      <c r="M49" s="93">
        <v>1</v>
      </c>
      <c r="N49" s="44">
        <f t="shared" si="7"/>
        <v>76</v>
      </c>
      <c r="O49" s="118">
        <v>0</v>
      </c>
      <c r="P49" s="118">
        <v>0</v>
      </c>
      <c r="Q49" s="117">
        <v>0</v>
      </c>
      <c r="R49" s="117">
        <f t="shared" si="8"/>
        <v>76</v>
      </c>
      <c r="S49" s="33">
        <f t="shared" si="9"/>
        <v>1.5333333333333334</v>
      </c>
    </row>
    <row r="50" spans="1:19" ht="12.75" hidden="1" outlineLevel="2">
      <c r="A50" s="96">
        <v>39083</v>
      </c>
      <c r="B50" s="91" t="s">
        <v>74</v>
      </c>
      <c r="C50" s="91" t="s">
        <v>75</v>
      </c>
      <c r="D50" s="91"/>
      <c r="E50" s="91">
        <v>842360</v>
      </c>
      <c r="F50" s="91">
        <v>842360</v>
      </c>
      <c r="G50" s="93">
        <f t="shared" si="5"/>
        <v>0</v>
      </c>
      <c r="H50" s="94">
        <v>0</v>
      </c>
      <c r="I50" s="94">
        <v>30</v>
      </c>
      <c r="J50" s="94">
        <v>0</v>
      </c>
      <c r="K50" s="95">
        <f t="shared" si="6"/>
        <v>30</v>
      </c>
      <c r="L50" s="2" t="s">
        <v>262</v>
      </c>
      <c r="M50" s="93">
        <v>1</v>
      </c>
      <c r="N50" s="44">
        <f t="shared" si="7"/>
        <v>76</v>
      </c>
      <c r="O50" s="118">
        <v>0</v>
      </c>
      <c r="P50" s="118">
        <v>0</v>
      </c>
      <c r="Q50" s="117">
        <v>0</v>
      </c>
      <c r="R50" s="117">
        <f t="shared" si="8"/>
        <v>76</v>
      </c>
      <c r="S50" s="33">
        <f t="shared" si="9"/>
        <v>1.5333333333333334</v>
      </c>
    </row>
    <row r="51" spans="1:19" ht="12.75" hidden="1" outlineLevel="2">
      <c r="A51" s="96">
        <v>39083</v>
      </c>
      <c r="B51" s="91" t="s">
        <v>76</v>
      </c>
      <c r="C51" s="91" t="s">
        <v>77</v>
      </c>
      <c r="D51" s="91"/>
      <c r="E51" s="91">
        <v>0</v>
      </c>
      <c r="F51" s="91">
        <v>0</v>
      </c>
      <c r="G51" s="93">
        <f t="shared" si="5"/>
        <v>0</v>
      </c>
      <c r="H51" s="94">
        <v>10</v>
      </c>
      <c r="I51" s="94">
        <v>30</v>
      </c>
      <c r="J51" s="94">
        <v>0</v>
      </c>
      <c r="K51" s="95">
        <f t="shared" si="6"/>
        <v>40</v>
      </c>
      <c r="L51" s="2" t="s">
        <v>262</v>
      </c>
      <c r="M51" s="93">
        <v>1</v>
      </c>
      <c r="N51" s="44">
        <f t="shared" si="7"/>
        <v>76</v>
      </c>
      <c r="O51" s="118">
        <v>0</v>
      </c>
      <c r="P51" s="118">
        <v>0</v>
      </c>
      <c r="Q51" s="117">
        <v>0</v>
      </c>
      <c r="R51" s="117">
        <f t="shared" si="8"/>
        <v>76</v>
      </c>
      <c r="S51" s="33">
        <f t="shared" si="9"/>
        <v>0.9</v>
      </c>
    </row>
    <row r="52" spans="1:19" ht="12.75" hidden="1" outlineLevel="2">
      <c r="A52" s="96">
        <v>39083</v>
      </c>
      <c r="B52" s="91" t="s">
        <v>78</v>
      </c>
      <c r="C52" s="91" t="s">
        <v>79</v>
      </c>
      <c r="D52" s="91"/>
      <c r="E52" s="91">
        <v>735340</v>
      </c>
      <c r="F52" s="91">
        <v>735340</v>
      </c>
      <c r="G52" s="93">
        <f t="shared" si="5"/>
        <v>0</v>
      </c>
      <c r="H52" s="94">
        <v>0</v>
      </c>
      <c r="I52" s="94">
        <v>30</v>
      </c>
      <c r="J52" s="94">
        <v>0</v>
      </c>
      <c r="K52" s="95">
        <f t="shared" si="6"/>
        <v>30</v>
      </c>
      <c r="L52" s="2" t="s">
        <v>262</v>
      </c>
      <c r="M52" s="93">
        <v>1</v>
      </c>
      <c r="N52" s="44">
        <f t="shared" si="7"/>
        <v>76</v>
      </c>
      <c r="O52" s="118">
        <v>0</v>
      </c>
      <c r="P52" s="118">
        <v>0</v>
      </c>
      <c r="Q52" s="117">
        <v>0</v>
      </c>
      <c r="R52" s="117">
        <f t="shared" si="8"/>
        <v>76</v>
      </c>
      <c r="S52" s="33">
        <f t="shared" si="9"/>
        <v>1.5333333333333334</v>
      </c>
    </row>
    <row r="53" spans="1:19" ht="12.75" hidden="1" outlineLevel="2">
      <c r="A53" s="96">
        <v>39083</v>
      </c>
      <c r="B53" s="91" t="s">
        <v>213</v>
      </c>
      <c r="C53" s="91" t="s">
        <v>214</v>
      </c>
      <c r="D53" s="91"/>
      <c r="E53" s="91">
        <v>1285220</v>
      </c>
      <c r="F53" s="91">
        <v>1285220</v>
      </c>
      <c r="G53" s="93">
        <f t="shared" si="5"/>
        <v>0</v>
      </c>
      <c r="H53" s="94">
        <v>0</v>
      </c>
      <c r="I53" s="94">
        <v>30</v>
      </c>
      <c r="J53" s="94">
        <v>0</v>
      </c>
      <c r="K53" s="95">
        <f t="shared" si="6"/>
        <v>30</v>
      </c>
      <c r="L53" s="2" t="s">
        <v>262</v>
      </c>
      <c r="M53" s="93">
        <v>1</v>
      </c>
      <c r="N53" s="44">
        <f t="shared" si="7"/>
        <v>76</v>
      </c>
      <c r="O53" s="118">
        <v>0</v>
      </c>
      <c r="P53" s="118">
        <v>0</v>
      </c>
      <c r="Q53" s="117">
        <v>0</v>
      </c>
      <c r="R53" s="117">
        <f t="shared" si="8"/>
        <v>76</v>
      </c>
      <c r="S53" s="33">
        <f t="shared" si="9"/>
        <v>1.5333333333333334</v>
      </c>
    </row>
    <row r="54" spans="1:19" ht="12.75" hidden="1" outlineLevel="2">
      <c r="A54" s="96">
        <v>39083</v>
      </c>
      <c r="B54" s="91" t="s">
        <v>80</v>
      </c>
      <c r="C54" s="91" t="s">
        <v>81</v>
      </c>
      <c r="D54" s="91"/>
      <c r="E54" s="91">
        <v>738090</v>
      </c>
      <c r="F54" s="91">
        <v>738090</v>
      </c>
      <c r="G54" s="93">
        <f t="shared" si="5"/>
        <v>0</v>
      </c>
      <c r="H54" s="94">
        <v>0</v>
      </c>
      <c r="I54" s="94">
        <v>30</v>
      </c>
      <c r="J54" s="94">
        <v>0</v>
      </c>
      <c r="K54" s="95">
        <f t="shared" si="6"/>
        <v>30</v>
      </c>
      <c r="L54" s="2" t="s">
        <v>262</v>
      </c>
      <c r="M54" s="93">
        <v>1</v>
      </c>
      <c r="N54" s="44">
        <f t="shared" si="7"/>
        <v>76</v>
      </c>
      <c r="O54" s="118">
        <v>0</v>
      </c>
      <c r="P54" s="118">
        <v>0</v>
      </c>
      <c r="Q54" s="117">
        <v>0</v>
      </c>
      <c r="R54" s="117">
        <f t="shared" si="8"/>
        <v>76</v>
      </c>
      <c r="S54" s="33">
        <f t="shared" si="9"/>
        <v>1.5333333333333334</v>
      </c>
    </row>
    <row r="55" spans="1:19" ht="12.75" hidden="1" outlineLevel="2">
      <c r="A55" s="96">
        <v>39083</v>
      </c>
      <c r="B55" s="91" t="s">
        <v>235</v>
      </c>
      <c r="C55" s="91" t="s">
        <v>236</v>
      </c>
      <c r="D55" s="91"/>
      <c r="E55" s="91">
        <v>0</v>
      </c>
      <c r="F55" s="91">
        <v>0</v>
      </c>
      <c r="G55" s="93">
        <f t="shared" si="5"/>
        <v>0</v>
      </c>
      <c r="H55" s="94">
        <v>0</v>
      </c>
      <c r="I55" s="94">
        <v>30</v>
      </c>
      <c r="J55" s="94">
        <v>0</v>
      </c>
      <c r="K55" s="95">
        <f t="shared" si="6"/>
        <v>30</v>
      </c>
      <c r="L55" s="2" t="s">
        <v>262</v>
      </c>
      <c r="M55" s="93">
        <v>1</v>
      </c>
      <c r="N55" s="44">
        <f t="shared" si="7"/>
        <v>76</v>
      </c>
      <c r="O55" s="118">
        <v>0</v>
      </c>
      <c r="P55" s="118">
        <v>0</v>
      </c>
      <c r="Q55" s="117">
        <v>0</v>
      </c>
      <c r="R55" s="117">
        <f t="shared" si="8"/>
        <v>76</v>
      </c>
      <c r="S55" s="33">
        <f t="shared" si="9"/>
        <v>1.5333333333333334</v>
      </c>
    </row>
    <row r="56" spans="1:19" s="35" customFormat="1" ht="12.75" hidden="1" outlineLevel="2">
      <c r="A56" s="96">
        <v>39083</v>
      </c>
      <c r="B56" s="91" t="s">
        <v>215</v>
      </c>
      <c r="C56" s="91" t="s">
        <v>216</v>
      </c>
      <c r="D56" s="91"/>
      <c r="E56" s="91">
        <v>0</v>
      </c>
      <c r="F56" s="91">
        <v>0</v>
      </c>
      <c r="G56" s="93">
        <f t="shared" si="5"/>
        <v>0</v>
      </c>
      <c r="H56" s="94">
        <v>0</v>
      </c>
      <c r="I56" s="94">
        <v>30</v>
      </c>
      <c r="J56" s="94">
        <v>0</v>
      </c>
      <c r="K56" s="95">
        <f t="shared" si="6"/>
        <v>30</v>
      </c>
      <c r="L56" s="2" t="s">
        <v>262</v>
      </c>
      <c r="M56" s="93">
        <v>1</v>
      </c>
      <c r="N56" s="44">
        <f t="shared" si="7"/>
        <v>76</v>
      </c>
      <c r="O56" s="118">
        <v>0</v>
      </c>
      <c r="P56" s="118">
        <v>0</v>
      </c>
      <c r="Q56" s="117">
        <v>0</v>
      </c>
      <c r="R56" s="117">
        <f t="shared" si="8"/>
        <v>76</v>
      </c>
      <c r="S56" s="33">
        <f t="shared" si="9"/>
        <v>1.5333333333333334</v>
      </c>
    </row>
    <row r="57" spans="1:19" s="35" customFormat="1" ht="12.75" hidden="1" outlineLevel="2">
      <c r="A57" s="96">
        <v>39083</v>
      </c>
      <c r="B57" s="91" t="s">
        <v>217</v>
      </c>
      <c r="C57" s="91" t="s">
        <v>218</v>
      </c>
      <c r="D57" s="91"/>
      <c r="E57" s="91">
        <v>0</v>
      </c>
      <c r="F57" s="91">
        <v>0</v>
      </c>
      <c r="G57" s="93">
        <f t="shared" si="5"/>
        <v>0</v>
      </c>
      <c r="H57" s="94">
        <v>0</v>
      </c>
      <c r="I57" s="94">
        <v>30</v>
      </c>
      <c r="J57" s="94">
        <v>0</v>
      </c>
      <c r="K57" s="95">
        <f t="shared" si="6"/>
        <v>30</v>
      </c>
      <c r="L57" s="2" t="s">
        <v>262</v>
      </c>
      <c r="M57" s="93">
        <v>1</v>
      </c>
      <c r="N57" s="44">
        <f t="shared" si="7"/>
        <v>76</v>
      </c>
      <c r="O57" s="118">
        <v>0</v>
      </c>
      <c r="P57" s="118">
        <v>0</v>
      </c>
      <c r="Q57" s="117">
        <v>0</v>
      </c>
      <c r="R57" s="117">
        <f t="shared" si="8"/>
        <v>76</v>
      </c>
      <c r="S57" s="33">
        <f t="shared" si="9"/>
        <v>1.5333333333333334</v>
      </c>
    </row>
    <row r="58" spans="1:19" s="35" customFormat="1" ht="12.75" hidden="1" outlineLevel="2">
      <c r="A58" s="96">
        <v>39083</v>
      </c>
      <c r="B58" s="91" t="s">
        <v>82</v>
      </c>
      <c r="C58" s="91" t="s">
        <v>83</v>
      </c>
      <c r="D58" s="91"/>
      <c r="E58" s="91">
        <v>1151070</v>
      </c>
      <c r="F58" s="91">
        <v>1151070</v>
      </c>
      <c r="G58" s="93">
        <f t="shared" si="5"/>
        <v>0</v>
      </c>
      <c r="H58" s="94">
        <v>10</v>
      </c>
      <c r="I58" s="94">
        <v>30</v>
      </c>
      <c r="J58" s="94">
        <v>0</v>
      </c>
      <c r="K58" s="95">
        <f t="shared" si="6"/>
        <v>40</v>
      </c>
      <c r="L58" s="2" t="s">
        <v>262</v>
      </c>
      <c r="M58" s="93">
        <v>1</v>
      </c>
      <c r="N58" s="44">
        <f t="shared" si="7"/>
        <v>76</v>
      </c>
      <c r="O58" s="118">
        <v>0</v>
      </c>
      <c r="P58" s="118">
        <v>0</v>
      </c>
      <c r="Q58" s="117">
        <v>0</v>
      </c>
      <c r="R58" s="117">
        <f t="shared" si="8"/>
        <v>76</v>
      </c>
      <c r="S58" s="33">
        <f t="shared" si="9"/>
        <v>0.9</v>
      </c>
    </row>
    <row r="59" spans="1:19" s="35" customFormat="1" ht="12.75" hidden="1" outlineLevel="2">
      <c r="A59" s="96">
        <v>39083</v>
      </c>
      <c r="B59" s="91" t="s">
        <v>84</v>
      </c>
      <c r="C59" s="91" t="s">
        <v>85</v>
      </c>
      <c r="D59" s="91"/>
      <c r="E59" s="91">
        <v>2698910</v>
      </c>
      <c r="F59" s="91">
        <v>2698910</v>
      </c>
      <c r="G59" s="93">
        <f t="shared" si="5"/>
        <v>0</v>
      </c>
      <c r="H59" s="94">
        <v>0</v>
      </c>
      <c r="I59" s="94">
        <v>30</v>
      </c>
      <c r="J59" s="94">
        <v>0</v>
      </c>
      <c r="K59" s="95">
        <f t="shared" si="6"/>
        <v>30</v>
      </c>
      <c r="L59" s="2" t="s">
        <v>262</v>
      </c>
      <c r="M59" s="93">
        <v>1</v>
      </c>
      <c r="N59" s="44">
        <f t="shared" si="7"/>
        <v>76</v>
      </c>
      <c r="O59" s="118">
        <v>0</v>
      </c>
      <c r="P59" s="118">
        <v>0</v>
      </c>
      <c r="Q59" s="117">
        <v>0</v>
      </c>
      <c r="R59" s="117">
        <f t="shared" si="8"/>
        <v>76</v>
      </c>
      <c r="S59" s="33">
        <f t="shared" si="9"/>
        <v>1.5333333333333334</v>
      </c>
    </row>
    <row r="60" spans="1:19" s="35" customFormat="1" ht="12.75" hidden="1" outlineLevel="2">
      <c r="A60" s="96">
        <v>39083</v>
      </c>
      <c r="B60" s="91" t="s">
        <v>219</v>
      </c>
      <c r="C60" s="91" t="s">
        <v>220</v>
      </c>
      <c r="D60" s="91"/>
      <c r="E60" s="91">
        <v>1355050</v>
      </c>
      <c r="F60" s="91">
        <v>1355050</v>
      </c>
      <c r="G60" s="93">
        <f t="shared" si="5"/>
        <v>0</v>
      </c>
      <c r="H60" s="94">
        <v>0</v>
      </c>
      <c r="I60" s="94">
        <v>30</v>
      </c>
      <c r="J60" s="94">
        <v>0</v>
      </c>
      <c r="K60" s="95">
        <f t="shared" si="6"/>
        <v>30</v>
      </c>
      <c r="L60" s="2" t="s">
        <v>262</v>
      </c>
      <c r="M60" s="93">
        <v>1</v>
      </c>
      <c r="N60" s="44">
        <f t="shared" si="7"/>
        <v>76</v>
      </c>
      <c r="O60" s="118">
        <v>0</v>
      </c>
      <c r="P60" s="118">
        <v>0</v>
      </c>
      <c r="Q60" s="117">
        <v>0</v>
      </c>
      <c r="R60" s="117">
        <f t="shared" si="8"/>
        <v>76</v>
      </c>
      <c r="S60" s="33">
        <f t="shared" si="9"/>
        <v>1.5333333333333334</v>
      </c>
    </row>
    <row r="61" spans="1:19" s="35" customFormat="1" ht="12.75" hidden="1" outlineLevel="2">
      <c r="A61" s="96">
        <v>39083</v>
      </c>
      <c r="B61" s="91" t="s">
        <v>221</v>
      </c>
      <c r="C61" s="91" t="s">
        <v>222</v>
      </c>
      <c r="D61" s="91"/>
      <c r="E61" s="91">
        <v>0</v>
      </c>
      <c r="F61" s="91">
        <v>0</v>
      </c>
      <c r="G61" s="93">
        <f t="shared" si="5"/>
        <v>0</v>
      </c>
      <c r="H61" s="94">
        <v>0</v>
      </c>
      <c r="I61" s="94">
        <v>30</v>
      </c>
      <c r="J61" s="94">
        <v>0</v>
      </c>
      <c r="K61" s="95">
        <f t="shared" si="6"/>
        <v>30</v>
      </c>
      <c r="L61" s="2" t="s">
        <v>262</v>
      </c>
      <c r="M61" s="93">
        <v>1</v>
      </c>
      <c r="N61" s="44">
        <f t="shared" si="7"/>
        <v>76</v>
      </c>
      <c r="O61" s="118">
        <v>0</v>
      </c>
      <c r="P61" s="118">
        <v>0</v>
      </c>
      <c r="Q61" s="117">
        <v>0</v>
      </c>
      <c r="R61" s="117">
        <f t="shared" si="8"/>
        <v>76</v>
      </c>
      <c r="S61" s="33">
        <f t="shared" si="9"/>
        <v>1.5333333333333334</v>
      </c>
    </row>
    <row r="62" spans="1:19" s="35" customFormat="1" ht="12.75" hidden="1" outlineLevel="2">
      <c r="A62" s="96">
        <v>39083</v>
      </c>
      <c r="B62" s="91" t="s">
        <v>239</v>
      </c>
      <c r="C62" s="91" t="s">
        <v>240</v>
      </c>
      <c r="D62" s="91"/>
      <c r="E62" s="91">
        <v>0</v>
      </c>
      <c r="F62" s="91">
        <v>0</v>
      </c>
      <c r="G62" s="93">
        <f t="shared" si="5"/>
        <v>0</v>
      </c>
      <c r="H62" s="94">
        <v>0</v>
      </c>
      <c r="I62" s="94">
        <v>30</v>
      </c>
      <c r="J62" s="94">
        <v>0</v>
      </c>
      <c r="K62" s="95">
        <f t="shared" si="6"/>
        <v>30</v>
      </c>
      <c r="L62" s="2" t="s">
        <v>262</v>
      </c>
      <c r="M62" s="93">
        <v>1</v>
      </c>
      <c r="N62" s="44">
        <f t="shared" si="7"/>
        <v>76</v>
      </c>
      <c r="O62" s="118">
        <v>0</v>
      </c>
      <c r="P62" s="118">
        <v>0</v>
      </c>
      <c r="Q62" s="117">
        <v>0</v>
      </c>
      <c r="R62" s="117">
        <f t="shared" si="8"/>
        <v>76</v>
      </c>
      <c r="S62" s="33">
        <f t="shared" si="9"/>
        <v>1.5333333333333334</v>
      </c>
    </row>
    <row r="63" spans="1:19" s="35" customFormat="1" ht="12.75" hidden="1" outlineLevel="2">
      <c r="A63" s="96">
        <v>39083</v>
      </c>
      <c r="B63" s="91" t="s">
        <v>86</v>
      </c>
      <c r="C63" s="91" t="s">
        <v>87</v>
      </c>
      <c r="D63" s="91"/>
      <c r="E63" s="91">
        <v>1038300</v>
      </c>
      <c r="F63" s="91">
        <v>1038300</v>
      </c>
      <c r="G63" s="93">
        <f t="shared" si="5"/>
        <v>0</v>
      </c>
      <c r="H63" s="94">
        <v>0</v>
      </c>
      <c r="I63" s="94">
        <v>30</v>
      </c>
      <c r="J63" s="94">
        <v>0</v>
      </c>
      <c r="K63" s="95">
        <f t="shared" si="6"/>
        <v>30</v>
      </c>
      <c r="L63" s="2" t="s">
        <v>262</v>
      </c>
      <c r="M63" s="93">
        <v>1</v>
      </c>
      <c r="N63" s="44">
        <f t="shared" si="7"/>
        <v>76</v>
      </c>
      <c r="O63" s="118">
        <v>0</v>
      </c>
      <c r="P63" s="118">
        <v>0</v>
      </c>
      <c r="Q63" s="117">
        <v>0</v>
      </c>
      <c r="R63" s="117">
        <f t="shared" si="8"/>
        <v>76</v>
      </c>
      <c r="S63" s="33">
        <f t="shared" si="9"/>
        <v>1.5333333333333334</v>
      </c>
    </row>
    <row r="64" spans="1:19" s="35" customFormat="1" ht="12.75" hidden="1" outlineLevel="2">
      <c r="A64" s="96">
        <v>39083</v>
      </c>
      <c r="B64" s="91" t="s">
        <v>88</v>
      </c>
      <c r="C64" s="91" t="s">
        <v>89</v>
      </c>
      <c r="D64" s="91"/>
      <c r="E64" s="91">
        <v>760020</v>
      </c>
      <c r="F64" s="91">
        <v>760020</v>
      </c>
      <c r="G64" s="93">
        <f t="shared" si="5"/>
        <v>0</v>
      </c>
      <c r="H64" s="94">
        <v>0</v>
      </c>
      <c r="I64" s="94">
        <v>30</v>
      </c>
      <c r="J64" s="94">
        <v>0</v>
      </c>
      <c r="K64" s="95">
        <f t="shared" si="6"/>
        <v>30</v>
      </c>
      <c r="L64" s="2" t="s">
        <v>262</v>
      </c>
      <c r="M64" s="93">
        <v>1</v>
      </c>
      <c r="N64" s="44">
        <f t="shared" si="7"/>
        <v>76</v>
      </c>
      <c r="O64" s="118">
        <v>0</v>
      </c>
      <c r="P64" s="118">
        <v>0</v>
      </c>
      <c r="Q64" s="117">
        <v>0</v>
      </c>
      <c r="R64" s="117">
        <f t="shared" si="8"/>
        <v>76</v>
      </c>
      <c r="S64" s="33">
        <f t="shared" si="9"/>
        <v>1.5333333333333334</v>
      </c>
    </row>
    <row r="65" spans="1:19" s="35" customFormat="1" ht="12.75" hidden="1" outlineLevel="2">
      <c r="A65" s="96">
        <v>39083</v>
      </c>
      <c r="B65" s="91" t="s">
        <v>127</v>
      </c>
      <c r="C65" s="91" t="s">
        <v>128</v>
      </c>
      <c r="D65" s="91"/>
      <c r="E65" s="91">
        <v>0</v>
      </c>
      <c r="F65" s="91">
        <v>0</v>
      </c>
      <c r="G65" s="93">
        <f t="shared" si="5"/>
        <v>0</v>
      </c>
      <c r="H65" s="94">
        <v>0</v>
      </c>
      <c r="I65" s="94">
        <v>30</v>
      </c>
      <c r="J65" s="94">
        <v>0</v>
      </c>
      <c r="K65" s="95">
        <f t="shared" si="6"/>
        <v>30</v>
      </c>
      <c r="L65" s="2" t="s">
        <v>262</v>
      </c>
      <c r="M65" s="93">
        <v>1</v>
      </c>
      <c r="N65" s="44">
        <f t="shared" si="7"/>
        <v>76</v>
      </c>
      <c r="O65" s="118">
        <v>0</v>
      </c>
      <c r="P65" s="118">
        <v>0</v>
      </c>
      <c r="Q65" s="117">
        <v>0</v>
      </c>
      <c r="R65" s="117">
        <f t="shared" si="8"/>
        <v>76</v>
      </c>
      <c r="S65" s="33">
        <f t="shared" si="9"/>
        <v>1.5333333333333334</v>
      </c>
    </row>
    <row r="66" spans="1:19" s="35" customFormat="1" ht="12.75" hidden="1" outlineLevel="2">
      <c r="A66" s="96">
        <v>39083</v>
      </c>
      <c r="B66" s="91" t="s">
        <v>90</v>
      </c>
      <c r="C66" s="91" t="s">
        <v>91</v>
      </c>
      <c r="D66" s="91"/>
      <c r="E66" s="91">
        <v>949490</v>
      </c>
      <c r="F66" s="91">
        <v>949490</v>
      </c>
      <c r="G66" s="93">
        <f t="shared" si="5"/>
        <v>0</v>
      </c>
      <c r="H66" s="94">
        <v>0</v>
      </c>
      <c r="I66" s="94">
        <v>30</v>
      </c>
      <c r="J66" s="94">
        <v>0</v>
      </c>
      <c r="K66" s="95">
        <f t="shared" si="6"/>
        <v>30</v>
      </c>
      <c r="L66" s="2" t="s">
        <v>262</v>
      </c>
      <c r="M66" s="93">
        <v>1</v>
      </c>
      <c r="N66" s="44">
        <f t="shared" si="7"/>
        <v>76</v>
      </c>
      <c r="O66" s="118">
        <v>0</v>
      </c>
      <c r="P66" s="118">
        <v>0</v>
      </c>
      <c r="Q66" s="117">
        <v>0</v>
      </c>
      <c r="R66" s="117">
        <f t="shared" si="8"/>
        <v>76</v>
      </c>
      <c r="S66" s="33">
        <f t="shared" si="9"/>
        <v>1.5333333333333334</v>
      </c>
    </row>
    <row r="67" spans="1:19" s="35" customFormat="1" ht="12.75" hidden="1" outlineLevel="2">
      <c r="A67" s="96">
        <v>39083</v>
      </c>
      <c r="B67" s="91" t="s">
        <v>231</v>
      </c>
      <c r="C67" s="91" t="s">
        <v>232</v>
      </c>
      <c r="D67" s="91"/>
      <c r="E67" s="91">
        <v>0</v>
      </c>
      <c r="F67" s="91">
        <v>0</v>
      </c>
      <c r="G67" s="93">
        <f t="shared" si="5"/>
        <v>0</v>
      </c>
      <c r="H67" s="94">
        <v>0</v>
      </c>
      <c r="I67" s="94">
        <v>30</v>
      </c>
      <c r="J67" s="94">
        <v>0</v>
      </c>
      <c r="K67" s="95">
        <f t="shared" si="6"/>
        <v>30</v>
      </c>
      <c r="L67" s="2" t="s">
        <v>262</v>
      </c>
      <c r="M67" s="93">
        <v>1</v>
      </c>
      <c r="N67" s="44">
        <f t="shared" si="7"/>
        <v>76</v>
      </c>
      <c r="O67" s="118">
        <v>0</v>
      </c>
      <c r="P67" s="118">
        <v>0</v>
      </c>
      <c r="Q67" s="117">
        <v>0</v>
      </c>
      <c r="R67" s="117">
        <f t="shared" si="8"/>
        <v>76</v>
      </c>
      <c r="S67" s="33">
        <f t="shared" si="9"/>
        <v>1.5333333333333334</v>
      </c>
    </row>
    <row r="68" spans="1:19" s="35" customFormat="1" ht="12.75" hidden="1" outlineLevel="2">
      <c r="A68" s="96">
        <v>39083</v>
      </c>
      <c r="B68" s="91" t="s">
        <v>92</v>
      </c>
      <c r="C68" s="91" t="s">
        <v>93</v>
      </c>
      <c r="D68" s="91"/>
      <c r="E68" s="91">
        <v>1336730</v>
      </c>
      <c r="F68" s="91">
        <v>1336730</v>
      </c>
      <c r="G68" s="93">
        <f t="shared" si="5"/>
        <v>0</v>
      </c>
      <c r="H68" s="94">
        <v>0</v>
      </c>
      <c r="I68" s="94">
        <v>30</v>
      </c>
      <c r="J68" s="94">
        <v>0</v>
      </c>
      <c r="K68" s="95">
        <f t="shared" si="6"/>
        <v>30</v>
      </c>
      <c r="L68" s="2" t="s">
        <v>262</v>
      </c>
      <c r="M68" s="93">
        <v>1</v>
      </c>
      <c r="N68" s="44">
        <f t="shared" si="7"/>
        <v>76</v>
      </c>
      <c r="O68" s="118">
        <v>0</v>
      </c>
      <c r="P68" s="118">
        <v>0</v>
      </c>
      <c r="Q68" s="117">
        <v>0</v>
      </c>
      <c r="R68" s="117">
        <f t="shared" si="8"/>
        <v>76</v>
      </c>
      <c r="S68" s="33">
        <f t="shared" si="9"/>
        <v>1.5333333333333334</v>
      </c>
    </row>
    <row r="69" spans="1:19" s="35" customFormat="1" ht="12.75" hidden="1" outlineLevel="2">
      <c r="A69" s="96">
        <v>39083</v>
      </c>
      <c r="B69" s="91" t="s">
        <v>94</v>
      </c>
      <c r="C69" s="91" t="s">
        <v>95</v>
      </c>
      <c r="D69" s="91"/>
      <c r="E69" s="91">
        <v>3167020</v>
      </c>
      <c r="F69" s="91">
        <v>3167020</v>
      </c>
      <c r="G69" s="93">
        <f aca="true" t="shared" si="10" ref="G69:G100">F69-E69</f>
        <v>0</v>
      </c>
      <c r="H69" s="94">
        <v>0</v>
      </c>
      <c r="I69" s="94">
        <v>30</v>
      </c>
      <c r="J69" s="94">
        <v>0</v>
      </c>
      <c r="K69" s="95">
        <f aca="true" t="shared" si="11" ref="K69:K100">+I69+H69</f>
        <v>30</v>
      </c>
      <c r="L69" s="2" t="s">
        <v>262</v>
      </c>
      <c r="M69" s="93">
        <v>1</v>
      </c>
      <c r="N69" s="44">
        <f aca="true" t="shared" si="12" ref="N69:N100">$N$2*2</f>
        <v>76</v>
      </c>
      <c r="O69" s="118">
        <v>0</v>
      </c>
      <c r="P69" s="118">
        <v>0</v>
      </c>
      <c r="Q69" s="117">
        <v>0</v>
      </c>
      <c r="R69" s="117">
        <f aca="true" t="shared" si="13" ref="R69:R100">N69+O69+P69+Q69</f>
        <v>76</v>
      </c>
      <c r="S69" s="33">
        <f aca="true" t="shared" si="14" ref="S69:S100">SUM(R69-K69)/K69</f>
        <v>1.5333333333333334</v>
      </c>
    </row>
    <row r="70" spans="1:19" s="35" customFormat="1" ht="12.75" hidden="1" outlineLevel="2">
      <c r="A70" s="96">
        <v>39083</v>
      </c>
      <c r="B70" s="91" t="s">
        <v>96</v>
      </c>
      <c r="C70" s="91" t="s">
        <v>97</v>
      </c>
      <c r="D70" s="91"/>
      <c r="E70" s="91">
        <v>260930</v>
      </c>
      <c r="F70" s="91">
        <v>260930</v>
      </c>
      <c r="G70" s="93">
        <f t="shared" si="10"/>
        <v>0</v>
      </c>
      <c r="H70" s="94">
        <v>0</v>
      </c>
      <c r="I70" s="94">
        <v>30</v>
      </c>
      <c r="J70" s="94">
        <v>0</v>
      </c>
      <c r="K70" s="95">
        <f t="shared" si="11"/>
        <v>30</v>
      </c>
      <c r="L70" s="2" t="s">
        <v>262</v>
      </c>
      <c r="M70" s="93">
        <v>1</v>
      </c>
      <c r="N70" s="44">
        <f t="shared" si="12"/>
        <v>76</v>
      </c>
      <c r="O70" s="118">
        <v>0</v>
      </c>
      <c r="P70" s="118">
        <v>0</v>
      </c>
      <c r="Q70" s="117">
        <v>0</v>
      </c>
      <c r="R70" s="117">
        <f t="shared" si="13"/>
        <v>76</v>
      </c>
      <c r="S70" s="33">
        <f t="shared" si="14"/>
        <v>1.5333333333333334</v>
      </c>
    </row>
    <row r="71" spans="1:19" s="35" customFormat="1" ht="12.75" hidden="1" outlineLevel="2">
      <c r="A71" s="96">
        <v>39083</v>
      </c>
      <c r="B71" s="91" t="s">
        <v>98</v>
      </c>
      <c r="C71" s="91" t="s">
        <v>99</v>
      </c>
      <c r="D71" s="91"/>
      <c r="E71" s="91">
        <v>1753340</v>
      </c>
      <c r="F71" s="91">
        <v>1753340</v>
      </c>
      <c r="G71" s="93">
        <f t="shared" si="10"/>
        <v>0</v>
      </c>
      <c r="H71" s="94">
        <v>0</v>
      </c>
      <c r="I71" s="94">
        <v>30</v>
      </c>
      <c r="J71" s="94">
        <v>0</v>
      </c>
      <c r="K71" s="95">
        <f t="shared" si="11"/>
        <v>30</v>
      </c>
      <c r="L71" s="2" t="s">
        <v>262</v>
      </c>
      <c r="M71" s="93">
        <v>1</v>
      </c>
      <c r="N71" s="44">
        <f t="shared" si="12"/>
        <v>76</v>
      </c>
      <c r="O71" s="118">
        <v>0</v>
      </c>
      <c r="P71" s="118">
        <v>0</v>
      </c>
      <c r="Q71" s="117">
        <v>0</v>
      </c>
      <c r="R71" s="117">
        <f t="shared" si="13"/>
        <v>76</v>
      </c>
      <c r="S71" s="33">
        <f t="shared" si="14"/>
        <v>1.5333333333333334</v>
      </c>
    </row>
    <row r="72" spans="1:19" s="35" customFormat="1" ht="12.75" hidden="1" outlineLevel="2">
      <c r="A72" s="96">
        <v>39083</v>
      </c>
      <c r="B72" s="91" t="s">
        <v>100</v>
      </c>
      <c r="C72" s="91" t="s">
        <v>101</v>
      </c>
      <c r="D72" s="91"/>
      <c r="E72" s="91">
        <v>1636440</v>
      </c>
      <c r="F72" s="91">
        <v>1636440</v>
      </c>
      <c r="G72" s="93">
        <f t="shared" si="10"/>
        <v>0</v>
      </c>
      <c r="H72" s="94">
        <v>16.84</v>
      </c>
      <c r="I72" s="94">
        <v>30</v>
      </c>
      <c r="J72" s="94">
        <v>0</v>
      </c>
      <c r="K72" s="95">
        <f t="shared" si="11"/>
        <v>46.84</v>
      </c>
      <c r="L72" s="2" t="s">
        <v>262</v>
      </c>
      <c r="M72" s="93">
        <v>1</v>
      </c>
      <c r="N72" s="44">
        <f t="shared" si="12"/>
        <v>76</v>
      </c>
      <c r="O72" s="118">
        <v>0</v>
      </c>
      <c r="P72" s="118">
        <v>0</v>
      </c>
      <c r="Q72" s="117">
        <v>0</v>
      </c>
      <c r="R72" s="117">
        <f t="shared" si="13"/>
        <v>76</v>
      </c>
      <c r="S72" s="33">
        <f t="shared" si="14"/>
        <v>0.6225448334756617</v>
      </c>
    </row>
    <row r="73" spans="1:19" s="35" customFormat="1" ht="12.75" hidden="1" outlineLevel="2">
      <c r="A73" s="96">
        <v>39083</v>
      </c>
      <c r="B73" s="91" t="s">
        <v>102</v>
      </c>
      <c r="C73" s="91" t="s">
        <v>103</v>
      </c>
      <c r="D73" s="91"/>
      <c r="E73" s="91">
        <v>2072410</v>
      </c>
      <c r="F73" s="91">
        <v>2072410</v>
      </c>
      <c r="G73" s="93">
        <f t="shared" si="10"/>
        <v>0</v>
      </c>
      <c r="H73" s="94">
        <v>10</v>
      </c>
      <c r="I73" s="94">
        <v>30</v>
      </c>
      <c r="J73" s="94">
        <v>0</v>
      </c>
      <c r="K73" s="95">
        <f t="shared" si="11"/>
        <v>40</v>
      </c>
      <c r="L73" s="2" t="s">
        <v>262</v>
      </c>
      <c r="M73" s="93">
        <v>1</v>
      </c>
      <c r="N73" s="44">
        <f t="shared" si="12"/>
        <v>76</v>
      </c>
      <c r="O73" s="118">
        <v>0</v>
      </c>
      <c r="P73" s="118">
        <v>0</v>
      </c>
      <c r="Q73" s="117">
        <v>0</v>
      </c>
      <c r="R73" s="117">
        <f t="shared" si="13"/>
        <v>76</v>
      </c>
      <c r="S73" s="33">
        <f t="shared" si="14"/>
        <v>0.9</v>
      </c>
    </row>
    <row r="74" spans="1:19" s="35" customFormat="1" ht="12.75" hidden="1" outlineLevel="2">
      <c r="A74" s="96">
        <v>39083</v>
      </c>
      <c r="B74" s="91" t="s">
        <v>104</v>
      </c>
      <c r="C74" s="91" t="s">
        <v>105</v>
      </c>
      <c r="D74" s="91"/>
      <c r="E74" s="91">
        <v>1406060</v>
      </c>
      <c r="F74" s="91">
        <v>1406060</v>
      </c>
      <c r="G74" s="93">
        <f t="shared" si="10"/>
        <v>0</v>
      </c>
      <c r="H74" s="94">
        <v>0</v>
      </c>
      <c r="I74" s="94">
        <v>30</v>
      </c>
      <c r="J74" s="94">
        <v>0</v>
      </c>
      <c r="K74" s="95">
        <f t="shared" si="11"/>
        <v>30</v>
      </c>
      <c r="L74" s="2" t="s">
        <v>262</v>
      </c>
      <c r="M74" s="93">
        <v>1</v>
      </c>
      <c r="N74" s="44">
        <f t="shared" si="12"/>
        <v>76</v>
      </c>
      <c r="O74" s="118">
        <v>0</v>
      </c>
      <c r="P74" s="118">
        <v>0</v>
      </c>
      <c r="Q74" s="117">
        <v>0</v>
      </c>
      <c r="R74" s="117">
        <f t="shared" si="13"/>
        <v>76</v>
      </c>
      <c r="S74" s="33">
        <f t="shared" si="14"/>
        <v>1.5333333333333334</v>
      </c>
    </row>
    <row r="75" spans="1:19" s="35" customFormat="1" ht="12.75" hidden="1" outlineLevel="2">
      <c r="A75" s="96">
        <v>39083</v>
      </c>
      <c r="B75" s="91" t="s">
        <v>106</v>
      </c>
      <c r="C75" s="91" t="s">
        <v>107</v>
      </c>
      <c r="D75" s="91"/>
      <c r="E75" s="91">
        <v>2676410</v>
      </c>
      <c r="F75" s="91">
        <v>2676410</v>
      </c>
      <c r="G75" s="93">
        <f t="shared" si="10"/>
        <v>0</v>
      </c>
      <c r="H75" s="94">
        <v>10</v>
      </c>
      <c r="I75" s="94">
        <v>30</v>
      </c>
      <c r="J75" s="94">
        <v>0</v>
      </c>
      <c r="K75" s="95">
        <f t="shared" si="11"/>
        <v>40</v>
      </c>
      <c r="L75" s="2" t="s">
        <v>262</v>
      </c>
      <c r="M75" s="93">
        <v>1</v>
      </c>
      <c r="N75" s="44">
        <f t="shared" si="12"/>
        <v>76</v>
      </c>
      <c r="O75" s="118">
        <v>0</v>
      </c>
      <c r="P75" s="118">
        <v>0</v>
      </c>
      <c r="Q75" s="117">
        <v>0</v>
      </c>
      <c r="R75" s="117">
        <f t="shared" si="13"/>
        <v>76</v>
      </c>
      <c r="S75" s="33">
        <f t="shared" si="14"/>
        <v>0.9</v>
      </c>
    </row>
    <row r="76" spans="1:19" s="35" customFormat="1" ht="12.75" hidden="1" outlineLevel="2">
      <c r="A76" s="96">
        <v>39083</v>
      </c>
      <c r="B76" s="91" t="s">
        <v>108</v>
      </c>
      <c r="C76" s="91" t="s">
        <v>109</v>
      </c>
      <c r="D76" s="91"/>
      <c r="E76" s="91">
        <v>2497030</v>
      </c>
      <c r="F76" s="91">
        <v>2497030</v>
      </c>
      <c r="G76" s="93">
        <f t="shared" si="10"/>
        <v>0</v>
      </c>
      <c r="H76" s="94">
        <v>0</v>
      </c>
      <c r="I76" s="94">
        <v>30</v>
      </c>
      <c r="J76" s="94">
        <v>0</v>
      </c>
      <c r="K76" s="95">
        <f t="shared" si="11"/>
        <v>30</v>
      </c>
      <c r="L76" s="2" t="s">
        <v>262</v>
      </c>
      <c r="M76" s="93">
        <v>1</v>
      </c>
      <c r="N76" s="44">
        <f t="shared" si="12"/>
        <v>76</v>
      </c>
      <c r="O76" s="118">
        <v>0</v>
      </c>
      <c r="P76" s="118">
        <v>0</v>
      </c>
      <c r="Q76" s="117">
        <v>0</v>
      </c>
      <c r="R76" s="117">
        <f t="shared" si="13"/>
        <v>76</v>
      </c>
      <c r="S76" s="33">
        <f t="shared" si="14"/>
        <v>1.5333333333333334</v>
      </c>
    </row>
    <row r="77" spans="1:19" s="35" customFormat="1" ht="12.75" hidden="1" outlineLevel="2">
      <c r="A77" s="96">
        <v>39083</v>
      </c>
      <c r="B77" s="91" t="s">
        <v>110</v>
      </c>
      <c r="C77" s="91" t="s">
        <v>111</v>
      </c>
      <c r="D77" s="91"/>
      <c r="E77" s="91">
        <v>2491080</v>
      </c>
      <c r="F77" s="91">
        <v>2491080</v>
      </c>
      <c r="G77" s="93">
        <f t="shared" si="10"/>
        <v>0</v>
      </c>
      <c r="H77" s="94">
        <v>0</v>
      </c>
      <c r="I77" s="94">
        <v>30</v>
      </c>
      <c r="J77" s="94">
        <v>0</v>
      </c>
      <c r="K77" s="95">
        <f t="shared" si="11"/>
        <v>30</v>
      </c>
      <c r="L77" s="2" t="s">
        <v>262</v>
      </c>
      <c r="M77" s="93">
        <v>1</v>
      </c>
      <c r="N77" s="44">
        <f t="shared" si="12"/>
        <v>76</v>
      </c>
      <c r="O77" s="118">
        <v>0</v>
      </c>
      <c r="P77" s="118">
        <v>0</v>
      </c>
      <c r="Q77" s="117">
        <v>0</v>
      </c>
      <c r="R77" s="117">
        <f t="shared" si="13"/>
        <v>76</v>
      </c>
      <c r="S77" s="33">
        <f t="shared" si="14"/>
        <v>1.5333333333333334</v>
      </c>
    </row>
    <row r="78" spans="1:19" s="35" customFormat="1" ht="12.75" hidden="1" outlineLevel="2">
      <c r="A78" s="96">
        <v>39083</v>
      </c>
      <c r="B78" s="91" t="s">
        <v>112</v>
      </c>
      <c r="C78" s="91" t="s">
        <v>113</v>
      </c>
      <c r="D78" s="91"/>
      <c r="E78" s="91">
        <v>1847500</v>
      </c>
      <c r="F78" s="91">
        <v>1847500</v>
      </c>
      <c r="G78" s="93">
        <f t="shared" si="10"/>
        <v>0</v>
      </c>
      <c r="H78" s="94">
        <v>0</v>
      </c>
      <c r="I78" s="94">
        <v>30</v>
      </c>
      <c r="J78" s="94">
        <v>0</v>
      </c>
      <c r="K78" s="95">
        <f t="shared" si="11"/>
        <v>30</v>
      </c>
      <c r="L78" s="2" t="s">
        <v>262</v>
      </c>
      <c r="M78" s="93">
        <v>1</v>
      </c>
      <c r="N78" s="44">
        <f t="shared" si="12"/>
        <v>76</v>
      </c>
      <c r="O78" s="118">
        <v>0</v>
      </c>
      <c r="P78" s="118">
        <v>0</v>
      </c>
      <c r="Q78" s="117">
        <v>0</v>
      </c>
      <c r="R78" s="117">
        <f t="shared" si="13"/>
        <v>76</v>
      </c>
      <c r="S78" s="33">
        <f t="shared" si="14"/>
        <v>1.5333333333333334</v>
      </c>
    </row>
    <row r="79" spans="1:19" s="35" customFormat="1" ht="12.75" hidden="1" outlineLevel="2">
      <c r="A79" s="96">
        <v>39083</v>
      </c>
      <c r="B79" s="91" t="s">
        <v>114</v>
      </c>
      <c r="C79" s="91" t="s">
        <v>115</v>
      </c>
      <c r="D79" s="91"/>
      <c r="E79" s="91">
        <v>1921240</v>
      </c>
      <c r="F79" s="91">
        <v>1921240</v>
      </c>
      <c r="G79" s="93">
        <f t="shared" si="10"/>
        <v>0</v>
      </c>
      <c r="H79" s="94">
        <v>0</v>
      </c>
      <c r="I79" s="94">
        <v>30</v>
      </c>
      <c r="J79" s="94">
        <v>0</v>
      </c>
      <c r="K79" s="95">
        <f t="shared" si="11"/>
        <v>30</v>
      </c>
      <c r="L79" s="2" t="s">
        <v>262</v>
      </c>
      <c r="M79" s="93">
        <v>1</v>
      </c>
      <c r="N79" s="44">
        <f t="shared" si="12"/>
        <v>76</v>
      </c>
      <c r="O79" s="118">
        <v>0</v>
      </c>
      <c r="P79" s="118">
        <v>0</v>
      </c>
      <c r="Q79" s="117">
        <v>0</v>
      </c>
      <c r="R79" s="117">
        <f t="shared" si="13"/>
        <v>76</v>
      </c>
      <c r="S79" s="33">
        <f t="shared" si="14"/>
        <v>1.5333333333333334</v>
      </c>
    </row>
    <row r="80" spans="1:19" s="35" customFormat="1" ht="12.75" hidden="1" outlineLevel="2">
      <c r="A80" s="96">
        <v>39083</v>
      </c>
      <c r="B80" s="91" t="s">
        <v>116</v>
      </c>
      <c r="C80" s="91" t="s">
        <v>117</v>
      </c>
      <c r="D80" s="91"/>
      <c r="E80" s="91">
        <v>1830800</v>
      </c>
      <c r="F80" s="91">
        <v>1830800</v>
      </c>
      <c r="G80" s="93">
        <f t="shared" si="10"/>
        <v>0</v>
      </c>
      <c r="H80" s="94">
        <v>0</v>
      </c>
      <c r="I80" s="94">
        <v>30</v>
      </c>
      <c r="J80" s="94">
        <v>0</v>
      </c>
      <c r="K80" s="95">
        <f t="shared" si="11"/>
        <v>30</v>
      </c>
      <c r="L80" s="2" t="s">
        <v>262</v>
      </c>
      <c r="M80" s="93">
        <v>1</v>
      </c>
      <c r="N80" s="44">
        <f t="shared" si="12"/>
        <v>76</v>
      </c>
      <c r="O80" s="118">
        <v>0</v>
      </c>
      <c r="P80" s="118">
        <v>0</v>
      </c>
      <c r="Q80" s="117">
        <v>0</v>
      </c>
      <c r="R80" s="117">
        <f t="shared" si="13"/>
        <v>76</v>
      </c>
      <c r="S80" s="33">
        <f t="shared" si="14"/>
        <v>1.5333333333333334</v>
      </c>
    </row>
    <row r="81" spans="1:19" s="35" customFormat="1" ht="12.75" hidden="1" outlineLevel="2">
      <c r="A81" s="96">
        <v>39083</v>
      </c>
      <c r="B81" s="91" t="s">
        <v>118</v>
      </c>
      <c r="C81" s="91" t="s">
        <v>119</v>
      </c>
      <c r="D81" s="91"/>
      <c r="E81" s="91">
        <v>1531910</v>
      </c>
      <c r="F81" s="91">
        <v>1531910</v>
      </c>
      <c r="G81" s="93">
        <f t="shared" si="10"/>
        <v>0</v>
      </c>
      <c r="H81" s="94">
        <v>10</v>
      </c>
      <c r="I81" s="94">
        <v>30</v>
      </c>
      <c r="J81" s="94">
        <v>0</v>
      </c>
      <c r="K81" s="95">
        <f t="shared" si="11"/>
        <v>40</v>
      </c>
      <c r="L81" s="2" t="s">
        <v>262</v>
      </c>
      <c r="M81" s="93">
        <v>1</v>
      </c>
      <c r="N81" s="44">
        <f t="shared" si="12"/>
        <v>76</v>
      </c>
      <c r="O81" s="118">
        <v>0</v>
      </c>
      <c r="P81" s="118">
        <v>0</v>
      </c>
      <c r="Q81" s="117">
        <v>0</v>
      </c>
      <c r="R81" s="117">
        <f t="shared" si="13"/>
        <v>76</v>
      </c>
      <c r="S81" s="33">
        <f t="shared" si="14"/>
        <v>0.9</v>
      </c>
    </row>
    <row r="82" spans="1:19" s="35" customFormat="1" ht="12.75" hidden="1" outlineLevel="2">
      <c r="A82" s="96">
        <v>39083</v>
      </c>
      <c r="B82" s="91" t="s">
        <v>255</v>
      </c>
      <c r="C82" s="91" t="s">
        <v>120</v>
      </c>
      <c r="D82" s="91"/>
      <c r="E82" s="91">
        <v>1952260</v>
      </c>
      <c r="F82" s="91">
        <v>1952260</v>
      </c>
      <c r="G82" s="93">
        <f t="shared" si="10"/>
        <v>0</v>
      </c>
      <c r="H82" s="94">
        <v>10</v>
      </c>
      <c r="I82" s="94">
        <v>30</v>
      </c>
      <c r="J82" s="94">
        <v>0</v>
      </c>
      <c r="K82" s="95">
        <f t="shared" si="11"/>
        <v>40</v>
      </c>
      <c r="L82" s="2" t="s">
        <v>262</v>
      </c>
      <c r="M82" s="93">
        <v>1</v>
      </c>
      <c r="N82" s="44">
        <f t="shared" si="12"/>
        <v>76</v>
      </c>
      <c r="O82" s="118">
        <v>0</v>
      </c>
      <c r="P82" s="118">
        <v>0</v>
      </c>
      <c r="Q82" s="117">
        <v>0</v>
      </c>
      <c r="R82" s="117">
        <f t="shared" si="13"/>
        <v>76</v>
      </c>
      <c r="S82" s="33">
        <f t="shared" si="14"/>
        <v>0.9</v>
      </c>
    </row>
    <row r="83" spans="1:19" s="35" customFormat="1" ht="12.75" hidden="1" outlineLevel="2">
      <c r="A83" s="96">
        <v>39083</v>
      </c>
      <c r="B83" s="91" t="s">
        <v>121</v>
      </c>
      <c r="C83" s="91" t="s">
        <v>122</v>
      </c>
      <c r="D83" s="91"/>
      <c r="E83" s="91">
        <v>1602920</v>
      </c>
      <c r="F83" s="91">
        <v>1602920</v>
      </c>
      <c r="G83" s="93">
        <f t="shared" si="10"/>
        <v>0</v>
      </c>
      <c r="H83" s="94">
        <v>0</v>
      </c>
      <c r="I83" s="94">
        <v>30</v>
      </c>
      <c r="J83" s="94">
        <v>0</v>
      </c>
      <c r="K83" s="95">
        <f t="shared" si="11"/>
        <v>30</v>
      </c>
      <c r="L83" s="2" t="s">
        <v>262</v>
      </c>
      <c r="M83" s="93">
        <v>1</v>
      </c>
      <c r="N83" s="44">
        <f t="shared" si="12"/>
        <v>76</v>
      </c>
      <c r="O83" s="118">
        <v>0</v>
      </c>
      <c r="P83" s="118">
        <v>0</v>
      </c>
      <c r="Q83" s="117">
        <v>0</v>
      </c>
      <c r="R83" s="117">
        <f t="shared" si="13"/>
        <v>76</v>
      </c>
      <c r="S83" s="33">
        <f t="shared" si="14"/>
        <v>1.5333333333333334</v>
      </c>
    </row>
    <row r="84" spans="1:19" s="35" customFormat="1" ht="12.75" hidden="1" outlineLevel="2">
      <c r="A84" s="96">
        <v>39083</v>
      </c>
      <c r="B84" s="91" t="s">
        <v>123</v>
      </c>
      <c r="C84" s="91" t="s">
        <v>124</v>
      </c>
      <c r="D84" s="91"/>
      <c r="E84" s="91">
        <v>2106190</v>
      </c>
      <c r="F84" s="91">
        <v>2106190</v>
      </c>
      <c r="G84" s="93">
        <f t="shared" si="10"/>
        <v>0</v>
      </c>
      <c r="H84" s="94">
        <v>0</v>
      </c>
      <c r="I84" s="94">
        <v>30</v>
      </c>
      <c r="J84" s="94">
        <v>0</v>
      </c>
      <c r="K84" s="95">
        <f t="shared" si="11"/>
        <v>30</v>
      </c>
      <c r="L84" s="2" t="s">
        <v>262</v>
      </c>
      <c r="M84" s="93">
        <v>1</v>
      </c>
      <c r="N84" s="44">
        <f t="shared" si="12"/>
        <v>76</v>
      </c>
      <c r="O84" s="118">
        <v>0</v>
      </c>
      <c r="P84" s="118">
        <v>0</v>
      </c>
      <c r="Q84" s="117">
        <v>0</v>
      </c>
      <c r="R84" s="117">
        <f t="shared" si="13"/>
        <v>76</v>
      </c>
      <c r="S84" s="33">
        <f t="shared" si="14"/>
        <v>1.5333333333333334</v>
      </c>
    </row>
    <row r="85" spans="1:19" s="35" customFormat="1" ht="12.75" hidden="1" outlineLevel="2">
      <c r="A85" s="96">
        <v>39083</v>
      </c>
      <c r="B85" s="91" t="s">
        <v>131</v>
      </c>
      <c r="C85" s="91" t="s">
        <v>132</v>
      </c>
      <c r="D85" s="91"/>
      <c r="E85" s="91">
        <v>2669080</v>
      </c>
      <c r="F85" s="91">
        <v>2669080</v>
      </c>
      <c r="G85" s="93">
        <f t="shared" si="10"/>
        <v>0</v>
      </c>
      <c r="H85" s="94">
        <v>0</v>
      </c>
      <c r="I85" s="94">
        <v>30</v>
      </c>
      <c r="J85" s="94">
        <v>0</v>
      </c>
      <c r="K85" s="95">
        <f t="shared" si="11"/>
        <v>30</v>
      </c>
      <c r="L85" s="2" t="s">
        <v>262</v>
      </c>
      <c r="M85" s="93">
        <v>1</v>
      </c>
      <c r="N85" s="44">
        <f t="shared" si="12"/>
        <v>76</v>
      </c>
      <c r="O85" s="118">
        <v>0</v>
      </c>
      <c r="P85" s="118">
        <v>0</v>
      </c>
      <c r="Q85" s="117">
        <v>0</v>
      </c>
      <c r="R85" s="117">
        <f t="shared" si="13"/>
        <v>76</v>
      </c>
      <c r="S85" s="33">
        <f t="shared" si="14"/>
        <v>1.5333333333333334</v>
      </c>
    </row>
    <row r="86" spans="1:19" s="35" customFormat="1" ht="12.75" hidden="1" outlineLevel="2">
      <c r="A86" s="96">
        <v>39083</v>
      </c>
      <c r="B86" s="91" t="s">
        <v>133</v>
      </c>
      <c r="C86" s="91" t="s">
        <v>134</v>
      </c>
      <c r="D86" s="91"/>
      <c r="E86" s="91">
        <v>8133610</v>
      </c>
      <c r="F86" s="91">
        <v>8133610</v>
      </c>
      <c r="G86" s="93">
        <f t="shared" si="10"/>
        <v>0</v>
      </c>
      <c r="H86" s="94">
        <v>0</v>
      </c>
      <c r="I86" s="94">
        <v>30</v>
      </c>
      <c r="J86" s="94">
        <v>0</v>
      </c>
      <c r="K86" s="95">
        <f t="shared" si="11"/>
        <v>30</v>
      </c>
      <c r="L86" s="2" t="s">
        <v>262</v>
      </c>
      <c r="M86" s="93">
        <v>1</v>
      </c>
      <c r="N86" s="44">
        <f t="shared" si="12"/>
        <v>76</v>
      </c>
      <c r="O86" s="118">
        <v>0</v>
      </c>
      <c r="P86" s="118">
        <v>0</v>
      </c>
      <c r="Q86" s="117">
        <v>0</v>
      </c>
      <c r="R86" s="117">
        <f t="shared" si="13"/>
        <v>76</v>
      </c>
      <c r="S86" s="33">
        <f t="shared" si="14"/>
        <v>1.5333333333333334</v>
      </c>
    </row>
    <row r="87" spans="1:19" s="35" customFormat="1" ht="12.75" hidden="1" outlineLevel="2">
      <c r="A87" s="96">
        <v>39083</v>
      </c>
      <c r="B87" s="91" t="s">
        <v>135</v>
      </c>
      <c r="C87" s="91" t="s">
        <v>136</v>
      </c>
      <c r="D87" s="91"/>
      <c r="E87" s="91">
        <v>2479310</v>
      </c>
      <c r="F87" s="91">
        <v>2479310</v>
      </c>
      <c r="G87" s="93">
        <f t="shared" si="10"/>
        <v>0</v>
      </c>
      <c r="H87" s="94">
        <v>0</v>
      </c>
      <c r="I87" s="94">
        <v>30</v>
      </c>
      <c r="J87" s="94">
        <v>0</v>
      </c>
      <c r="K87" s="95">
        <f t="shared" si="11"/>
        <v>30</v>
      </c>
      <c r="L87" s="2" t="s">
        <v>262</v>
      </c>
      <c r="M87" s="93">
        <v>1</v>
      </c>
      <c r="N87" s="44">
        <f t="shared" si="12"/>
        <v>76</v>
      </c>
      <c r="O87" s="118">
        <v>0</v>
      </c>
      <c r="P87" s="118">
        <v>0</v>
      </c>
      <c r="Q87" s="117">
        <v>0</v>
      </c>
      <c r="R87" s="117">
        <f t="shared" si="13"/>
        <v>76</v>
      </c>
      <c r="S87" s="33">
        <f t="shared" si="14"/>
        <v>1.5333333333333334</v>
      </c>
    </row>
    <row r="88" spans="1:19" s="35" customFormat="1" ht="12.75" hidden="1" outlineLevel="2">
      <c r="A88" s="96">
        <v>39083</v>
      </c>
      <c r="B88" s="91" t="s">
        <v>137</v>
      </c>
      <c r="C88" s="91" t="s">
        <v>138</v>
      </c>
      <c r="D88" s="91"/>
      <c r="E88" s="91">
        <v>2454310</v>
      </c>
      <c r="F88" s="91">
        <v>2454310</v>
      </c>
      <c r="G88" s="93">
        <f t="shared" si="10"/>
        <v>0</v>
      </c>
      <c r="H88" s="94">
        <v>0</v>
      </c>
      <c r="I88" s="94">
        <v>30</v>
      </c>
      <c r="J88" s="94">
        <v>0</v>
      </c>
      <c r="K88" s="95">
        <f t="shared" si="11"/>
        <v>30</v>
      </c>
      <c r="L88" s="2" t="s">
        <v>262</v>
      </c>
      <c r="M88" s="93">
        <v>1</v>
      </c>
      <c r="N88" s="44">
        <f t="shared" si="12"/>
        <v>76</v>
      </c>
      <c r="O88" s="118">
        <v>0</v>
      </c>
      <c r="P88" s="118">
        <v>0</v>
      </c>
      <c r="Q88" s="117">
        <v>0</v>
      </c>
      <c r="R88" s="117">
        <f t="shared" si="13"/>
        <v>76</v>
      </c>
      <c r="S88" s="33">
        <f t="shared" si="14"/>
        <v>1.5333333333333334</v>
      </c>
    </row>
    <row r="89" spans="1:19" s="35" customFormat="1" ht="12.75" hidden="1" outlineLevel="2">
      <c r="A89" s="96">
        <v>39083</v>
      </c>
      <c r="B89" s="91" t="s">
        <v>139</v>
      </c>
      <c r="C89" s="91" t="s">
        <v>140</v>
      </c>
      <c r="D89" s="91"/>
      <c r="E89" s="91">
        <v>1848770</v>
      </c>
      <c r="F89" s="91">
        <v>1848770</v>
      </c>
      <c r="G89" s="93">
        <f t="shared" si="10"/>
        <v>0</v>
      </c>
      <c r="H89" s="94">
        <v>10</v>
      </c>
      <c r="I89" s="94">
        <v>30</v>
      </c>
      <c r="J89" s="94">
        <v>0</v>
      </c>
      <c r="K89" s="95">
        <f t="shared" si="11"/>
        <v>40</v>
      </c>
      <c r="L89" s="2" t="s">
        <v>262</v>
      </c>
      <c r="M89" s="93">
        <v>1</v>
      </c>
      <c r="N89" s="44">
        <f t="shared" si="12"/>
        <v>76</v>
      </c>
      <c r="O89" s="118">
        <v>0</v>
      </c>
      <c r="P89" s="118">
        <v>0</v>
      </c>
      <c r="Q89" s="117">
        <v>0</v>
      </c>
      <c r="R89" s="117">
        <f t="shared" si="13"/>
        <v>76</v>
      </c>
      <c r="S89" s="33">
        <f t="shared" si="14"/>
        <v>0.9</v>
      </c>
    </row>
    <row r="90" spans="1:19" s="35" customFormat="1" ht="12.75" hidden="1" outlineLevel="2">
      <c r="A90" s="96">
        <v>39083</v>
      </c>
      <c r="B90" s="91" t="s">
        <v>141</v>
      </c>
      <c r="C90" s="91" t="s">
        <v>142</v>
      </c>
      <c r="D90" s="91"/>
      <c r="E90" s="91">
        <v>1572270</v>
      </c>
      <c r="F90" s="91">
        <v>1572270</v>
      </c>
      <c r="G90" s="93">
        <f t="shared" si="10"/>
        <v>0</v>
      </c>
      <c r="H90" s="94">
        <v>0</v>
      </c>
      <c r="I90" s="94">
        <v>30</v>
      </c>
      <c r="J90" s="94">
        <v>0</v>
      </c>
      <c r="K90" s="95">
        <f t="shared" si="11"/>
        <v>30</v>
      </c>
      <c r="L90" s="2" t="s">
        <v>262</v>
      </c>
      <c r="M90" s="93">
        <v>1</v>
      </c>
      <c r="N90" s="44">
        <f t="shared" si="12"/>
        <v>76</v>
      </c>
      <c r="O90" s="118">
        <v>0</v>
      </c>
      <c r="P90" s="118">
        <v>0</v>
      </c>
      <c r="Q90" s="117">
        <v>0</v>
      </c>
      <c r="R90" s="117">
        <f t="shared" si="13"/>
        <v>76</v>
      </c>
      <c r="S90" s="33">
        <f t="shared" si="14"/>
        <v>1.5333333333333334</v>
      </c>
    </row>
    <row r="91" spans="1:19" s="35" customFormat="1" ht="12.75" hidden="1" outlineLevel="2">
      <c r="A91" s="96">
        <v>39083</v>
      </c>
      <c r="B91" s="91" t="s">
        <v>143</v>
      </c>
      <c r="C91" s="91" t="s">
        <v>144</v>
      </c>
      <c r="D91" s="91"/>
      <c r="E91" s="91">
        <v>2096320</v>
      </c>
      <c r="F91" s="91">
        <v>2096320</v>
      </c>
      <c r="G91" s="93">
        <f t="shared" si="10"/>
        <v>0</v>
      </c>
      <c r="H91" s="94">
        <v>10</v>
      </c>
      <c r="I91" s="94">
        <v>30</v>
      </c>
      <c r="J91" s="94">
        <v>0</v>
      </c>
      <c r="K91" s="95">
        <f t="shared" si="11"/>
        <v>40</v>
      </c>
      <c r="L91" s="2" t="s">
        <v>262</v>
      </c>
      <c r="M91" s="93">
        <v>1</v>
      </c>
      <c r="N91" s="44">
        <f t="shared" si="12"/>
        <v>76</v>
      </c>
      <c r="O91" s="118">
        <v>0</v>
      </c>
      <c r="P91" s="118">
        <v>0</v>
      </c>
      <c r="Q91" s="117">
        <v>0</v>
      </c>
      <c r="R91" s="117">
        <f t="shared" si="13"/>
        <v>76</v>
      </c>
      <c r="S91" s="33">
        <f t="shared" si="14"/>
        <v>0.9</v>
      </c>
    </row>
    <row r="92" spans="1:19" s="35" customFormat="1" ht="12.75" hidden="1" outlineLevel="2">
      <c r="A92" s="96">
        <v>39083</v>
      </c>
      <c r="B92" s="91" t="s">
        <v>145</v>
      </c>
      <c r="C92" s="91" t="s">
        <v>146</v>
      </c>
      <c r="D92" s="91"/>
      <c r="E92" s="91">
        <v>1972810</v>
      </c>
      <c r="F92" s="91">
        <v>1972810</v>
      </c>
      <c r="G92" s="93">
        <f t="shared" si="10"/>
        <v>0</v>
      </c>
      <c r="H92" s="94">
        <v>0</v>
      </c>
      <c r="I92" s="94">
        <v>30</v>
      </c>
      <c r="J92" s="94">
        <v>0</v>
      </c>
      <c r="K92" s="95">
        <f t="shared" si="11"/>
        <v>30</v>
      </c>
      <c r="L92" s="2" t="s">
        <v>262</v>
      </c>
      <c r="M92" s="93">
        <v>1</v>
      </c>
      <c r="N92" s="44">
        <f t="shared" si="12"/>
        <v>76</v>
      </c>
      <c r="O92" s="118">
        <v>0</v>
      </c>
      <c r="P92" s="118">
        <v>0</v>
      </c>
      <c r="Q92" s="117">
        <v>0</v>
      </c>
      <c r="R92" s="117">
        <f t="shared" si="13"/>
        <v>76</v>
      </c>
      <c r="S92" s="33">
        <f t="shared" si="14"/>
        <v>1.5333333333333334</v>
      </c>
    </row>
    <row r="93" spans="1:19" s="35" customFormat="1" ht="12.75" hidden="1" outlineLevel="2">
      <c r="A93" s="96">
        <v>39083</v>
      </c>
      <c r="B93" s="91" t="s">
        <v>147</v>
      </c>
      <c r="C93" s="91" t="s">
        <v>148</v>
      </c>
      <c r="D93" s="91"/>
      <c r="E93" s="91">
        <v>2511990</v>
      </c>
      <c r="F93" s="91">
        <v>2511990</v>
      </c>
      <c r="G93" s="93">
        <f t="shared" si="10"/>
        <v>0</v>
      </c>
      <c r="H93" s="94">
        <v>0</v>
      </c>
      <c r="I93" s="94">
        <v>30</v>
      </c>
      <c r="J93" s="94">
        <v>0</v>
      </c>
      <c r="K93" s="95">
        <f t="shared" si="11"/>
        <v>30</v>
      </c>
      <c r="L93" s="2" t="s">
        <v>262</v>
      </c>
      <c r="M93" s="93">
        <v>1</v>
      </c>
      <c r="N93" s="44">
        <f t="shared" si="12"/>
        <v>76</v>
      </c>
      <c r="O93" s="118">
        <v>0</v>
      </c>
      <c r="P93" s="118">
        <v>0</v>
      </c>
      <c r="Q93" s="117">
        <v>0</v>
      </c>
      <c r="R93" s="117">
        <f t="shared" si="13"/>
        <v>76</v>
      </c>
      <c r="S93" s="33">
        <f t="shared" si="14"/>
        <v>1.5333333333333334</v>
      </c>
    </row>
    <row r="94" spans="1:19" s="35" customFormat="1" ht="12.75" hidden="1" outlineLevel="2">
      <c r="A94" s="96">
        <v>39083</v>
      </c>
      <c r="B94" s="91" t="s">
        <v>149</v>
      </c>
      <c r="C94" s="91" t="s">
        <v>150</v>
      </c>
      <c r="D94" s="91"/>
      <c r="E94" s="91">
        <v>1533530</v>
      </c>
      <c r="F94" s="91">
        <v>1533530</v>
      </c>
      <c r="G94" s="93">
        <f t="shared" si="10"/>
        <v>0</v>
      </c>
      <c r="H94" s="94">
        <v>0</v>
      </c>
      <c r="I94" s="94">
        <v>30</v>
      </c>
      <c r="J94" s="94">
        <v>0</v>
      </c>
      <c r="K94" s="95">
        <f t="shared" si="11"/>
        <v>30</v>
      </c>
      <c r="L94" s="2" t="s">
        <v>262</v>
      </c>
      <c r="M94" s="93">
        <v>1</v>
      </c>
      <c r="N94" s="44">
        <f t="shared" si="12"/>
        <v>76</v>
      </c>
      <c r="O94" s="118">
        <v>0</v>
      </c>
      <c r="P94" s="118">
        <v>0</v>
      </c>
      <c r="Q94" s="117">
        <v>0</v>
      </c>
      <c r="R94" s="117">
        <f t="shared" si="13"/>
        <v>76</v>
      </c>
      <c r="S94" s="33">
        <f t="shared" si="14"/>
        <v>1.5333333333333334</v>
      </c>
    </row>
    <row r="95" spans="1:19" s="35" customFormat="1" ht="12.75" hidden="1" outlineLevel="2">
      <c r="A95" s="96">
        <v>39083</v>
      </c>
      <c r="B95" s="91" t="s">
        <v>151</v>
      </c>
      <c r="C95" s="91" t="s">
        <v>152</v>
      </c>
      <c r="D95" s="91"/>
      <c r="E95" s="91">
        <v>2379170</v>
      </c>
      <c r="F95" s="91">
        <v>2379170</v>
      </c>
      <c r="G95" s="93">
        <f t="shared" si="10"/>
        <v>0</v>
      </c>
      <c r="H95" s="94">
        <v>0</v>
      </c>
      <c r="I95" s="94">
        <v>30</v>
      </c>
      <c r="J95" s="94">
        <v>0</v>
      </c>
      <c r="K95" s="95">
        <f t="shared" si="11"/>
        <v>30</v>
      </c>
      <c r="L95" s="2" t="s">
        <v>262</v>
      </c>
      <c r="M95" s="93">
        <v>1</v>
      </c>
      <c r="N95" s="44">
        <f t="shared" si="12"/>
        <v>76</v>
      </c>
      <c r="O95" s="118">
        <v>0</v>
      </c>
      <c r="P95" s="118">
        <v>0</v>
      </c>
      <c r="Q95" s="117">
        <v>0</v>
      </c>
      <c r="R95" s="117">
        <f t="shared" si="13"/>
        <v>76</v>
      </c>
      <c r="S95" s="33">
        <f t="shared" si="14"/>
        <v>1.5333333333333334</v>
      </c>
    </row>
    <row r="96" spans="1:19" s="35" customFormat="1" ht="12.75" hidden="1" outlineLevel="2">
      <c r="A96" s="96">
        <v>39083</v>
      </c>
      <c r="B96" s="91" t="s">
        <v>153</v>
      </c>
      <c r="C96" s="91" t="s">
        <v>154</v>
      </c>
      <c r="D96" s="91"/>
      <c r="E96" s="91">
        <v>1687030</v>
      </c>
      <c r="F96" s="91">
        <v>1687030</v>
      </c>
      <c r="G96" s="93">
        <f t="shared" si="10"/>
        <v>0</v>
      </c>
      <c r="H96" s="94">
        <v>0</v>
      </c>
      <c r="I96" s="94">
        <v>30</v>
      </c>
      <c r="J96" s="94">
        <v>0</v>
      </c>
      <c r="K96" s="95">
        <f t="shared" si="11"/>
        <v>30</v>
      </c>
      <c r="L96" s="2" t="s">
        <v>262</v>
      </c>
      <c r="M96" s="93">
        <v>1</v>
      </c>
      <c r="N96" s="44">
        <f t="shared" si="12"/>
        <v>76</v>
      </c>
      <c r="O96" s="118">
        <v>0</v>
      </c>
      <c r="P96" s="118">
        <v>0</v>
      </c>
      <c r="Q96" s="117">
        <v>0</v>
      </c>
      <c r="R96" s="117">
        <f t="shared" si="13"/>
        <v>76</v>
      </c>
      <c r="S96" s="33">
        <f t="shared" si="14"/>
        <v>1.5333333333333334</v>
      </c>
    </row>
    <row r="97" spans="1:19" s="35" customFormat="1" ht="12.75" hidden="1" outlineLevel="2">
      <c r="A97" s="96">
        <v>39083</v>
      </c>
      <c r="B97" s="91" t="s">
        <v>155</v>
      </c>
      <c r="C97" s="91" t="s">
        <v>156</v>
      </c>
      <c r="D97" s="91"/>
      <c r="E97" s="91">
        <v>683260</v>
      </c>
      <c r="F97" s="91">
        <v>683260</v>
      </c>
      <c r="G97" s="93">
        <f t="shared" si="10"/>
        <v>0</v>
      </c>
      <c r="H97" s="94">
        <v>0</v>
      </c>
      <c r="I97" s="94">
        <v>30</v>
      </c>
      <c r="J97" s="94">
        <v>0</v>
      </c>
      <c r="K97" s="95">
        <f t="shared" si="11"/>
        <v>30</v>
      </c>
      <c r="L97" s="2" t="s">
        <v>262</v>
      </c>
      <c r="M97" s="93">
        <v>1</v>
      </c>
      <c r="N97" s="44">
        <f t="shared" si="12"/>
        <v>76</v>
      </c>
      <c r="O97" s="118">
        <v>0</v>
      </c>
      <c r="P97" s="118">
        <v>0</v>
      </c>
      <c r="Q97" s="117">
        <v>0</v>
      </c>
      <c r="R97" s="117">
        <f t="shared" si="13"/>
        <v>76</v>
      </c>
      <c r="S97" s="33">
        <f t="shared" si="14"/>
        <v>1.5333333333333334</v>
      </c>
    </row>
    <row r="98" spans="1:19" s="35" customFormat="1" ht="12.75" hidden="1" outlineLevel="2">
      <c r="A98" s="96">
        <v>39083</v>
      </c>
      <c r="B98" s="91" t="s">
        <v>157</v>
      </c>
      <c r="C98" s="91" t="s">
        <v>158</v>
      </c>
      <c r="D98" s="91"/>
      <c r="E98" s="91">
        <v>2828320</v>
      </c>
      <c r="F98" s="91">
        <v>2828320</v>
      </c>
      <c r="G98" s="93">
        <f t="shared" si="10"/>
        <v>0</v>
      </c>
      <c r="H98" s="94">
        <v>0</v>
      </c>
      <c r="I98" s="94">
        <v>30</v>
      </c>
      <c r="J98" s="94">
        <v>0</v>
      </c>
      <c r="K98" s="95">
        <f t="shared" si="11"/>
        <v>30</v>
      </c>
      <c r="L98" s="2" t="s">
        <v>262</v>
      </c>
      <c r="M98" s="93">
        <v>1</v>
      </c>
      <c r="N98" s="44">
        <f t="shared" si="12"/>
        <v>76</v>
      </c>
      <c r="O98" s="118">
        <v>0</v>
      </c>
      <c r="P98" s="118">
        <v>0</v>
      </c>
      <c r="Q98" s="117">
        <v>0</v>
      </c>
      <c r="R98" s="117">
        <f t="shared" si="13"/>
        <v>76</v>
      </c>
      <c r="S98" s="33">
        <f t="shared" si="14"/>
        <v>1.5333333333333334</v>
      </c>
    </row>
    <row r="99" spans="1:19" s="35" customFormat="1" ht="12.75" hidden="1" outlineLevel="2">
      <c r="A99" s="96">
        <v>39083</v>
      </c>
      <c r="B99" s="91" t="s">
        <v>159</v>
      </c>
      <c r="C99" s="91" t="s">
        <v>160</v>
      </c>
      <c r="D99" s="91"/>
      <c r="E99" s="91">
        <v>2586240</v>
      </c>
      <c r="F99" s="91">
        <v>2586240</v>
      </c>
      <c r="G99" s="93">
        <f t="shared" si="10"/>
        <v>0</v>
      </c>
      <c r="H99" s="94">
        <v>0</v>
      </c>
      <c r="I99" s="94">
        <v>30</v>
      </c>
      <c r="J99" s="94">
        <v>0</v>
      </c>
      <c r="K99" s="95">
        <f t="shared" si="11"/>
        <v>30</v>
      </c>
      <c r="L99" s="2" t="s">
        <v>262</v>
      </c>
      <c r="M99" s="93">
        <v>1</v>
      </c>
      <c r="N99" s="44">
        <f t="shared" si="12"/>
        <v>76</v>
      </c>
      <c r="O99" s="118">
        <v>0</v>
      </c>
      <c r="P99" s="118">
        <v>0</v>
      </c>
      <c r="Q99" s="117">
        <v>0</v>
      </c>
      <c r="R99" s="117">
        <f t="shared" si="13"/>
        <v>76</v>
      </c>
      <c r="S99" s="33">
        <f t="shared" si="14"/>
        <v>1.5333333333333334</v>
      </c>
    </row>
    <row r="100" spans="1:19" s="35" customFormat="1" ht="12.75" hidden="1" outlineLevel="2">
      <c r="A100" s="96">
        <v>39083</v>
      </c>
      <c r="B100" s="91" t="s">
        <v>161</v>
      </c>
      <c r="C100" s="91" t="s">
        <v>162</v>
      </c>
      <c r="D100" s="91"/>
      <c r="E100" s="91">
        <v>2853780</v>
      </c>
      <c r="F100" s="91">
        <v>2853780</v>
      </c>
      <c r="G100" s="93">
        <f t="shared" si="10"/>
        <v>0</v>
      </c>
      <c r="H100" s="94">
        <v>0</v>
      </c>
      <c r="I100" s="94">
        <v>30</v>
      </c>
      <c r="J100" s="94">
        <v>0</v>
      </c>
      <c r="K100" s="95">
        <f t="shared" si="11"/>
        <v>30</v>
      </c>
      <c r="L100" s="2" t="s">
        <v>262</v>
      </c>
      <c r="M100" s="93">
        <v>1</v>
      </c>
      <c r="N100" s="44">
        <f t="shared" si="12"/>
        <v>76</v>
      </c>
      <c r="O100" s="118">
        <v>0</v>
      </c>
      <c r="P100" s="118">
        <v>0</v>
      </c>
      <c r="Q100" s="117">
        <v>0</v>
      </c>
      <c r="R100" s="117">
        <f t="shared" si="13"/>
        <v>76</v>
      </c>
      <c r="S100" s="33">
        <f t="shared" si="14"/>
        <v>1.5333333333333334</v>
      </c>
    </row>
    <row r="101" spans="1:19" s="35" customFormat="1" ht="12.75" hidden="1" outlineLevel="2">
      <c r="A101" s="96">
        <v>39083</v>
      </c>
      <c r="B101" s="91" t="s">
        <v>163</v>
      </c>
      <c r="C101" s="91" t="s">
        <v>164</v>
      </c>
      <c r="D101" s="91"/>
      <c r="E101" s="91">
        <v>3057140</v>
      </c>
      <c r="F101" s="91">
        <v>3057140</v>
      </c>
      <c r="G101" s="93">
        <f aca="true" t="shared" si="15" ref="G101:G128">F101-E101</f>
        <v>0</v>
      </c>
      <c r="H101" s="94">
        <v>10</v>
      </c>
      <c r="I101" s="94">
        <v>30</v>
      </c>
      <c r="J101" s="94">
        <v>0</v>
      </c>
      <c r="K101" s="95">
        <f aca="true" t="shared" si="16" ref="K101:K128">+I101+H101</f>
        <v>40</v>
      </c>
      <c r="L101" s="2" t="s">
        <v>262</v>
      </c>
      <c r="M101" s="93">
        <v>1</v>
      </c>
      <c r="N101" s="44">
        <f aca="true" t="shared" si="17" ref="N101:N128">$N$2*2</f>
        <v>76</v>
      </c>
      <c r="O101" s="118">
        <v>0</v>
      </c>
      <c r="P101" s="118">
        <v>0</v>
      </c>
      <c r="Q101" s="117">
        <v>0</v>
      </c>
      <c r="R101" s="117">
        <f aca="true" t="shared" si="18" ref="R101:R128">N101+O101+P101+Q101</f>
        <v>76</v>
      </c>
      <c r="S101" s="33">
        <f aca="true" t="shared" si="19" ref="S101:S128">SUM(R101-K101)/K101</f>
        <v>0.9</v>
      </c>
    </row>
    <row r="102" spans="1:19" s="35" customFormat="1" ht="12.75" hidden="1" outlineLevel="2">
      <c r="A102" s="96">
        <v>39083</v>
      </c>
      <c r="B102" s="91" t="s">
        <v>165</v>
      </c>
      <c r="C102" s="91" t="s">
        <v>166</v>
      </c>
      <c r="D102" s="91"/>
      <c r="E102" s="91">
        <v>2821330</v>
      </c>
      <c r="F102" s="91">
        <v>2821330</v>
      </c>
      <c r="G102" s="93">
        <f t="shared" si="15"/>
        <v>0</v>
      </c>
      <c r="H102" s="94">
        <v>0</v>
      </c>
      <c r="I102" s="94">
        <v>30</v>
      </c>
      <c r="J102" s="94">
        <v>0</v>
      </c>
      <c r="K102" s="95">
        <f t="shared" si="16"/>
        <v>30</v>
      </c>
      <c r="L102" s="2" t="s">
        <v>262</v>
      </c>
      <c r="M102" s="93">
        <v>1</v>
      </c>
      <c r="N102" s="44">
        <f t="shared" si="17"/>
        <v>76</v>
      </c>
      <c r="O102" s="118">
        <v>0</v>
      </c>
      <c r="P102" s="118">
        <v>0</v>
      </c>
      <c r="Q102" s="117">
        <v>0</v>
      </c>
      <c r="R102" s="117">
        <f t="shared" si="18"/>
        <v>76</v>
      </c>
      <c r="S102" s="33">
        <f t="shared" si="19"/>
        <v>1.5333333333333334</v>
      </c>
    </row>
    <row r="103" spans="1:19" s="35" customFormat="1" ht="12.75" hidden="1" outlineLevel="2">
      <c r="A103" s="96">
        <v>39083</v>
      </c>
      <c r="B103" s="91" t="s">
        <v>167</v>
      </c>
      <c r="C103" s="91" t="s">
        <v>168</v>
      </c>
      <c r="D103" s="91"/>
      <c r="E103" s="91">
        <v>2461060</v>
      </c>
      <c r="F103" s="91">
        <v>2461060</v>
      </c>
      <c r="G103" s="93">
        <f t="shared" si="15"/>
        <v>0</v>
      </c>
      <c r="H103" s="94">
        <v>0</v>
      </c>
      <c r="I103" s="94">
        <v>30</v>
      </c>
      <c r="J103" s="94">
        <v>0</v>
      </c>
      <c r="K103" s="95">
        <f t="shared" si="16"/>
        <v>30</v>
      </c>
      <c r="L103" s="2" t="s">
        <v>262</v>
      </c>
      <c r="M103" s="93">
        <v>1</v>
      </c>
      <c r="N103" s="44">
        <f t="shared" si="17"/>
        <v>76</v>
      </c>
      <c r="O103" s="118">
        <v>0</v>
      </c>
      <c r="P103" s="118">
        <v>0</v>
      </c>
      <c r="Q103" s="117">
        <v>0</v>
      </c>
      <c r="R103" s="117">
        <f t="shared" si="18"/>
        <v>76</v>
      </c>
      <c r="S103" s="33">
        <f t="shared" si="19"/>
        <v>1.5333333333333334</v>
      </c>
    </row>
    <row r="104" spans="1:19" s="35" customFormat="1" ht="12.75" hidden="1" outlineLevel="2">
      <c r="A104" s="96">
        <v>39083</v>
      </c>
      <c r="B104" s="91" t="s">
        <v>169</v>
      </c>
      <c r="C104" s="91" t="s">
        <v>170</v>
      </c>
      <c r="D104" s="91"/>
      <c r="E104" s="91">
        <v>1869760</v>
      </c>
      <c r="F104" s="91">
        <v>1869760</v>
      </c>
      <c r="G104" s="93">
        <f t="shared" si="15"/>
        <v>0</v>
      </c>
      <c r="H104" s="94">
        <v>0</v>
      </c>
      <c r="I104" s="94">
        <v>30</v>
      </c>
      <c r="J104" s="94">
        <v>0</v>
      </c>
      <c r="K104" s="95">
        <f t="shared" si="16"/>
        <v>30</v>
      </c>
      <c r="L104" s="2" t="s">
        <v>262</v>
      </c>
      <c r="M104" s="93">
        <v>1</v>
      </c>
      <c r="N104" s="44">
        <f t="shared" si="17"/>
        <v>76</v>
      </c>
      <c r="O104" s="118">
        <v>0</v>
      </c>
      <c r="P104" s="118">
        <v>0</v>
      </c>
      <c r="Q104" s="117">
        <v>0</v>
      </c>
      <c r="R104" s="117">
        <f t="shared" si="18"/>
        <v>76</v>
      </c>
      <c r="S104" s="33">
        <f t="shared" si="19"/>
        <v>1.5333333333333334</v>
      </c>
    </row>
    <row r="105" spans="1:19" s="35" customFormat="1" ht="12.75" hidden="1" outlineLevel="2">
      <c r="A105" s="96">
        <v>39083</v>
      </c>
      <c r="B105" s="91" t="s">
        <v>171</v>
      </c>
      <c r="C105" s="91" t="s">
        <v>172</v>
      </c>
      <c r="D105" s="91"/>
      <c r="E105" s="91">
        <v>924110</v>
      </c>
      <c r="F105" s="91">
        <v>924110</v>
      </c>
      <c r="G105" s="93">
        <f t="shared" si="15"/>
        <v>0</v>
      </c>
      <c r="H105" s="94">
        <v>10</v>
      </c>
      <c r="I105" s="94">
        <v>30</v>
      </c>
      <c r="J105" s="94">
        <v>0</v>
      </c>
      <c r="K105" s="95">
        <f t="shared" si="16"/>
        <v>40</v>
      </c>
      <c r="L105" s="2" t="s">
        <v>262</v>
      </c>
      <c r="M105" s="93">
        <v>1</v>
      </c>
      <c r="N105" s="44">
        <f t="shared" si="17"/>
        <v>76</v>
      </c>
      <c r="O105" s="118">
        <v>0</v>
      </c>
      <c r="P105" s="118">
        <v>0</v>
      </c>
      <c r="Q105" s="117">
        <v>0</v>
      </c>
      <c r="R105" s="117">
        <f t="shared" si="18"/>
        <v>76</v>
      </c>
      <c r="S105" s="33">
        <f t="shared" si="19"/>
        <v>0.9</v>
      </c>
    </row>
    <row r="106" spans="1:19" s="35" customFormat="1" ht="12.75" hidden="1" outlineLevel="2">
      <c r="A106" s="96">
        <v>39083</v>
      </c>
      <c r="B106" s="91" t="s">
        <v>173</v>
      </c>
      <c r="C106" s="91" t="s">
        <v>174</v>
      </c>
      <c r="D106" s="91"/>
      <c r="E106" s="91">
        <v>1683050</v>
      </c>
      <c r="F106" s="91">
        <v>1683050</v>
      </c>
      <c r="G106" s="93">
        <f t="shared" si="15"/>
        <v>0</v>
      </c>
      <c r="H106" s="94">
        <v>0</v>
      </c>
      <c r="I106" s="94">
        <v>30</v>
      </c>
      <c r="J106" s="94">
        <v>0</v>
      </c>
      <c r="K106" s="95">
        <f t="shared" si="16"/>
        <v>30</v>
      </c>
      <c r="L106" s="2" t="s">
        <v>262</v>
      </c>
      <c r="M106" s="93">
        <v>1</v>
      </c>
      <c r="N106" s="44">
        <f t="shared" si="17"/>
        <v>76</v>
      </c>
      <c r="O106" s="118">
        <v>0</v>
      </c>
      <c r="P106" s="118">
        <v>0</v>
      </c>
      <c r="Q106" s="117">
        <v>0</v>
      </c>
      <c r="R106" s="117">
        <f t="shared" si="18"/>
        <v>76</v>
      </c>
      <c r="S106" s="33">
        <f t="shared" si="19"/>
        <v>1.5333333333333334</v>
      </c>
    </row>
    <row r="107" spans="1:19" s="35" customFormat="1" ht="12.75" hidden="1" outlineLevel="2">
      <c r="A107" s="96">
        <v>39083</v>
      </c>
      <c r="B107" s="91" t="s">
        <v>175</v>
      </c>
      <c r="C107" s="91" t="s">
        <v>176</v>
      </c>
      <c r="D107" s="91"/>
      <c r="E107" s="91">
        <v>840930</v>
      </c>
      <c r="F107" s="91">
        <v>840930</v>
      </c>
      <c r="G107" s="93">
        <f t="shared" si="15"/>
        <v>0</v>
      </c>
      <c r="H107" s="94">
        <v>26.5</v>
      </c>
      <c r="I107" s="94">
        <v>30</v>
      </c>
      <c r="J107" s="94">
        <v>0</v>
      </c>
      <c r="K107" s="95">
        <f t="shared" si="16"/>
        <v>56.5</v>
      </c>
      <c r="L107" s="2" t="s">
        <v>262</v>
      </c>
      <c r="M107" s="93">
        <v>1</v>
      </c>
      <c r="N107" s="44">
        <f t="shared" si="17"/>
        <v>76</v>
      </c>
      <c r="O107" s="118">
        <v>0</v>
      </c>
      <c r="P107" s="118">
        <v>0</v>
      </c>
      <c r="Q107" s="117">
        <v>0</v>
      </c>
      <c r="R107" s="117">
        <f t="shared" si="18"/>
        <v>76</v>
      </c>
      <c r="S107" s="33">
        <f t="shared" si="19"/>
        <v>0.34513274336283184</v>
      </c>
    </row>
    <row r="108" spans="1:19" s="63" customFormat="1" ht="12.75" hidden="1" outlineLevel="2">
      <c r="A108" s="96">
        <v>39083</v>
      </c>
      <c r="B108" s="91" t="s">
        <v>177</v>
      </c>
      <c r="C108" s="91" t="s">
        <v>178</v>
      </c>
      <c r="D108" s="91"/>
      <c r="E108" s="91">
        <v>5066010</v>
      </c>
      <c r="F108" s="91">
        <v>5066010</v>
      </c>
      <c r="G108" s="93">
        <f t="shared" si="15"/>
        <v>0</v>
      </c>
      <c r="H108" s="94">
        <v>0</v>
      </c>
      <c r="I108" s="94">
        <v>30</v>
      </c>
      <c r="J108" s="94">
        <v>0</v>
      </c>
      <c r="K108" s="95">
        <f t="shared" si="16"/>
        <v>30</v>
      </c>
      <c r="L108" s="2" t="s">
        <v>262</v>
      </c>
      <c r="M108" s="93">
        <v>1</v>
      </c>
      <c r="N108" s="44">
        <f t="shared" si="17"/>
        <v>76</v>
      </c>
      <c r="O108" s="118">
        <v>0</v>
      </c>
      <c r="P108" s="118">
        <v>0</v>
      </c>
      <c r="Q108" s="117">
        <v>0</v>
      </c>
      <c r="R108" s="117">
        <f t="shared" si="18"/>
        <v>76</v>
      </c>
      <c r="S108" s="33">
        <f t="shared" si="19"/>
        <v>1.5333333333333334</v>
      </c>
    </row>
    <row r="109" spans="1:19" s="63" customFormat="1" ht="12.75" hidden="1" outlineLevel="2">
      <c r="A109" s="96">
        <v>39083</v>
      </c>
      <c r="B109" s="91" t="s">
        <v>179</v>
      </c>
      <c r="C109" s="91" t="s">
        <v>180</v>
      </c>
      <c r="D109" s="91"/>
      <c r="E109" s="91">
        <v>1586540</v>
      </c>
      <c r="F109" s="91">
        <v>1586540</v>
      </c>
      <c r="G109" s="93">
        <f t="shared" si="15"/>
        <v>0</v>
      </c>
      <c r="H109" s="94">
        <v>10</v>
      </c>
      <c r="I109" s="94">
        <v>30</v>
      </c>
      <c r="J109" s="94">
        <v>0</v>
      </c>
      <c r="K109" s="95">
        <f t="shared" si="16"/>
        <v>40</v>
      </c>
      <c r="L109" s="2" t="s">
        <v>262</v>
      </c>
      <c r="M109" s="93">
        <v>1</v>
      </c>
      <c r="N109" s="44">
        <f t="shared" si="17"/>
        <v>76</v>
      </c>
      <c r="O109" s="118">
        <v>0</v>
      </c>
      <c r="P109" s="118">
        <v>0</v>
      </c>
      <c r="Q109" s="117">
        <v>0</v>
      </c>
      <c r="R109" s="117">
        <f t="shared" si="18"/>
        <v>76</v>
      </c>
      <c r="S109" s="33">
        <f t="shared" si="19"/>
        <v>0.9</v>
      </c>
    </row>
    <row r="110" spans="1:19" s="63" customFormat="1" ht="12.75" hidden="1" outlineLevel="2">
      <c r="A110" s="96">
        <v>39083</v>
      </c>
      <c r="B110" s="91" t="s">
        <v>181</v>
      </c>
      <c r="C110" s="91" t="s">
        <v>182</v>
      </c>
      <c r="D110" s="91"/>
      <c r="E110" s="91">
        <v>463330</v>
      </c>
      <c r="F110" s="91">
        <v>463330</v>
      </c>
      <c r="G110" s="93">
        <f t="shared" si="15"/>
        <v>0</v>
      </c>
      <c r="H110" s="94">
        <v>10</v>
      </c>
      <c r="I110" s="94">
        <v>30</v>
      </c>
      <c r="J110" s="94">
        <v>0</v>
      </c>
      <c r="K110" s="95">
        <f t="shared" si="16"/>
        <v>40</v>
      </c>
      <c r="L110" s="2" t="s">
        <v>262</v>
      </c>
      <c r="M110" s="93">
        <v>1</v>
      </c>
      <c r="N110" s="44">
        <f t="shared" si="17"/>
        <v>76</v>
      </c>
      <c r="O110" s="118">
        <v>0</v>
      </c>
      <c r="P110" s="118">
        <v>0</v>
      </c>
      <c r="Q110" s="117">
        <v>0</v>
      </c>
      <c r="R110" s="117">
        <f t="shared" si="18"/>
        <v>76</v>
      </c>
      <c r="S110" s="33">
        <f t="shared" si="19"/>
        <v>0.9</v>
      </c>
    </row>
    <row r="111" spans="1:19" s="63" customFormat="1" ht="12.75" hidden="1" outlineLevel="2">
      <c r="A111" s="96">
        <v>39083</v>
      </c>
      <c r="B111" s="91" t="s">
        <v>183</v>
      </c>
      <c r="C111" s="91" t="s">
        <v>184</v>
      </c>
      <c r="D111" s="91"/>
      <c r="E111" s="91">
        <v>615220</v>
      </c>
      <c r="F111" s="91">
        <v>615220</v>
      </c>
      <c r="G111" s="93">
        <f t="shared" si="15"/>
        <v>0</v>
      </c>
      <c r="H111" s="94">
        <v>0</v>
      </c>
      <c r="I111" s="94">
        <v>30</v>
      </c>
      <c r="J111" s="94">
        <v>0</v>
      </c>
      <c r="K111" s="95">
        <f t="shared" si="16"/>
        <v>30</v>
      </c>
      <c r="L111" s="2" t="s">
        <v>262</v>
      </c>
      <c r="M111" s="93">
        <v>1</v>
      </c>
      <c r="N111" s="44">
        <f t="shared" si="17"/>
        <v>76</v>
      </c>
      <c r="O111" s="118">
        <v>0</v>
      </c>
      <c r="P111" s="118">
        <v>0</v>
      </c>
      <c r="Q111" s="117">
        <v>0</v>
      </c>
      <c r="R111" s="117">
        <f t="shared" si="18"/>
        <v>76</v>
      </c>
      <c r="S111" s="33">
        <f t="shared" si="19"/>
        <v>1.5333333333333334</v>
      </c>
    </row>
    <row r="112" spans="1:19" s="28" customFormat="1" ht="12.75" hidden="1" outlineLevel="2">
      <c r="A112" s="96">
        <v>39083</v>
      </c>
      <c r="B112" s="91" t="s">
        <v>185</v>
      </c>
      <c r="C112" s="91" t="s">
        <v>186</v>
      </c>
      <c r="D112" s="91"/>
      <c r="E112" s="91">
        <v>2253270</v>
      </c>
      <c r="F112" s="91">
        <v>2253270</v>
      </c>
      <c r="G112" s="93">
        <f t="shared" si="15"/>
        <v>0</v>
      </c>
      <c r="H112" s="94">
        <v>10</v>
      </c>
      <c r="I112" s="94">
        <v>30</v>
      </c>
      <c r="J112" s="94">
        <v>0</v>
      </c>
      <c r="K112" s="95">
        <f t="shared" si="16"/>
        <v>40</v>
      </c>
      <c r="L112" s="2" t="s">
        <v>262</v>
      </c>
      <c r="M112" s="93">
        <v>1</v>
      </c>
      <c r="N112" s="44">
        <f t="shared" si="17"/>
        <v>76</v>
      </c>
      <c r="O112" s="118">
        <v>0</v>
      </c>
      <c r="P112" s="118">
        <v>0</v>
      </c>
      <c r="Q112" s="117">
        <v>0</v>
      </c>
      <c r="R112" s="117">
        <f t="shared" si="18"/>
        <v>76</v>
      </c>
      <c r="S112" s="33">
        <f t="shared" si="19"/>
        <v>0.9</v>
      </c>
    </row>
    <row r="113" spans="1:19" s="28" customFormat="1" ht="12.75" hidden="1" outlineLevel="2">
      <c r="A113" s="96">
        <v>39083</v>
      </c>
      <c r="B113" s="91" t="s">
        <v>187</v>
      </c>
      <c r="C113" s="91" t="s">
        <v>188</v>
      </c>
      <c r="D113" s="91"/>
      <c r="E113" s="91">
        <v>4481210</v>
      </c>
      <c r="F113" s="91">
        <v>4481210</v>
      </c>
      <c r="G113" s="93">
        <f t="shared" si="15"/>
        <v>0</v>
      </c>
      <c r="H113" s="94">
        <v>0</v>
      </c>
      <c r="I113" s="94">
        <v>30</v>
      </c>
      <c r="J113" s="94">
        <v>0</v>
      </c>
      <c r="K113" s="95">
        <f t="shared" si="16"/>
        <v>30</v>
      </c>
      <c r="L113" s="2" t="s">
        <v>262</v>
      </c>
      <c r="M113" s="93">
        <v>1</v>
      </c>
      <c r="N113" s="44">
        <f t="shared" si="17"/>
        <v>76</v>
      </c>
      <c r="O113" s="118">
        <v>0</v>
      </c>
      <c r="P113" s="118">
        <v>0</v>
      </c>
      <c r="Q113" s="117">
        <v>0</v>
      </c>
      <c r="R113" s="117">
        <f t="shared" si="18"/>
        <v>76</v>
      </c>
      <c r="S113" s="33">
        <f t="shared" si="19"/>
        <v>1.5333333333333334</v>
      </c>
    </row>
    <row r="114" spans="1:19" s="28" customFormat="1" ht="12.75" hidden="1" outlineLevel="2">
      <c r="A114" s="96">
        <v>39083</v>
      </c>
      <c r="B114" s="91" t="s">
        <v>189</v>
      </c>
      <c r="C114" s="91" t="s">
        <v>190</v>
      </c>
      <c r="D114" s="91"/>
      <c r="E114" s="91">
        <v>1732060</v>
      </c>
      <c r="F114" s="91">
        <v>1732060</v>
      </c>
      <c r="G114" s="93">
        <f t="shared" si="15"/>
        <v>0</v>
      </c>
      <c r="H114" s="94">
        <v>10</v>
      </c>
      <c r="I114" s="94">
        <v>30</v>
      </c>
      <c r="J114" s="94">
        <v>0</v>
      </c>
      <c r="K114" s="95">
        <f t="shared" si="16"/>
        <v>40</v>
      </c>
      <c r="L114" s="2" t="s">
        <v>262</v>
      </c>
      <c r="M114" s="93">
        <v>1</v>
      </c>
      <c r="N114" s="44">
        <f t="shared" si="17"/>
        <v>76</v>
      </c>
      <c r="O114" s="118">
        <v>0</v>
      </c>
      <c r="P114" s="118">
        <v>0</v>
      </c>
      <c r="Q114" s="117">
        <v>0</v>
      </c>
      <c r="R114" s="117">
        <f t="shared" si="18"/>
        <v>76</v>
      </c>
      <c r="S114" s="33">
        <f t="shared" si="19"/>
        <v>0.9</v>
      </c>
    </row>
    <row r="115" spans="1:19" s="28" customFormat="1" ht="12.75" hidden="1" outlineLevel="2">
      <c r="A115" s="96">
        <v>39083</v>
      </c>
      <c r="B115" s="91" t="s">
        <v>191</v>
      </c>
      <c r="C115" s="91" t="s">
        <v>192</v>
      </c>
      <c r="D115" s="91"/>
      <c r="E115" s="91">
        <v>1177800</v>
      </c>
      <c r="F115" s="91">
        <v>1177800</v>
      </c>
      <c r="G115" s="93">
        <f t="shared" si="15"/>
        <v>0</v>
      </c>
      <c r="H115" s="94">
        <v>0</v>
      </c>
      <c r="I115" s="94">
        <v>30</v>
      </c>
      <c r="J115" s="94">
        <v>0</v>
      </c>
      <c r="K115" s="95">
        <f t="shared" si="16"/>
        <v>30</v>
      </c>
      <c r="L115" s="2" t="s">
        <v>262</v>
      </c>
      <c r="M115" s="93">
        <v>1</v>
      </c>
      <c r="N115" s="44">
        <f t="shared" si="17"/>
        <v>76</v>
      </c>
      <c r="O115" s="118">
        <v>0</v>
      </c>
      <c r="P115" s="118">
        <v>0</v>
      </c>
      <c r="Q115" s="117">
        <v>0</v>
      </c>
      <c r="R115" s="117">
        <f t="shared" si="18"/>
        <v>76</v>
      </c>
      <c r="S115" s="33">
        <f t="shared" si="19"/>
        <v>1.5333333333333334</v>
      </c>
    </row>
    <row r="116" spans="1:19" s="28" customFormat="1" ht="12.75" hidden="1" outlineLevel="2">
      <c r="A116" s="96">
        <v>39083</v>
      </c>
      <c r="B116" s="91" t="s">
        <v>193</v>
      </c>
      <c r="C116" s="91" t="s">
        <v>194</v>
      </c>
      <c r="D116" s="91"/>
      <c r="E116" s="91">
        <v>6800900</v>
      </c>
      <c r="F116" s="91">
        <v>6800900</v>
      </c>
      <c r="G116" s="93">
        <f t="shared" si="15"/>
        <v>0</v>
      </c>
      <c r="H116" s="94">
        <v>10</v>
      </c>
      <c r="I116" s="94">
        <v>30</v>
      </c>
      <c r="J116" s="94">
        <v>0</v>
      </c>
      <c r="K116" s="95">
        <f t="shared" si="16"/>
        <v>40</v>
      </c>
      <c r="L116" s="2" t="s">
        <v>262</v>
      </c>
      <c r="M116" s="93">
        <v>1</v>
      </c>
      <c r="N116" s="44">
        <f t="shared" si="17"/>
        <v>76</v>
      </c>
      <c r="O116" s="118">
        <v>0</v>
      </c>
      <c r="P116" s="118">
        <v>0</v>
      </c>
      <c r="Q116" s="117">
        <v>0</v>
      </c>
      <c r="R116" s="117">
        <f t="shared" si="18"/>
        <v>76</v>
      </c>
      <c r="S116" s="33">
        <f t="shared" si="19"/>
        <v>0.9</v>
      </c>
    </row>
    <row r="117" spans="1:19" s="28" customFormat="1" ht="12.75" hidden="1" outlineLevel="2">
      <c r="A117" s="96">
        <v>39083</v>
      </c>
      <c r="B117" s="91" t="s">
        <v>195</v>
      </c>
      <c r="C117" s="91" t="s">
        <v>196</v>
      </c>
      <c r="D117" s="91"/>
      <c r="E117" s="91">
        <v>2740610</v>
      </c>
      <c r="F117" s="91">
        <v>2740610</v>
      </c>
      <c r="G117" s="93">
        <f t="shared" si="15"/>
        <v>0</v>
      </c>
      <c r="H117" s="94">
        <v>0</v>
      </c>
      <c r="I117" s="94">
        <v>30</v>
      </c>
      <c r="J117" s="94">
        <v>0</v>
      </c>
      <c r="K117" s="95">
        <f t="shared" si="16"/>
        <v>30</v>
      </c>
      <c r="L117" s="2" t="s">
        <v>262</v>
      </c>
      <c r="M117" s="93">
        <v>1</v>
      </c>
      <c r="N117" s="44">
        <f t="shared" si="17"/>
        <v>76</v>
      </c>
      <c r="O117" s="118">
        <v>0</v>
      </c>
      <c r="P117" s="118">
        <v>0</v>
      </c>
      <c r="Q117" s="117">
        <v>0</v>
      </c>
      <c r="R117" s="117">
        <f t="shared" si="18"/>
        <v>76</v>
      </c>
      <c r="S117" s="33">
        <f t="shared" si="19"/>
        <v>1.5333333333333334</v>
      </c>
    </row>
    <row r="118" spans="1:19" s="28" customFormat="1" ht="12.75" hidden="1" outlineLevel="2">
      <c r="A118" s="96">
        <v>39083</v>
      </c>
      <c r="B118" s="91" t="s">
        <v>197</v>
      </c>
      <c r="C118" s="91" t="s">
        <v>198</v>
      </c>
      <c r="D118" s="91"/>
      <c r="E118" s="91">
        <v>2383080</v>
      </c>
      <c r="F118" s="91">
        <v>2383080</v>
      </c>
      <c r="G118" s="93">
        <f t="shared" si="15"/>
        <v>0</v>
      </c>
      <c r="H118" s="94">
        <v>0</v>
      </c>
      <c r="I118" s="94">
        <v>30</v>
      </c>
      <c r="J118" s="94">
        <v>0</v>
      </c>
      <c r="K118" s="95">
        <f t="shared" si="16"/>
        <v>30</v>
      </c>
      <c r="L118" s="2" t="s">
        <v>262</v>
      </c>
      <c r="M118" s="93">
        <v>1</v>
      </c>
      <c r="N118" s="44">
        <f t="shared" si="17"/>
        <v>76</v>
      </c>
      <c r="O118" s="118">
        <v>0</v>
      </c>
      <c r="P118" s="118">
        <v>0</v>
      </c>
      <c r="Q118" s="117">
        <v>0</v>
      </c>
      <c r="R118" s="117">
        <f t="shared" si="18"/>
        <v>76</v>
      </c>
      <c r="S118" s="33">
        <f t="shared" si="19"/>
        <v>1.5333333333333334</v>
      </c>
    </row>
    <row r="119" spans="1:19" s="28" customFormat="1" ht="12.75" hidden="1" outlineLevel="2">
      <c r="A119" s="96">
        <v>39083</v>
      </c>
      <c r="B119" s="91" t="s">
        <v>44</v>
      </c>
      <c r="C119" s="91" t="s">
        <v>45</v>
      </c>
      <c r="D119" s="91"/>
      <c r="E119" s="91">
        <v>1818440</v>
      </c>
      <c r="F119" s="91">
        <v>1818440</v>
      </c>
      <c r="G119" s="93">
        <f t="shared" si="15"/>
        <v>0</v>
      </c>
      <c r="H119" s="94">
        <v>60.75</v>
      </c>
      <c r="I119" s="94">
        <v>30</v>
      </c>
      <c r="J119" s="94">
        <v>0</v>
      </c>
      <c r="K119" s="95">
        <f t="shared" si="16"/>
        <v>90.75</v>
      </c>
      <c r="L119" s="2" t="s">
        <v>262</v>
      </c>
      <c r="M119" s="93">
        <v>1</v>
      </c>
      <c r="N119" s="44">
        <f t="shared" si="17"/>
        <v>76</v>
      </c>
      <c r="O119" s="118">
        <v>0</v>
      </c>
      <c r="P119" s="118">
        <v>0</v>
      </c>
      <c r="Q119" s="117">
        <v>0</v>
      </c>
      <c r="R119" s="117">
        <f t="shared" si="18"/>
        <v>76</v>
      </c>
      <c r="S119" s="33">
        <f t="shared" si="19"/>
        <v>-0.162534435261708</v>
      </c>
    </row>
    <row r="120" spans="1:19" s="28" customFormat="1" ht="12.75" hidden="1" outlineLevel="2">
      <c r="A120" s="96">
        <v>39083</v>
      </c>
      <c r="B120" s="91" t="s">
        <v>199</v>
      </c>
      <c r="C120" s="91" t="s">
        <v>200</v>
      </c>
      <c r="D120" s="91"/>
      <c r="E120" s="91">
        <v>2429430</v>
      </c>
      <c r="F120" s="91">
        <v>2429430</v>
      </c>
      <c r="G120" s="93">
        <f t="shared" si="15"/>
        <v>0</v>
      </c>
      <c r="H120" s="94">
        <v>0</v>
      </c>
      <c r="I120" s="94">
        <v>30</v>
      </c>
      <c r="J120" s="94">
        <v>0</v>
      </c>
      <c r="K120" s="95">
        <f t="shared" si="16"/>
        <v>30</v>
      </c>
      <c r="L120" s="2" t="s">
        <v>262</v>
      </c>
      <c r="M120" s="93">
        <v>1</v>
      </c>
      <c r="N120" s="44">
        <f t="shared" si="17"/>
        <v>76</v>
      </c>
      <c r="O120" s="118">
        <v>0</v>
      </c>
      <c r="P120" s="118">
        <v>0</v>
      </c>
      <c r="Q120" s="117">
        <v>0</v>
      </c>
      <c r="R120" s="117">
        <f t="shared" si="18"/>
        <v>76</v>
      </c>
      <c r="S120" s="33">
        <f t="shared" si="19"/>
        <v>1.5333333333333334</v>
      </c>
    </row>
    <row r="121" spans="1:19" s="21" customFormat="1" ht="12.75" hidden="1" outlineLevel="2">
      <c r="A121" s="96">
        <v>39083</v>
      </c>
      <c r="B121" s="91" t="s">
        <v>201</v>
      </c>
      <c r="C121" s="91" t="s">
        <v>202</v>
      </c>
      <c r="D121" s="91"/>
      <c r="E121" s="91">
        <v>3858020</v>
      </c>
      <c r="F121" s="91">
        <v>3858020</v>
      </c>
      <c r="G121" s="93">
        <f t="shared" si="15"/>
        <v>0</v>
      </c>
      <c r="H121" s="94">
        <v>0</v>
      </c>
      <c r="I121" s="94">
        <v>30</v>
      </c>
      <c r="J121" s="94">
        <v>0</v>
      </c>
      <c r="K121" s="95">
        <f t="shared" si="16"/>
        <v>30</v>
      </c>
      <c r="L121" s="2" t="s">
        <v>262</v>
      </c>
      <c r="M121" s="93">
        <v>1</v>
      </c>
      <c r="N121" s="44">
        <f t="shared" si="17"/>
        <v>76</v>
      </c>
      <c r="O121" s="118">
        <v>0</v>
      </c>
      <c r="P121" s="118">
        <v>0</v>
      </c>
      <c r="Q121" s="117">
        <v>0</v>
      </c>
      <c r="R121" s="117">
        <f t="shared" si="18"/>
        <v>76</v>
      </c>
      <c r="S121" s="33">
        <f t="shared" si="19"/>
        <v>1.5333333333333334</v>
      </c>
    </row>
    <row r="122" spans="1:19" s="21" customFormat="1" ht="12.75" hidden="1" outlineLevel="2">
      <c r="A122" s="96">
        <v>39083</v>
      </c>
      <c r="B122" s="91" t="s">
        <v>203</v>
      </c>
      <c r="C122" s="91" t="s">
        <v>204</v>
      </c>
      <c r="D122" s="91"/>
      <c r="E122" s="91">
        <v>2237080</v>
      </c>
      <c r="F122" s="91">
        <v>2237080</v>
      </c>
      <c r="G122" s="93">
        <f t="shared" si="15"/>
        <v>0</v>
      </c>
      <c r="H122" s="94">
        <v>0</v>
      </c>
      <c r="I122" s="94">
        <v>30</v>
      </c>
      <c r="J122" s="94">
        <v>0</v>
      </c>
      <c r="K122" s="95">
        <f t="shared" si="16"/>
        <v>30</v>
      </c>
      <c r="L122" s="2" t="s">
        <v>262</v>
      </c>
      <c r="M122" s="93">
        <v>1</v>
      </c>
      <c r="N122" s="44">
        <f t="shared" si="17"/>
        <v>76</v>
      </c>
      <c r="O122" s="118">
        <v>0</v>
      </c>
      <c r="P122" s="118">
        <v>0</v>
      </c>
      <c r="Q122" s="117">
        <v>0</v>
      </c>
      <c r="R122" s="117">
        <f t="shared" si="18"/>
        <v>76</v>
      </c>
      <c r="S122" s="33">
        <f t="shared" si="19"/>
        <v>1.5333333333333334</v>
      </c>
    </row>
    <row r="123" spans="1:19" ht="12.75" hidden="1" outlineLevel="2">
      <c r="A123" s="96">
        <v>39083</v>
      </c>
      <c r="B123" s="91" t="s">
        <v>205</v>
      </c>
      <c r="C123" s="91" t="s">
        <v>206</v>
      </c>
      <c r="D123" s="91"/>
      <c r="E123" s="91">
        <v>2432120</v>
      </c>
      <c r="F123" s="91">
        <v>2432120</v>
      </c>
      <c r="G123" s="93">
        <f t="shared" si="15"/>
        <v>0</v>
      </c>
      <c r="H123" s="94">
        <v>27.35</v>
      </c>
      <c r="I123" s="94">
        <v>30</v>
      </c>
      <c r="J123" s="94">
        <v>0</v>
      </c>
      <c r="K123" s="95">
        <f t="shared" si="16"/>
        <v>57.35</v>
      </c>
      <c r="L123" s="2" t="s">
        <v>262</v>
      </c>
      <c r="M123" s="93">
        <v>1</v>
      </c>
      <c r="N123" s="44">
        <f t="shared" si="17"/>
        <v>76</v>
      </c>
      <c r="O123" s="118">
        <v>0</v>
      </c>
      <c r="P123" s="118">
        <v>0</v>
      </c>
      <c r="Q123" s="117">
        <v>0</v>
      </c>
      <c r="R123" s="117">
        <f t="shared" si="18"/>
        <v>76</v>
      </c>
      <c r="S123" s="33">
        <f t="shared" si="19"/>
        <v>0.3251961639058413</v>
      </c>
    </row>
    <row r="124" spans="1:19" ht="12.75" hidden="1" outlineLevel="2">
      <c r="A124" s="96">
        <v>39083</v>
      </c>
      <c r="B124" s="91" t="s">
        <v>207</v>
      </c>
      <c r="C124" s="91" t="s">
        <v>208</v>
      </c>
      <c r="D124" s="91"/>
      <c r="E124" s="91">
        <v>1075620</v>
      </c>
      <c r="F124" s="91">
        <v>1075620</v>
      </c>
      <c r="G124" s="93">
        <f t="shared" si="15"/>
        <v>0</v>
      </c>
      <c r="H124" s="94">
        <v>0</v>
      </c>
      <c r="I124" s="94">
        <v>30</v>
      </c>
      <c r="J124" s="94">
        <v>0</v>
      </c>
      <c r="K124" s="95">
        <f t="shared" si="16"/>
        <v>30</v>
      </c>
      <c r="L124" s="2" t="s">
        <v>262</v>
      </c>
      <c r="M124" s="93">
        <v>1</v>
      </c>
      <c r="N124" s="44">
        <f t="shared" si="17"/>
        <v>76</v>
      </c>
      <c r="O124" s="118">
        <v>0</v>
      </c>
      <c r="P124" s="118">
        <v>0</v>
      </c>
      <c r="Q124" s="117">
        <v>0</v>
      </c>
      <c r="R124" s="117">
        <f t="shared" si="18"/>
        <v>76</v>
      </c>
      <c r="S124" s="33">
        <f t="shared" si="19"/>
        <v>1.5333333333333334</v>
      </c>
    </row>
    <row r="125" spans="1:19" ht="12.75" hidden="1" outlineLevel="2">
      <c r="A125" s="96">
        <v>39083</v>
      </c>
      <c r="B125" s="91" t="s">
        <v>223</v>
      </c>
      <c r="C125" s="91" t="s">
        <v>224</v>
      </c>
      <c r="D125" s="91"/>
      <c r="E125" s="91">
        <v>1219040</v>
      </c>
      <c r="F125" s="91">
        <v>1219040</v>
      </c>
      <c r="G125" s="93">
        <f t="shared" si="15"/>
        <v>0</v>
      </c>
      <c r="H125" s="94">
        <v>24.22</v>
      </c>
      <c r="I125" s="94">
        <v>30</v>
      </c>
      <c r="J125" s="94">
        <v>0</v>
      </c>
      <c r="K125" s="95">
        <f t="shared" si="16"/>
        <v>54.22</v>
      </c>
      <c r="L125" s="2" t="s">
        <v>262</v>
      </c>
      <c r="M125" s="93">
        <v>1</v>
      </c>
      <c r="N125" s="44">
        <f t="shared" si="17"/>
        <v>76</v>
      </c>
      <c r="O125" s="118">
        <v>0</v>
      </c>
      <c r="P125" s="118">
        <v>0</v>
      </c>
      <c r="Q125" s="117">
        <v>0</v>
      </c>
      <c r="R125" s="117">
        <f t="shared" si="18"/>
        <v>76</v>
      </c>
      <c r="S125" s="33">
        <f t="shared" si="19"/>
        <v>0.40169679085208415</v>
      </c>
    </row>
    <row r="126" spans="1:19" ht="12.75" hidden="1" outlineLevel="2">
      <c r="A126" s="96">
        <v>39083</v>
      </c>
      <c r="B126" s="91" t="s">
        <v>225</v>
      </c>
      <c r="C126" s="91" t="s">
        <v>226</v>
      </c>
      <c r="D126" s="91"/>
      <c r="E126" s="91">
        <v>511320</v>
      </c>
      <c r="F126" s="91">
        <v>511320</v>
      </c>
      <c r="G126" s="93">
        <f t="shared" si="15"/>
        <v>0</v>
      </c>
      <c r="H126" s="94">
        <v>0</v>
      </c>
      <c r="I126" s="94">
        <v>30</v>
      </c>
      <c r="J126" s="94">
        <v>0</v>
      </c>
      <c r="K126" s="95">
        <f t="shared" si="16"/>
        <v>30</v>
      </c>
      <c r="L126" s="2" t="s">
        <v>262</v>
      </c>
      <c r="M126" s="93">
        <v>1</v>
      </c>
      <c r="N126" s="44">
        <f t="shared" si="17"/>
        <v>76</v>
      </c>
      <c r="O126" s="118">
        <v>0</v>
      </c>
      <c r="P126" s="118">
        <v>0</v>
      </c>
      <c r="Q126" s="117">
        <v>0</v>
      </c>
      <c r="R126" s="117">
        <f t="shared" si="18"/>
        <v>76</v>
      </c>
      <c r="S126" s="33">
        <f t="shared" si="19"/>
        <v>1.5333333333333334</v>
      </c>
    </row>
    <row r="127" spans="1:19" ht="12.75" hidden="1" outlineLevel="2">
      <c r="A127" s="96">
        <v>39083</v>
      </c>
      <c r="B127" s="91" t="s">
        <v>227</v>
      </c>
      <c r="C127" s="91" t="s">
        <v>228</v>
      </c>
      <c r="D127" s="91"/>
      <c r="E127" s="91">
        <v>585230</v>
      </c>
      <c r="F127" s="91">
        <v>585230</v>
      </c>
      <c r="G127" s="93">
        <f t="shared" si="15"/>
        <v>0</v>
      </c>
      <c r="H127" s="94">
        <v>0</v>
      </c>
      <c r="I127" s="94">
        <v>30</v>
      </c>
      <c r="J127" s="94">
        <v>0</v>
      </c>
      <c r="K127" s="95">
        <f t="shared" si="16"/>
        <v>30</v>
      </c>
      <c r="L127" s="2" t="s">
        <v>262</v>
      </c>
      <c r="M127" s="93">
        <v>1</v>
      </c>
      <c r="N127" s="44">
        <f t="shared" si="17"/>
        <v>76</v>
      </c>
      <c r="O127" s="118">
        <v>0</v>
      </c>
      <c r="P127" s="118">
        <v>0</v>
      </c>
      <c r="Q127" s="117">
        <v>0</v>
      </c>
      <c r="R127" s="117">
        <f t="shared" si="18"/>
        <v>76</v>
      </c>
      <c r="S127" s="33">
        <f t="shared" si="19"/>
        <v>1.5333333333333334</v>
      </c>
    </row>
    <row r="128" spans="1:19" ht="12.75" hidden="1" outlineLevel="2">
      <c r="A128" s="96">
        <v>39083</v>
      </c>
      <c r="B128" s="91" t="s">
        <v>229</v>
      </c>
      <c r="C128" s="91" t="s">
        <v>230</v>
      </c>
      <c r="D128" s="91"/>
      <c r="E128" s="91">
        <v>1318270</v>
      </c>
      <c r="F128" s="91">
        <v>1318270</v>
      </c>
      <c r="G128" s="93">
        <f t="shared" si="15"/>
        <v>0</v>
      </c>
      <c r="H128" s="94">
        <v>0</v>
      </c>
      <c r="I128" s="94">
        <v>30</v>
      </c>
      <c r="J128" s="94">
        <v>0</v>
      </c>
      <c r="K128" s="95">
        <f t="shared" si="16"/>
        <v>30</v>
      </c>
      <c r="L128" s="2" t="s">
        <v>262</v>
      </c>
      <c r="M128" s="93">
        <v>1</v>
      </c>
      <c r="N128" s="44">
        <f t="shared" si="17"/>
        <v>76</v>
      </c>
      <c r="O128" s="118">
        <v>0</v>
      </c>
      <c r="P128" s="118">
        <v>0</v>
      </c>
      <c r="Q128" s="117">
        <v>0</v>
      </c>
      <c r="R128" s="117">
        <f t="shared" si="18"/>
        <v>76</v>
      </c>
      <c r="S128" s="33">
        <f t="shared" si="19"/>
        <v>1.5333333333333334</v>
      </c>
    </row>
    <row r="129" spans="1:19" ht="12.75" outlineLevel="1" collapsed="1">
      <c r="A129" s="109" t="s">
        <v>395</v>
      </c>
      <c r="B129" s="110"/>
      <c r="C129" s="110"/>
      <c r="D129" s="110"/>
      <c r="E129" s="110"/>
      <c r="F129" s="110"/>
      <c r="G129" s="111">
        <f>SUBTOTAL(9,G5:G128)</f>
        <v>0</v>
      </c>
      <c r="H129" s="94"/>
      <c r="I129" s="94"/>
      <c r="J129" s="94"/>
      <c r="K129" s="95"/>
      <c r="L129" s="2"/>
      <c r="M129" s="93"/>
      <c r="N129" s="44">
        <f>SUBTOTAL(9,N5:N128)</f>
        <v>9424</v>
      </c>
      <c r="O129" s="118">
        <f>SUBTOTAL(9,O5:O128)</f>
        <v>0</v>
      </c>
      <c r="P129" s="118">
        <f>SUBTOTAL(9,P5:P128)</f>
        <v>0</v>
      </c>
      <c r="Q129" s="117">
        <f>SUBTOTAL(9,Q5:Q128)</f>
        <v>0</v>
      </c>
      <c r="R129" s="117">
        <f>SUBTOTAL(9,R5:R128)</f>
        <v>9424</v>
      </c>
      <c r="S129" s="33"/>
    </row>
    <row r="130" spans="1:19" ht="12.75" hidden="1" outlineLevel="2">
      <c r="A130" s="112">
        <v>39142</v>
      </c>
      <c r="B130" s="110" t="s">
        <v>2</v>
      </c>
      <c r="C130" s="110" t="s">
        <v>3</v>
      </c>
      <c r="D130" s="110"/>
      <c r="E130" s="110">
        <v>1988110</v>
      </c>
      <c r="F130" s="110">
        <v>1988110</v>
      </c>
      <c r="G130" s="111">
        <v>0</v>
      </c>
      <c r="H130" s="94">
        <v>10</v>
      </c>
      <c r="I130" s="94">
        <v>40</v>
      </c>
      <c r="J130" s="94">
        <v>0</v>
      </c>
      <c r="K130" s="95">
        <f aca="true" t="shared" si="20" ref="K130:K161">+I130+H130</f>
        <v>50</v>
      </c>
      <c r="L130" s="2">
        <v>1</v>
      </c>
      <c r="M130" s="93">
        <v>1</v>
      </c>
      <c r="N130" s="44">
        <f aca="true" t="shared" si="21" ref="N130:N161">$N$2*2</f>
        <v>76</v>
      </c>
      <c r="O130" s="118">
        <v>0</v>
      </c>
      <c r="P130" s="118">
        <v>0</v>
      </c>
      <c r="Q130" s="117">
        <v>0</v>
      </c>
      <c r="R130" s="117">
        <f aca="true" t="shared" si="22" ref="R130:R161">N130+O130+P130+Q130</f>
        <v>76</v>
      </c>
      <c r="S130" s="33">
        <f aca="true" t="shared" si="23" ref="S130:S161">SUM(R130-K130)/K130</f>
        <v>0.52</v>
      </c>
    </row>
    <row r="131" spans="1:19" ht="12.75" hidden="1" outlineLevel="2">
      <c r="A131" s="112">
        <v>39142</v>
      </c>
      <c r="B131" s="110" t="s">
        <v>245</v>
      </c>
      <c r="C131" s="110" t="s">
        <v>246</v>
      </c>
      <c r="D131" s="110"/>
      <c r="E131" s="110">
        <v>0</v>
      </c>
      <c r="F131" s="110">
        <v>0</v>
      </c>
      <c r="G131" s="111">
        <f aca="true" t="shared" si="24" ref="G131:G162">F131-E131</f>
        <v>0</v>
      </c>
      <c r="H131" s="94">
        <v>0</v>
      </c>
      <c r="I131" s="94">
        <v>40</v>
      </c>
      <c r="J131" s="94">
        <v>0</v>
      </c>
      <c r="K131" s="95">
        <f t="shared" si="20"/>
        <v>40</v>
      </c>
      <c r="L131" s="2">
        <v>1</v>
      </c>
      <c r="M131" s="93">
        <v>1</v>
      </c>
      <c r="N131" s="44">
        <f t="shared" si="21"/>
        <v>76</v>
      </c>
      <c r="O131" s="118">
        <v>0</v>
      </c>
      <c r="P131" s="118">
        <v>0</v>
      </c>
      <c r="Q131" s="117">
        <v>0</v>
      </c>
      <c r="R131" s="117">
        <f t="shared" si="22"/>
        <v>76</v>
      </c>
      <c r="S131" s="33">
        <f t="shared" si="23"/>
        <v>0.9</v>
      </c>
    </row>
    <row r="132" spans="1:19" ht="12.75" hidden="1" outlineLevel="2">
      <c r="A132" s="112">
        <v>39142</v>
      </c>
      <c r="B132" s="110" t="s">
        <v>4</v>
      </c>
      <c r="C132" s="110" t="s">
        <v>5</v>
      </c>
      <c r="D132" s="110"/>
      <c r="E132" s="110">
        <v>2109030</v>
      </c>
      <c r="F132" s="110">
        <v>2109030</v>
      </c>
      <c r="G132" s="111">
        <f t="shared" si="24"/>
        <v>0</v>
      </c>
      <c r="H132" s="94">
        <v>0</v>
      </c>
      <c r="I132" s="94">
        <v>40</v>
      </c>
      <c r="J132" s="94">
        <v>0</v>
      </c>
      <c r="K132" s="95">
        <f t="shared" si="20"/>
        <v>40</v>
      </c>
      <c r="L132" s="2">
        <v>1</v>
      </c>
      <c r="M132" s="93">
        <v>1</v>
      </c>
      <c r="N132" s="44">
        <f t="shared" si="21"/>
        <v>76</v>
      </c>
      <c r="O132" s="118">
        <v>0</v>
      </c>
      <c r="P132" s="118">
        <v>0</v>
      </c>
      <c r="Q132" s="117">
        <v>0</v>
      </c>
      <c r="R132" s="117">
        <f t="shared" si="22"/>
        <v>76</v>
      </c>
      <c r="S132" s="33">
        <f t="shared" si="23"/>
        <v>0.9</v>
      </c>
    </row>
    <row r="133" spans="1:19" ht="12.75" hidden="1" outlineLevel="2">
      <c r="A133" s="112">
        <v>39142</v>
      </c>
      <c r="B133" s="110" t="s">
        <v>6</v>
      </c>
      <c r="C133" s="110" t="s">
        <v>7</v>
      </c>
      <c r="D133" s="110"/>
      <c r="E133" s="110">
        <v>2518090</v>
      </c>
      <c r="F133" s="110">
        <v>2518090</v>
      </c>
      <c r="G133" s="111">
        <f t="shared" si="24"/>
        <v>0</v>
      </c>
      <c r="H133" s="94">
        <v>0</v>
      </c>
      <c r="I133" s="94">
        <v>40</v>
      </c>
      <c r="J133" s="94">
        <v>0</v>
      </c>
      <c r="K133" s="95">
        <f t="shared" si="20"/>
        <v>40</v>
      </c>
      <c r="L133" s="2">
        <v>1</v>
      </c>
      <c r="M133" s="93">
        <v>1</v>
      </c>
      <c r="N133" s="44">
        <f t="shared" si="21"/>
        <v>76</v>
      </c>
      <c r="O133" s="118">
        <v>0</v>
      </c>
      <c r="P133" s="118">
        <v>0</v>
      </c>
      <c r="Q133" s="117">
        <v>0</v>
      </c>
      <c r="R133" s="117">
        <f t="shared" si="22"/>
        <v>76</v>
      </c>
      <c r="S133" s="33">
        <f t="shared" si="23"/>
        <v>0.9</v>
      </c>
    </row>
    <row r="134" spans="1:19" ht="12.75" hidden="1" outlineLevel="2">
      <c r="A134" s="112">
        <v>39142</v>
      </c>
      <c r="B134" s="110" t="s">
        <v>8</v>
      </c>
      <c r="C134" s="110" t="s">
        <v>9</v>
      </c>
      <c r="D134" s="110"/>
      <c r="E134" s="110">
        <v>2712220</v>
      </c>
      <c r="F134" s="110">
        <v>2712220</v>
      </c>
      <c r="G134" s="111">
        <f t="shared" si="24"/>
        <v>0</v>
      </c>
      <c r="H134" s="94">
        <v>10</v>
      </c>
      <c r="I134" s="94">
        <v>40</v>
      </c>
      <c r="J134" s="94">
        <v>0</v>
      </c>
      <c r="K134" s="95">
        <f t="shared" si="20"/>
        <v>50</v>
      </c>
      <c r="L134" s="2">
        <v>1</v>
      </c>
      <c r="M134" s="93">
        <v>1</v>
      </c>
      <c r="N134" s="44">
        <f t="shared" si="21"/>
        <v>76</v>
      </c>
      <c r="O134" s="118">
        <v>0</v>
      </c>
      <c r="P134" s="118">
        <v>0</v>
      </c>
      <c r="Q134" s="117">
        <v>0</v>
      </c>
      <c r="R134" s="117">
        <f t="shared" si="22"/>
        <v>76</v>
      </c>
      <c r="S134" s="33">
        <f t="shared" si="23"/>
        <v>0.52</v>
      </c>
    </row>
    <row r="135" spans="1:19" ht="12.75" hidden="1" outlineLevel="2">
      <c r="A135" s="112">
        <v>39142</v>
      </c>
      <c r="B135" s="110" t="s">
        <v>10</v>
      </c>
      <c r="C135" s="110" t="s">
        <v>11</v>
      </c>
      <c r="D135" s="110"/>
      <c r="E135" s="110">
        <v>4220970</v>
      </c>
      <c r="F135" s="110">
        <v>4220970</v>
      </c>
      <c r="G135" s="111">
        <f t="shared" si="24"/>
        <v>0</v>
      </c>
      <c r="H135" s="94">
        <v>0</v>
      </c>
      <c r="I135" s="94">
        <v>40</v>
      </c>
      <c r="J135" s="94">
        <v>0</v>
      </c>
      <c r="K135" s="95">
        <f t="shared" si="20"/>
        <v>40</v>
      </c>
      <c r="L135" s="2">
        <v>1</v>
      </c>
      <c r="M135" s="93">
        <v>1</v>
      </c>
      <c r="N135" s="44">
        <f t="shared" si="21"/>
        <v>76</v>
      </c>
      <c r="O135" s="118">
        <v>0</v>
      </c>
      <c r="P135" s="118">
        <v>0</v>
      </c>
      <c r="Q135" s="117">
        <v>0</v>
      </c>
      <c r="R135" s="117">
        <f t="shared" si="22"/>
        <v>76</v>
      </c>
      <c r="S135" s="33">
        <f t="shared" si="23"/>
        <v>0.9</v>
      </c>
    </row>
    <row r="136" spans="1:19" ht="12.75" hidden="1" outlineLevel="2">
      <c r="A136" s="112">
        <v>39142</v>
      </c>
      <c r="B136" s="110" t="s">
        <v>12</v>
      </c>
      <c r="C136" s="110" t="s">
        <v>13</v>
      </c>
      <c r="D136" s="110"/>
      <c r="E136" s="110">
        <v>1208310</v>
      </c>
      <c r="F136" s="110">
        <v>1208310</v>
      </c>
      <c r="G136" s="111">
        <f t="shared" si="24"/>
        <v>0</v>
      </c>
      <c r="H136" s="94">
        <v>0</v>
      </c>
      <c r="I136" s="94">
        <v>40</v>
      </c>
      <c r="J136" s="94">
        <v>0</v>
      </c>
      <c r="K136" s="95">
        <f t="shared" si="20"/>
        <v>40</v>
      </c>
      <c r="L136" s="2">
        <v>1</v>
      </c>
      <c r="M136" s="93">
        <v>1</v>
      </c>
      <c r="N136" s="44">
        <f t="shared" si="21"/>
        <v>76</v>
      </c>
      <c r="O136" s="118">
        <v>0</v>
      </c>
      <c r="P136" s="118">
        <v>0</v>
      </c>
      <c r="Q136" s="117">
        <v>0</v>
      </c>
      <c r="R136" s="117">
        <f t="shared" si="22"/>
        <v>76</v>
      </c>
      <c r="S136" s="33">
        <f t="shared" si="23"/>
        <v>0.9</v>
      </c>
    </row>
    <row r="137" spans="1:19" ht="12.75" hidden="1" outlineLevel="2">
      <c r="A137" s="112">
        <v>39142</v>
      </c>
      <c r="B137" s="110" t="s">
        <v>14</v>
      </c>
      <c r="C137" s="110" t="s">
        <v>15</v>
      </c>
      <c r="D137" s="110"/>
      <c r="E137" s="110">
        <v>5612230</v>
      </c>
      <c r="F137" s="110">
        <v>5612230</v>
      </c>
      <c r="G137" s="111">
        <f t="shared" si="24"/>
        <v>0</v>
      </c>
      <c r="H137" s="94">
        <v>0</v>
      </c>
      <c r="I137" s="94">
        <v>40</v>
      </c>
      <c r="J137" s="94">
        <v>0</v>
      </c>
      <c r="K137" s="95">
        <f t="shared" si="20"/>
        <v>40</v>
      </c>
      <c r="L137" s="2">
        <v>1</v>
      </c>
      <c r="M137" s="93">
        <v>1</v>
      </c>
      <c r="N137" s="44">
        <f t="shared" si="21"/>
        <v>76</v>
      </c>
      <c r="O137" s="118">
        <v>0</v>
      </c>
      <c r="P137" s="118">
        <v>0</v>
      </c>
      <c r="Q137" s="117">
        <v>0</v>
      </c>
      <c r="R137" s="117">
        <f t="shared" si="22"/>
        <v>76</v>
      </c>
      <c r="S137" s="33">
        <f t="shared" si="23"/>
        <v>0.9</v>
      </c>
    </row>
    <row r="138" spans="1:19" ht="12.75" hidden="1" outlineLevel="2">
      <c r="A138" s="112">
        <v>39142</v>
      </c>
      <c r="B138" s="110" t="s">
        <v>16</v>
      </c>
      <c r="C138" s="110" t="s">
        <v>17</v>
      </c>
      <c r="D138" s="110"/>
      <c r="E138" s="110">
        <v>2028610</v>
      </c>
      <c r="F138" s="110">
        <v>2028610</v>
      </c>
      <c r="G138" s="111">
        <f t="shared" si="24"/>
        <v>0</v>
      </c>
      <c r="H138" s="94">
        <v>10</v>
      </c>
      <c r="I138" s="94">
        <v>40</v>
      </c>
      <c r="J138" s="94">
        <v>0</v>
      </c>
      <c r="K138" s="95">
        <f t="shared" si="20"/>
        <v>50</v>
      </c>
      <c r="L138" s="2">
        <v>1</v>
      </c>
      <c r="M138" s="93">
        <v>1</v>
      </c>
      <c r="N138" s="44">
        <f t="shared" si="21"/>
        <v>76</v>
      </c>
      <c r="O138" s="118">
        <v>0</v>
      </c>
      <c r="P138" s="118">
        <v>0</v>
      </c>
      <c r="Q138" s="117">
        <v>0</v>
      </c>
      <c r="R138" s="117">
        <f t="shared" si="22"/>
        <v>76</v>
      </c>
      <c r="S138" s="33">
        <f t="shared" si="23"/>
        <v>0.52</v>
      </c>
    </row>
    <row r="139" spans="1:19" ht="12.75" hidden="1" outlineLevel="2">
      <c r="A139" s="112">
        <v>39142</v>
      </c>
      <c r="B139" s="110" t="s">
        <v>233</v>
      </c>
      <c r="C139" s="110" t="s">
        <v>234</v>
      </c>
      <c r="D139" s="110"/>
      <c r="E139" s="110">
        <v>0</v>
      </c>
      <c r="F139" s="110">
        <v>0</v>
      </c>
      <c r="G139" s="111">
        <f t="shared" si="24"/>
        <v>0</v>
      </c>
      <c r="H139" s="94">
        <v>0</v>
      </c>
      <c r="I139" s="94">
        <v>40</v>
      </c>
      <c r="J139" s="94">
        <v>0</v>
      </c>
      <c r="K139" s="95">
        <f t="shared" si="20"/>
        <v>40</v>
      </c>
      <c r="L139" s="2">
        <v>1</v>
      </c>
      <c r="M139" s="93">
        <v>1</v>
      </c>
      <c r="N139" s="44">
        <f t="shared" si="21"/>
        <v>76</v>
      </c>
      <c r="O139" s="118">
        <v>0</v>
      </c>
      <c r="P139" s="118">
        <v>0</v>
      </c>
      <c r="Q139" s="117">
        <v>0</v>
      </c>
      <c r="R139" s="117">
        <f t="shared" si="22"/>
        <v>76</v>
      </c>
      <c r="S139" s="33">
        <f t="shared" si="23"/>
        <v>0.9</v>
      </c>
    </row>
    <row r="140" spans="1:19" ht="12.75" hidden="1" outlineLevel="2">
      <c r="A140" s="112">
        <v>39142</v>
      </c>
      <c r="B140" s="110" t="s">
        <v>18</v>
      </c>
      <c r="C140" s="110" t="s">
        <v>19</v>
      </c>
      <c r="D140" s="110"/>
      <c r="E140" s="110">
        <v>314920</v>
      </c>
      <c r="F140" s="110">
        <v>314920</v>
      </c>
      <c r="G140" s="111">
        <f t="shared" si="24"/>
        <v>0</v>
      </c>
      <c r="H140" s="94">
        <v>0</v>
      </c>
      <c r="I140" s="94">
        <v>40</v>
      </c>
      <c r="J140" s="94">
        <v>0</v>
      </c>
      <c r="K140" s="95">
        <f t="shared" si="20"/>
        <v>40</v>
      </c>
      <c r="L140" s="2">
        <v>1</v>
      </c>
      <c r="M140" s="93">
        <v>1</v>
      </c>
      <c r="N140" s="44">
        <f t="shared" si="21"/>
        <v>76</v>
      </c>
      <c r="O140" s="118">
        <v>0</v>
      </c>
      <c r="P140" s="118">
        <v>0</v>
      </c>
      <c r="Q140" s="117">
        <v>0</v>
      </c>
      <c r="R140" s="117">
        <f t="shared" si="22"/>
        <v>76</v>
      </c>
      <c r="S140" s="33">
        <f t="shared" si="23"/>
        <v>0.9</v>
      </c>
    </row>
    <row r="141" spans="1:19" ht="12.75" hidden="1" outlineLevel="2">
      <c r="A141" s="112">
        <v>39142</v>
      </c>
      <c r="B141" s="110" t="s">
        <v>20</v>
      </c>
      <c r="C141" s="110" t="s">
        <v>21</v>
      </c>
      <c r="D141" s="110"/>
      <c r="E141" s="110">
        <v>780030</v>
      </c>
      <c r="F141" s="110">
        <v>780030</v>
      </c>
      <c r="G141" s="111">
        <f t="shared" si="24"/>
        <v>0</v>
      </c>
      <c r="H141" s="94">
        <v>0</v>
      </c>
      <c r="I141" s="94">
        <v>40</v>
      </c>
      <c r="J141" s="94">
        <v>0</v>
      </c>
      <c r="K141" s="95">
        <f t="shared" si="20"/>
        <v>40</v>
      </c>
      <c r="L141" s="2">
        <v>1</v>
      </c>
      <c r="M141" s="93">
        <v>1</v>
      </c>
      <c r="N141" s="44">
        <f t="shared" si="21"/>
        <v>76</v>
      </c>
      <c r="O141" s="118">
        <v>0</v>
      </c>
      <c r="P141" s="118">
        <v>0</v>
      </c>
      <c r="Q141" s="117">
        <v>0</v>
      </c>
      <c r="R141" s="117">
        <f t="shared" si="22"/>
        <v>76</v>
      </c>
      <c r="S141" s="33">
        <f t="shared" si="23"/>
        <v>0.9</v>
      </c>
    </row>
    <row r="142" spans="1:19" ht="12.75" hidden="1" outlineLevel="2">
      <c r="A142" s="112">
        <v>39142</v>
      </c>
      <c r="B142" s="110" t="s">
        <v>0</v>
      </c>
      <c r="C142" s="110" t="s">
        <v>1</v>
      </c>
      <c r="D142" s="110"/>
      <c r="E142" s="110">
        <v>4540040</v>
      </c>
      <c r="F142" s="110">
        <v>4540040</v>
      </c>
      <c r="G142" s="111">
        <f t="shared" si="24"/>
        <v>0</v>
      </c>
      <c r="H142" s="94">
        <v>0</v>
      </c>
      <c r="I142" s="94">
        <v>40</v>
      </c>
      <c r="J142" s="94">
        <v>0</v>
      </c>
      <c r="K142" s="95">
        <f t="shared" si="20"/>
        <v>40</v>
      </c>
      <c r="L142" s="2">
        <v>1</v>
      </c>
      <c r="M142" s="93">
        <v>1</v>
      </c>
      <c r="N142" s="44">
        <f t="shared" si="21"/>
        <v>76</v>
      </c>
      <c r="O142" s="118">
        <v>0</v>
      </c>
      <c r="P142" s="118">
        <v>0</v>
      </c>
      <c r="Q142" s="117">
        <v>0</v>
      </c>
      <c r="R142" s="117">
        <f t="shared" si="22"/>
        <v>76</v>
      </c>
      <c r="S142" s="33">
        <f t="shared" si="23"/>
        <v>0.9</v>
      </c>
    </row>
    <row r="143" spans="1:19" ht="12.75" hidden="1" outlineLevel="2">
      <c r="A143" s="112">
        <v>39142</v>
      </c>
      <c r="B143" s="110" t="s">
        <v>22</v>
      </c>
      <c r="C143" s="110" t="s">
        <v>23</v>
      </c>
      <c r="D143" s="110"/>
      <c r="E143" s="110">
        <v>2244900</v>
      </c>
      <c r="F143" s="110">
        <v>2244900</v>
      </c>
      <c r="G143" s="111">
        <f t="shared" si="24"/>
        <v>0</v>
      </c>
      <c r="H143" s="94">
        <v>0</v>
      </c>
      <c r="I143" s="94">
        <v>30</v>
      </c>
      <c r="J143" s="94">
        <v>0</v>
      </c>
      <c r="K143" s="95">
        <f t="shared" si="20"/>
        <v>30</v>
      </c>
      <c r="L143" s="2" t="s">
        <v>262</v>
      </c>
      <c r="M143" s="93">
        <v>1</v>
      </c>
      <c r="N143" s="44">
        <f t="shared" si="21"/>
        <v>76</v>
      </c>
      <c r="O143" s="118">
        <v>0</v>
      </c>
      <c r="P143" s="118">
        <v>0</v>
      </c>
      <c r="Q143" s="117">
        <v>0</v>
      </c>
      <c r="R143" s="117">
        <f t="shared" si="22"/>
        <v>76</v>
      </c>
      <c r="S143" s="33">
        <f t="shared" si="23"/>
        <v>1.5333333333333334</v>
      </c>
    </row>
    <row r="144" spans="1:19" ht="12.75" hidden="1" outlineLevel="2">
      <c r="A144" s="112">
        <v>39142</v>
      </c>
      <c r="B144" s="110" t="s">
        <v>24</v>
      </c>
      <c r="C144" s="110" t="s">
        <v>25</v>
      </c>
      <c r="D144" s="110"/>
      <c r="E144" s="110">
        <v>404030</v>
      </c>
      <c r="F144" s="110">
        <v>404030</v>
      </c>
      <c r="G144" s="111">
        <f t="shared" si="24"/>
        <v>0</v>
      </c>
      <c r="H144" s="94">
        <v>0</v>
      </c>
      <c r="I144" s="94">
        <v>30</v>
      </c>
      <c r="J144" s="94">
        <v>0</v>
      </c>
      <c r="K144" s="95">
        <f t="shared" si="20"/>
        <v>30</v>
      </c>
      <c r="L144" s="2" t="s">
        <v>262</v>
      </c>
      <c r="M144" s="93">
        <v>1</v>
      </c>
      <c r="N144" s="44">
        <f t="shared" si="21"/>
        <v>76</v>
      </c>
      <c r="O144" s="118">
        <v>0</v>
      </c>
      <c r="P144" s="118">
        <v>0</v>
      </c>
      <c r="Q144" s="117">
        <v>0</v>
      </c>
      <c r="R144" s="117">
        <f t="shared" si="22"/>
        <v>76</v>
      </c>
      <c r="S144" s="33">
        <f t="shared" si="23"/>
        <v>1.5333333333333334</v>
      </c>
    </row>
    <row r="145" spans="1:19" ht="12.75" hidden="1" outlineLevel="2">
      <c r="A145" s="112">
        <v>39142</v>
      </c>
      <c r="B145" s="110" t="s">
        <v>26</v>
      </c>
      <c r="C145" s="110" t="s">
        <v>27</v>
      </c>
      <c r="D145" s="110"/>
      <c r="E145" s="110">
        <v>2773010</v>
      </c>
      <c r="F145" s="110">
        <v>2773010</v>
      </c>
      <c r="G145" s="111">
        <f t="shared" si="24"/>
        <v>0</v>
      </c>
      <c r="H145" s="94">
        <v>10</v>
      </c>
      <c r="I145" s="94">
        <v>30</v>
      </c>
      <c r="J145" s="94">
        <v>0</v>
      </c>
      <c r="K145" s="95">
        <f t="shared" si="20"/>
        <v>40</v>
      </c>
      <c r="L145" s="2" t="s">
        <v>262</v>
      </c>
      <c r="M145" s="93">
        <v>1</v>
      </c>
      <c r="N145" s="44">
        <f t="shared" si="21"/>
        <v>76</v>
      </c>
      <c r="O145" s="118">
        <v>0</v>
      </c>
      <c r="P145" s="118">
        <v>0</v>
      </c>
      <c r="Q145" s="117">
        <v>0</v>
      </c>
      <c r="R145" s="117">
        <f t="shared" si="22"/>
        <v>76</v>
      </c>
      <c r="S145" s="33">
        <f t="shared" si="23"/>
        <v>0.9</v>
      </c>
    </row>
    <row r="146" spans="1:19" ht="12.75" hidden="1" outlineLevel="2">
      <c r="A146" s="112">
        <v>39142</v>
      </c>
      <c r="B146" s="110" t="s">
        <v>28</v>
      </c>
      <c r="C146" s="110" t="s">
        <v>29</v>
      </c>
      <c r="D146" s="110"/>
      <c r="E146" s="110">
        <v>1411740</v>
      </c>
      <c r="F146" s="110">
        <v>1411740</v>
      </c>
      <c r="G146" s="111">
        <f t="shared" si="24"/>
        <v>0</v>
      </c>
      <c r="H146" s="94">
        <v>0</v>
      </c>
      <c r="I146" s="94">
        <v>30</v>
      </c>
      <c r="J146" s="94">
        <v>0</v>
      </c>
      <c r="K146" s="95">
        <f t="shared" si="20"/>
        <v>30</v>
      </c>
      <c r="L146" s="2" t="s">
        <v>262</v>
      </c>
      <c r="M146" s="93">
        <v>1</v>
      </c>
      <c r="N146" s="44">
        <f t="shared" si="21"/>
        <v>76</v>
      </c>
      <c r="O146" s="118">
        <v>0</v>
      </c>
      <c r="P146" s="118">
        <v>0</v>
      </c>
      <c r="Q146" s="117">
        <v>0</v>
      </c>
      <c r="R146" s="117">
        <f t="shared" si="22"/>
        <v>76</v>
      </c>
      <c r="S146" s="33">
        <f t="shared" si="23"/>
        <v>1.5333333333333334</v>
      </c>
    </row>
    <row r="147" spans="1:19" ht="12.75" hidden="1" outlineLevel="2">
      <c r="A147" s="112">
        <v>39142</v>
      </c>
      <c r="B147" s="110" t="s">
        <v>129</v>
      </c>
      <c r="C147" s="110" t="s">
        <v>130</v>
      </c>
      <c r="D147" s="110"/>
      <c r="E147" s="110">
        <v>8003260</v>
      </c>
      <c r="F147" s="110">
        <v>8003260</v>
      </c>
      <c r="G147" s="111">
        <f t="shared" si="24"/>
        <v>0</v>
      </c>
      <c r="H147" s="94">
        <v>0</v>
      </c>
      <c r="I147" s="94">
        <v>30</v>
      </c>
      <c r="J147" s="94">
        <v>0</v>
      </c>
      <c r="K147" s="95">
        <f t="shared" si="20"/>
        <v>30</v>
      </c>
      <c r="L147" s="2" t="s">
        <v>262</v>
      </c>
      <c r="M147" s="93">
        <v>1</v>
      </c>
      <c r="N147" s="44">
        <f t="shared" si="21"/>
        <v>76</v>
      </c>
      <c r="O147" s="118">
        <v>0</v>
      </c>
      <c r="P147" s="118">
        <v>0</v>
      </c>
      <c r="Q147" s="117">
        <v>0</v>
      </c>
      <c r="R147" s="117">
        <f t="shared" si="22"/>
        <v>76</v>
      </c>
      <c r="S147" s="33">
        <f t="shared" si="23"/>
        <v>1.5333333333333334</v>
      </c>
    </row>
    <row r="148" spans="1:19" ht="12.75" hidden="1" outlineLevel="2">
      <c r="A148" s="112">
        <v>39142</v>
      </c>
      <c r="B148" s="110" t="s">
        <v>30</v>
      </c>
      <c r="C148" s="110" t="s">
        <v>31</v>
      </c>
      <c r="D148" s="110"/>
      <c r="E148" s="110">
        <v>297030</v>
      </c>
      <c r="F148" s="110">
        <v>297030</v>
      </c>
      <c r="G148" s="111">
        <f t="shared" si="24"/>
        <v>0</v>
      </c>
      <c r="H148" s="94">
        <v>10</v>
      </c>
      <c r="I148" s="94">
        <v>30</v>
      </c>
      <c r="J148" s="94">
        <v>0</v>
      </c>
      <c r="K148" s="95">
        <f t="shared" si="20"/>
        <v>40</v>
      </c>
      <c r="L148" s="2" t="s">
        <v>262</v>
      </c>
      <c r="M148" s="93">
        <v>1</v>
      </c>
      <c r="N148" s="44">
        <f t="shared" si="21"/>
        <v>76</v>
      </c>
      <c r="O148" s="118">
        <v>0</v>
      </c>
      <c r="P148" s="118">
        <v>0</v>
      </c>
      <c r="Q148" s="117">
        <v>0</v>
      </c>
      <c r="R148" s="117">
        <f t="shared" si="22"/>
        <v>76</v>
      </c>
      <c r="S148" s="33">
        <f t="shared" si="23"/>
        <v>0.9</v>
      </c>
    </row>
    <row r="149" spans="1:19" ht="12.75" hidden="1" outlineLevel="2">
      <c r="A149" s="112">
        <v>39142</v>
      </c>
      <c r="B149" s="110" t="s">
        <v>32</v>
      </c>
      <c r="C149" s="110" t="s">
        <v>33</v>
      </c>
      <c r="D149" s="110"/>
      <c r="E149" s="110">
        <v>700640</v>
      </c>
      <c r="F149" s="110">
        <v>700640</v>
      </c>
      <c r="G149" s="111">
        <f t="shared" si="24"/>
        <v>0</v>
      </c>
      <c r="H149" s="94">
        <v>0</v>
      </c>
      <c r="I149" s="94">
        <v>30</v>
      </c>
      <c r="J149" s="94">
        <v>0</v>
      </c>
      <c r="K149" s="95">
        <f t="shared" si="20"/>
        <v>30</v>
      </c>
      <c r="L149" s="2" t="s">
        <v>262</v>
      </c>
      <c r="M149" s="93">
        <v>1</v>
      </c>
      <c r="N149" s="44">
        <f t="shared" si="21"/>
        <v>76</v>
      </c>
      <c r="O149" s="118">
        <v>0</v>
      </c>
      <c r="P149" s="118">
        <v>0</v>
      </c>
      <c r="Q149" s="117">
        <v>0</v>
      </c>
      <c r="R149" s="117">
        <f t="shared" si="22"/>
        <v>76</v>
      </c>
      <c r="S149" s="33">
        <f t="shared" si="23"/>
        <v>1.5333333333333334</v>
      </c>
    </row>
    <row r="150" spans="1:19" ht="12.75" hidden="1" outlineLevel="2">
      <c r="A150" s="112">
        <v>39142</v>
      </c>
      <c r="B150" s="110" t="s">
        <v>34</v>
      </c>
      <c r="C150" s="110" t="s">
        <v>35</v>
      </c>
      <c r="D150" s="110"/>
      <c r="E150" s="110">
        <v>2522130</v>
      </c>
      <c r="F150" s="110">
        <v>2522130</v>
      </c>
      <c r="G150" s="111">
        <f t="shared" si="24"/>
        <v>0</v>
      </c>
      <c r="H150" s="94">
        <v>0</v>
      </c>
      <c r="I150" s="94">
        <v>30</v>
      </c>
      <c r="J150" s="94">
        <v>0</v>
      </c>
      <c r="K150" s="95">
        <f t="shared" si="20"/>
        <v>30</v>
      </c>
      <c r="L150" s="2" t="s">
        <v>262</v>
      </c>
      <c r="M150" s="93">
        <v>1</v>
      </c>
      <c r="N150" s="44">
        <f t="shared" si="21"/>
        <v>76</v>
      </c>
      <c r="O150" s="118">
        <v>0</v>
      </c>
      <c r="P150" s="118">
        <v>0</v>
      </c>
      <c r="Q150" s="117">
        <v>0</v>
      </c>
      <c r="R150" s="117">
        <f t="shared" si="22"/>
        <v>76</v>
      </c>
      <c r="S150" s="33">
        <f t="shared" si="23"/>
        <v>1.5333333333333334</v>
      </c>
    </row>
    <row r="151" spans="1:19" ht="12.75" hidden="1" outlineLevel="2">
      <c r="A151" s="112">
        <v>39142</v>
      </c>
      <c r="B151" s="110" t="s">
        <v>36</v>
      </c>
      <c r="C151" s="110" t="s">
        <v>37</v>
      </c>
      <c r="D151" s="110"/>
      <c r="E151" s="110">
        <v>1052720</v>
      </c>
      <c r="F151" s="110">
        <v>1052720</v>
      </c>
      <c r="G151" s="111">
        <f t="shared" si="24"/>
        <v>0</v>
      </c>
      <c r="H151" s="94">
        <v>0</v>
      </c>
      <c r="I151" s="94">
        <v>30</v>
      </c>
      <c r="J151" s="94">
        <v>0</v>
      </c>
      <c r="K151" s="95">
        <f t="shared" si="20"/>
        <v>30</v>
      </c>
      <c r="L151" s="2" t="s">
        <v>262</v>
      </c>
      <c r="M151" s="93">
        <v>1</v>
      </c>
      <c r="N151" s="44">
        <f t="shared" si="21"/>
        <v>76</v>
      </c>
      <c r="O151" s="118">
        <v>0</v>
      </c>
      <c r="P151" s="118">
        <v>0</v>
      </c>
      <c r="Q151" s="117">
        <v>0</v>
      </c>
      <c r="R151" s="117">
        <f t="shared" si="22"/>
        <v>76</v>
      </c>
      <c r="S151" s="33">
        <f t="shared" si="23"/>
        <v>1.5333333333333334</v>
      </c>
    </row>
    <row r="152" spans="1:19" ht="12.75" hidden="1" outlineLevel="2">
      <c r="A152" s="112">
        <v>39142</v>
      </c>
      <c r="B152" s="110" t="s">
        <v>38</v>
      </c>
      <c r="C152" s="110" t="s">
        <v>39</v>
      </c>
      <c r="D152" s="110"/>
      <c r="E152" s="110">
        <v>2860150</v>
      </c>
      <c r="F152" s="110">
        <v>2860150</v>
      </c>
      <c r="G152" s="111">
        <f t="shared" si="24"/>
        <v>0</v>
      </c>
      <c r="H152" s="94">
        <v>0</v>
      </c>
      <c r="I152" s="94">
        <v>30</v>
      </c>
      <c r="J152" s="94">
        <v>0</v>
      </c>
      <c r="K152" s="95">
        <f t="shared" si="20"/>
        <v>30</v>
      </c>
      <c r="L152" s="2" t="s">
        <v>262</v>
      </c>
      <c r="M152" s="93">
        <v>1</v>
      </c>
      <c r="N152" s="44">
        <f t="shared" si="21"/>
        <v>76</v>
      </c>
      <c r="O152" s="118">
        <v>0</v>
      </c>
      <c r="P152" s="118">
        <v>0</v>
      </c>
      <c r="Q152" s="117">
        <v>0</v>
      </c>
      <c r="R152" s="117">
        <f t="shared" si="22"/>
        <v>76</v>
      </c>
      <c r="S152" s="33">
        <f t="shared" si="23"/>
        <v>1.5333333333333334</v>
      </c>
    </row>
    <row r="153" spans="1:19" ht="12.75" hidden="1" outlineLevel="2">
      <c r="A153" s="112">
        <v>39142</v>
      </c>
      <c r="B153" s="110" t="s">
        <v>42</v>
      </c>
      <c r="C153" s="110" t="s">
        <v>43</v>
      </c>
      <c r="D153" s="110"/>
      <c r="E153" s="110">
        <v>1123340</v>
      </c>
      <c r="F153" s="110">
        <v>1123340</v>
      </c>
      <c r="G153" s="111">
        <f t="shared" si="24"/>
        <v>0</v>
      </c>
      <c r="H153" s="94">
        <v>11</v>
      </c>
      <c r="I153" s="94">
        <v>30</v>
      </c>
      <c r="J153" s="94">
        <v>0</v>
      </c>
      <c r="K153" s="95">
        <f t="shared" si="20"/>
        <v>41</v>
      </c>
      <c r="L153" s="2" t="s">
        <v>262</v>
      </c>
      <c r="M153" s="93">
        <v>1</v>
      </c>
      <c r="N153" s="44">
        <f t="shared" si="21"/>
        <v>76</v>
      </c>
      <c r="O153" s="118">
        <v>0</v>
      </c>
      <c r="P153" s="118">
        <v>0</v>
      </c>
      <c r="Q153" s="117">
        <v>0</v>
      </c>
      <c r="R153" s="117">
        <f t="shared" si="22"/>
        <v>76</v>
      </c>
      <c r="S153" s="33">
        <f t="shared" si="23"/>
        <v>0.8536585365853658</v>
      </c>
    </row>
    <row r="154" spans="1:19" ht="12.75" hidden="1" outlineLevel="2">
      <c r="A154" s="112">
        <v>39142</v>
      </c>
      <c r="B154" s="110" t="s">
        <v>40</v>
      </c>
      <c r="C154" s="110" t="s">
        <v>41</v>
      </c>
      <c r="D154" s="110"/>
      <c r="E154" s="110">
        <v>4102360</v>
      </c>
      <c r="F154" s="110">
        <v>4102360</v>
      </c>
      <c r="G154" s="111">
        <f t="shared" si="24"/>
        <v>0</v>
      </c>
      <c r="H154" s="94">
        <v>0</v>
      </c>
      <c r="I154" s="94">
        <v>30</v>
      </c>
      <c r="J154" s="94">
        <v>0</v>
      </c>
      <c r="K154" s="95">
        <f t="shared" si="20"/>
        <v>30</v>
      </c>
      <c r="L154" s="2" t="s">
        <v>262</v>
      </c>
      <c r="M154" s="93">
        <v>1</v>
      </c>
      <c r="N154" s="44">
        <f t="shared" si="21"/>
        <v>76</v>
      </c>
      <c r="O154" s="118">
        <v>0</v>
      </c>
      <c r="P154" s="118">
        <v>0</v>
      </c>
      <c r="Q154" s="117">
        <v>0</v>
      </c>
      <c r="R154" s="117">
        <f t="shared" si="22"/>
        <v>76</v>
      </c>
      <c r="S154" s="33">
        <f t="shared" si="23"/>
        <v>1.5333333333333334</v>
      </c>
    </row>
    <row r="155" spans="1:19" ht="12.75" hidden="1" outlineLevel="2">
      <c r="A155" s="112">
        <v>39142</v>
      </c>
      <c r="B155" s="110" t="s">
        <v>46</v>
      </c>
      <c r="C155" s="110" t="s">
        <v>47</v>
      </c>
      <c r="D155" s="110"/>
      <c r="E155" s="110">
        <v>1573080</v>
      </c>
      <c r="F155" s="110">
        <v>1573080</v>
      </c>
      <c r="G155" s="111">
        <f t="shared" si="24"/>
        <v>0</v>
      </c>
      <c r="H155" s="94">
        <v>61.12</v>
      </c>
      <c r="I155" s="94">
        <v>30</v>
      </c>
      <c r="J155" s="94">
        <v>0</v>
      </c>
      <c r="K155" s="95">
        <f t="shared" si="20"/>
        <v>91.12</v>
      </c>
      <c r="L155" s="2" t="s">
        <v>262</v>
      </c>
      <c r="M155" s="93">
        <v>1</v>
      </c>
      <c r="N155" s="44">
        <f t="shared" si="21"/>
        <v>76</v>
      </c>
      <c r="O155" s="118">
        <v>0</v>
      </c>
      <c r="P155" s="118">
        <v>0</v>
      </c>
      <c r="Q155" s="117">
        <v>0</v>
      </c>
      <c r="R155" s="117">
        <f t="shared" si="22"/>
        <v>76</v>
      </c>
      <c r="S155" s="33">
        <f t="shared" si="23"/>
        <v>-0.16593503072870944</v>
      </c>
    </row>
    <row r="156" spans="1:19" ht="12.75" hidden="1" outlineLevel="2">
      <c r="A156" s="112">
        <v>39142</v>
      </c>
      <c r="B156" s="110" t="s">
        <v>48</v>
      </c>
      <c r="C156" s="110" t="s">
        <v>49</v>
      </c>
      <c r="D156" s="110"/>
      <c r="E156" s="110">
        <v>550180</v>
      </c>
      <c r="F156" s="110">
        <v>550180</v>
      </c>
      <c r="G156" s="111">
        <f t="shared" si="24"/>
        <v>0</v>
      </c>
      <c r="H156" s="94">
        <v>0</v>
      </c>
      <c r="I156" s="94">
        <v>30</v>
      </c>
      <c r="J156" s="94">
        <v>0</v>
      </c>
      <c r="K156" s="95">
        <f t="shared" si="20"/>
        <v>30</v>
      </c>
      <c r="L156" s="2" t="s">
        <v>262</v>
      </c>
      <c r="M156" s="93">
        <v>1</v>
      </c>
      <c r="N156" s="44">
        <f t="shared" si="21"/>
        <v>76</v>
      </c>
      <c r="O156" s="118">
        <v>0</v>
      </c>
      <c r="P156" s="118">
        <v>0</v>
      </c>
      <c r="Q156" s="117">
        <v>0</v>
      </c>
      <c r="R156" s="117">
        <f t="shared" si="22"/>
        <v>76</v>
      </c>
      <c r="S156" s="33">
        <f t="shared" si="23"/>
        <v>1.5333333333333334</v>
      </c>
    </row>
    <row r="157" spans="1:19" ht="12.75" hidden="1" outlineLevel="2">
      <c r="A157" s="112">
        <v>39142</v>
      </c>
      <c r="B157" s="110" t="s">
        <v>50</v>
      </c>
      <c r="C157" s="110" t="s">
        <v>51</v>
      </c>
      <c r="D157" s="110"/>
      <c r="E157" s="110">
        <v>1789530</v>
      </c>
      <c r="F157" s="110">
        <v>1789530</v>
      </c>
      <c r="G157" s="111">
        <f t="shared" si="24"/>
        <v>0</v>
      </c>
      <c r="H157" s="94">
        <v>0</v>
      </c>
      <c r="I157" s="94">
        <v>30</v>
      </c>
      <c r="J157" s="94">
        <v>0</v>
      </c>
      <c r="K157" s="95">
        <f t="shared" si="20"/>
        <v>30</v>
      </c>
      <c r="L157" s="2" t="s">
        <v>262</v>
      </c>
      <c r="M157" s="93">
        <v>1</v>
      </c>
      <c r="N157" s="44">
        <f t="shared" si="21"/>
        <v>76</v>
      </c>
      <c r="O157" s="118">
        <v>0</v>
      </c>
      <c r="P157" s="118">
        <v>0</v>
      </c>
      <c r="Q157" s="117">
        <v>0</v>
      </c>
      <c r="R157" s="117">
        <f t="shared" si="22"/>
        <v>76</v>
      </c>
      <c r="S157" s="33">
        <f t="shared" si="23"/>
        <v>1.5333333333333334</v>
      </c>
    </row>
    <row r="158" spans="1:19" ht="12.75" hidden="1" outlineLevel="2">
      <c r="A158" s="112">
        <v>39142</v>
      </c>
      <c r="B158" s="110" t="s">
        <v>52</v>
      </c>
      <c r="C158" s="110" t="s">
        <v>53</v>
      </c>
      <c r="D158" s="110"/>
      <c r="E158" s="110">
        <v>3309020</v>
      </c>
      <c r="F158" s="110">
        <v>3309020</v>
      </c>
      <c r="G158" s="111">
        <f t="shared" si="24"/>
        <v>0</v>
      </c>
      <c r="H158" s="94">
        <v>71.25</v>
      </c>
      <c r="I158" s="94">
        <v>30</v>
      </c>
      <c r="J158" s="94">
        <v>0</v>
      </c>
      <c r="K158" s="95">
        <f t="shared" si="20"/>
        <v>101.25</v>
      </c>
      <c r="L158" s="2" t="s">
        <v>262</v>
      </c>
      <c r="M158" s="93">
        <v>1</v>
      </c>
      <c r="N158" s="44">
        <f t="shared" si="21"/>
        <v>76</v>
      </c>
      <c r="O158" s="118">
        <v>0</v>
      </c>
      <c r="P158" s="118">
        <v>0</v>
      </c>
      <c r="Q158" s="117">
        <v>0</v>
      </c>
      <c r="R158" s="117">
        <f t="shared" si="22"/>
        <v>76</v>
      </c>
      <c r="S158" s="33">
        <f t="shared" si="23"/>
        <v>-0.24938271604938272</v>
      </c>
    </row>
    <row r="159" spans="1:19" ht="12.75" hidden="1" outlineLevel="2">
      <c r="A159" s="112">
        <v>39142</v>
      </c>
      <c r="B159" s="110" t="s">
        <v>54</v>
      </c>
      <c r="C159" s="110" t="s">
        <v>55</v>
      </c>
      <c r="D159" s="110"/>
      <c r="E159" s="110">
        <v>2791360</v>
      </c>
      <c r="F159" s="110">
        <v>2791360</v>
      </c>
      <c r="G159" s="111">
        <f t="shared" si="24"/>
        <v>0</v>
      </c>
      <c r="H159" s="94">
        <v>0</v>
      </c>
      <c r="I159" s="94">
        <v>30</v>
      </c>
      <c r="J159" s="94">
        <v>0</v>
      </c>
      <c r="K159" s="95">
        <f t="shared" si="20"/>
        <v>30</v>
      </c>
      <c r="L159" s="2" t="s">
        <v>262</v>
      </c>
      <c r="M159" s="93">
        <v>1</v>
      </c>
      <c r="N159" s="44">
        <f t="shared" si="21"/>
        <v>76</v>
      </c>
      <c r="O159" s="118">
        <v>0</v>
      </c>
      <c r="P159" s="118">
        <v>0</v>
      </c>
      <c r="Q159" s="117">
        <v>0</v>
      </c>
      <c r="R159" s="117">
        <f t="shared" si="22"/>
        <v>76</v>
      </c>
      <c r="S159" s="33">
        <f t="shared" si="23"/>
        <v>1.5333333333333334</v>
      </c>
    </row>
    <row r="160" spans="1:19" ht="12.75" hidden="1" outlineLevel="2">
      <c r="A160" s="112">
        <v>39142</v>
      </c>
      <c r="B160" s="110" t="s">
        <v>56</v>
      </c>
      <c r="C160" s="110" t="s">
        <v>57</v>
      </c>
      <c r="D160" s="110"/>
      <c r="E160" s="110">
        <v>2544430</v>
      </c>
      <c r="F160" s="110">
        <v>2544430</v>
      </c>
      <c r="G160" s="111">
        <f t="shared" si="24"/>
        <v>0</v>
      </c>
      <c r="H160" s="94">
        <v>0</v>
      </c>
      <c r="I160" s="94">
        <v>30</v>
      </c>
      <c r="J160" s="94">
        <v>0</v>
      </c>
      <c r="K160" s="95">
        <f t="shared" si="20"/>
        <v>30</v>
      </c>
      <c r="L160" s="2" t="s">
        <v>262</v>
      </c>
      <c r="M160" s="93">
        <v>1</v>
      </c>
      <c r="N160" s="44">
        <f t="shared" si="21"/>
        <v>76</v>
      </c>
      <c r="O160" s="118">
        <v>0</v>
      </c>
      <c r="P160" s="118">
        <v>0</v>
      </c>
      <c r="Q160" s="117">
        <v>0</v>
      </c>
      <c r="R160" s="117">
        <f t="shared" si="22"/>
        <v>76</v>
      </c>
      <c r="S160" s="33">
        <f t="shared" si="23"/>
        <v>1.5333333333333334</v>
      </c>
    </row>
    <row r="161" spans="1:19" ht="12.75" hidden="1" outlineLevel="2">
      <c r="A161" s="112">
        <v>39142</v>
      </c>
      <c r="B161" s="110" t="s">
        <v>58</v>
      </c>
      <c r="C161" s="110" t="s">
        <v>59</v>
      </c>
      <c r="D161" s="110"/>
      <c r="E161" s="110">
        <v>1962210</v>
      </c>
      <c r="F161" s="110">
        <v>1962210</v>
      </c>
      <c r="G161" s="111">
        <f t="shared" si="24"/>
        <v>0</v>
      </c>
      <c r="H161" s="94">
        <v>10</v>
      </c>
      <c r="I161" s="94">
        <v>30</v>
      </c>
      <c r="J161" s="94">
        <v>0</v>
      </c>
      <c r="K161" s="95">
        <f t="shared" si="20"/>
        <v>40</v>
      </c>
      <c r="L161" s="2" t="s">
        <v>262</v>
      </c>
      <c r="M161" s="93">
        <v>1</v>
      </c>
      <c r="N161" s="44">
        <f t="shared" si="21"/>
        <v>76</v>
      </c>
      <c r="O161" s="118">
        <v>0</v>
      </c>
      <c r="P161" s="118">
        <v>0</v>
      </c>
      <c r="Q161" s="117">
        <v>0</v>
      </c>
      <c r="R161" s="117">
        <f t="shared" si="22"/>
        <v>76</v>
      </c>
      <c r="S161" s="33">
        <f t="shared" si="23"/>
        <v>0.9</v>
      </c>
    </row>
    <row r="162" spans="1:19" ht="12.75" hidden="1" outlineLevel="2">
      <c r="A162" s="112">
        <v>39142</v>
      </c>
      <c r="B162" s="110" t="s">
        <v>60</v>
      </c>
      <c r="C162" s="110" t="s">
        <v>61</v>
      </c>
      <c r="D162" s="110"/>
      <c r="E162" s="110">
        <v>2012020</v>
      </c>
      <c r="F162" s="110">
        <v>2012020</v>
      </c>
      <c r="G162" s="111">
        <f t="shared" si="24"/>
        <v>0</v>
      </c>
      <c r="H162" s="94">
        <v>0</v>
      </c>
      <c r="I162" s="94">
        <v>30</v>
      </c>
      <c r="J162" s="94">
        <v>0</v>
      </c>
      <c r="K162" s="95">
        <f aca="true" t="shared" si="25" ref="K162:K193">+I162+H162</f>
        <v>30</v>
      </c>
      <c r="L162" s="2" t="s">
        <v>262</v>
      </c>
      <c r="M162" s="93">
        <v>1</v>
      </c>
      <c r="N162" s="44">
        <f aca="true" t="shared" si="26" ref="N162:N193">$N$2*2</f>
        <v>76</v>
      </c>
      <c r="O162" s="118">
        <v>0</v>
      </c>
      <c r="P162" s="118">
        <v>0</v>
      </c>
      <c r="Q162" s="117">
        <v>0</v>
      </c>
      <c r="R162" s="117">
        <f aca="true" t="shared" si="27" ref="R162:R193">N162+O162+P162+Q162</f>
        <v>76</v>
      </c>
      <c r="S162" s="33">
        <f aca="true" t="shared" si="28" ref="S162:S193">SUM(R162-K162)/K162</f>
        <v>1.5333333333333334</v>
      </c>
    </row>
    <row r="163" spans="1:19" ht="12.75" hidden="1" outlineLevel="2">
      <c r="A163" s="112">
        <v>39142</v>
      </c>
      <c r="B163" s="110" t="s">
        <v>62</v>
      </c>
      <c r="C163" s="110" t="s">
        <v>63</v>
      </c>
      <c r="D163" s="110"/>
      <c r="E163" s="110">
        <v>1781330</v>
      </c>
      <c r="F163" s="110">
        <v>1781330</v>
      </c>
      <c r="G163" s="111">
        <f aca="true" t="shared" si="29" ref="G163:G194">F163-E163</f>
        <v>0</v>
      </c>
      <c r="H163" s="94">
        <v>0</v>
      </c>
      <c r="I163" s="94">
        <v>30</v>
      </c>
      <c r="J163" s="94">
        <v>0</v>
      </c>
      <c r="K163" s="95">
        <f t="shared" si="25"/>
        <v>30</v>
      </c>
      <c r="L163" s="2" t="s">
        <v>262</v>
      </c>
      <c r="M163" s="93">
        <v>1</v>
      </c>
      <c r="N163" s="44">
        <f t="shared" si="26"/>
        <v>76</v>
      </c>
      <c r="O163" s="118">
        <v>0</v>
      </c>
      <c r="P163" s="118">
        <v>0</v>
      </c>
      <c r="Q163" s="117">
        <v>0</v>
      </c>
      <c r="R163" s="117">
        <f t="shared" si="27"/>
        <v>76</v>
      </c>
      <c r="S163" s="33">
        <f t="shared" si="28"/>
        <v>1.5333333333333334</v>
      </c>
    </row>
    <row r="164" spans="1:19" ht="12.75" hidden="1" outlineLevel="2">
      <c r="A164" s="112">
        <v>39142</v>
      </c>
      <c r="B164" s="110" t="s">
        <v>64</v>
      </c>
      <c r="C164" s="110" t="s">
        <v>65</v>
      </c>
      <c r="D164" s="110"/>
      <c r="E164" s="110">
        <v>2156510</v>
      </c>
      <c r="F164" s="110">
        <v>2156510</v>
      </c>
      <c r="G164" s="111">
        <f t="shared" si="29"/>
        <v>0</v>
      </c>
      <c r="H164" s="94">
        <v>10</v>
      </c>
      <c r="I164" s="94">
        <v>30</v>
      </c>
      <c r="J164" s="94">
        <v>0</v>
      </c>
      <c r="K164" s="95">
        <f t="shared" si="25"/>
        <v>40</v>
      </c>
      <c r="L164" s="2" t="s">
        <v>262</v>
      </c>
      <c r="M164" s="93">
        <v>1</v>
      </c>
      <c r="N164" s="44">
        <f t="shared" si="26"/>
        <v>76</v>
      </c>
      <c r="O164" s="118">
        <v>0</v>
      </c>
      <c r="P164" s="118">
        <v>0</v>
      </c>
      <c r="Q164" s="117">
        <v>0</v>
      </c>
      <c r="R164" s="117">
        <f t="shared" si="27"/>
        <v>76</v>
      </c>
      <c r="S164" s="33">
        <f t="shared" si="28"/>
        <v>0.9</v>
      </c>
    </row>
    <row r="165" spans="1:19" ht="12.75" hidden="1" outlineLevel="2">
      <c r="A165" s="112">
        <v>39142</v>
      </c>
      <c r="B165" s="110" t="s">
        <v>66</v>
      </c>
      <c r="C165" s="110" t="s">
        <v>67</v>
      </c>
      <c r="D165" s="110"/>
      <c r="E165" s="110">
        <v>1263260</v>
      </c>
      <c r="F165" s="110">
        <v>1263260</v>
      </c>
      <c r="G165" s="111">
        <f t="shared" si="29"/>
        <v>0</v>
      </c>
      <c r="H165" s="94">
        <v>0</v>
      </c>
      <c r="I165" s="94">
        <v>30</v>
      </c>
      <c r="J165" s="94">
        <v>0</v>
      </c>
      <c r="K165" s="95">
        <f t="shared" si="25"/>
        <v>30</v>
      </c>
      <c r="L165" s="2" t="s">
        <v>262</v>
      </c>
      <c r="M165" s="93">
        <v>1</v>
      </c>
      <c r="N165" s="44">
        <f t="shared" si="26"/>
        <v>76</v>
      </c>
      <c r="O165" s="118">
        <v>0</v>
      </c>
      <c r="P165" s="118">
        <v>0</v>
      </c>
      <c r="Q165" s="117">
        <v>0</v>
      </c>
      <c r="R165" s="117">
        <f t="shared" si="27"/>
        <v>76</v>
      </c>
      <c r="S165" s="33">
        <f t="shared" si="28"/>
        <v>1.5333333333333334</v>
      </c>
    </row>
    <row r="166" spans="1:19" ht="12.75" hidden="1" outlineLevel="2">
      <c r="A166" s="112">
        <v>39142</v>
      </c>
      <c r="B166" s="110" t="s">
        <v>237</v>
      </c>
      <c r="C166" s="110" t="s">
        <v>238</v>
      </c>
      <c r="D166" s="110"/>
      <c r="E166" s="110">
        <v>0</v>
      </c>
      <c r="F166" s="110">
        <v>0</v>
      </c>
      <c r="G166" s="111">
        <f t="shared" si="29"/>
        <v>0</v>
      </c>
      <c r="H166" s="94">
        <v>0</v>
      </c>
      <c r="I166" s="94">
        <v>30</v>
      </c>
      <c r="J166" s="94">
        <v>0</v>
      </c>
      <c r="K166" s="95">
        <f t="shared" si="25"/>
        <v>30</v>
      </c>
      <c r="L166" s="2" t="s">
        <v>262</v>
      </c>
      <c r="M166" s="93">
        <v>1</v>
      </c>
      <c r="N166" s="44">
        <f t="shared" si="26"/>
        <v>76</v>
      </c>
      <c r="O166" s="118">
        <v>0</v>
      </c>
      <c r="P166" s="118">
        <v>0</v>
      </c>
      <c r="Q166" s="117">
        <v>0</v>
      </c>
      <c r="R166" s="117">
        <f t="shared" si="27"/>
        <v>76</v>
      </c>
      <c r="S166" s="33">
        <f t="shared" si="28"/>
        <v>1.5333333333333334</v>
      </c>
    </row>
    <row r="167" spans="1:19" ht="12.75" hidden="1" outlineLevel="2">
      <c r="A167" s="112">
        <v>39142</v>
      </c>
      <c r="B167" s="110" t="s">
        <v>125</v>
      </c>
      <c r="C167" s="110" t="s">
        <v>126</v>
      </c>
      <c r="D167" s="110"/>
      <c r="E167" s="110">
        <v>0</v>
      </c>
      <c r="F167" s="110">
        <v>0</v>
      </c>
      <c r="G167" s="111">
        <f t="shared" si="29"/>
        <v>0</v>
      </c>
      <c r="H167" s="94">
        <v>0</v>
      </c>
      <c r="I167" s="94">
        <v>30</v>
      </c>
      <c r="J167" s="94">
        <v>0</v>
      </c>
      <c r="K167" s="95">
        <f t="shared" si="25"/>
        <v>30</v>
      </c>
      <c r="L167" s="2" t="s">
        <v>262</v>
      </c>
      <c r="M167" s="93">
        <v>1</v>
      </c>
      <c r="N167" s="44">
        <f t="shared" si="26"/>
        <v>76</v>
      </c>
      <c r="O167" s="118">
        <v>0</v>
      </c>
      <c r="P167" s="118">
        <v>0</v>
      </c>
      <c r="Q167" s="117">
        <v>0</v>
      </c>
      <c r="R167" s="117">
        <f t="shared" si="27"/>
        <v>76</v>
      </c>
      <c r="S167" s="33">
        <f t="shared" si="28"/>
        <v>1.5333333333333334</v>
      </c>
    </row>
    <row r="168" spans="1:19" ht="12.75" hidden="1" outlineLevel="2">
      <c r="A168" s="112">
        <v>39142</v>
      </c>
      <c r="B168" s="110" t="s">
        <v>209</v>
      </c>
      <c r="C168" s="110" t="s">
        <v>210</v>
      </c>
      <c r="D168" s="110"/>
      <c r="E168" s="110">
        <v>0</v>
      </c>
      <c r="F168" s="110">
        <v>0</v>
      </c>
      <c r="G168" s="111">
        <f t="shared" si="29"/>
        <v>0</v>
      </c>
      <c r="H168" s="94">
        <v>0</v>
      </c>
      <c r="I168" s="94">
        <v>30</v>
      </c>
      <c r="J168" s="94">
        <v>0</v>
      </c>
      <c r="K168" s="95">
        <f t="shared" si="25"/>
        <v>30</v>
      </c>
      <c r="L168" s="2" t="s">
        <v>262</v>
      </c>
      <c r="M168" s="93">
        <v>1</v>
      </c>
      <c r="N168" s="44">
        <f t="shared" si="26"/>
        <v>76</v>
      </c>
      <c r="O168" s="118">
        <v>0</v>
      </c>
      <c r="P168" s="118">
        <v>0</v>
      </c>
      <c r="Q168" s="117">
        <v>0</v>
      </c>
      <c r="R168" s="117">
        <f t="shared" si="27"/>
        <v>76</v>
      </c>
      <c r="S168" s="33">
        <f t="shared" si="28"/>
        <v>1.5333333333333334</v>
      </c>
    </row>
    <row r="169" spans="1:19" ht="12.75" hidden="1" outlineLevel="2">
      <c r="A169" s="112">
        <v>39142</v>
      </c>
      <c r="B169" s="110" t="s">
        <v>211</v>
      </c>
      <c r="C169" s="110" t="s">
        <v>212</v>
      </c>
      <c r="D169" s="110"/>
      <c r="E169" s="110">
        <v>615190</v>
      </c>
      <c r="F169" s="110">
        <v>615190</v>
      </c>
      <c r="G169" s="111">
        <f t="shared" si="29"/>
        <v>0</v>
      </c>
      <c r="H169" s="94">
        <v>19.46</v>
      </c>
      <c r="I169" s="94">
        <v>30</v>
      </c>
      <c r="J169" s="94">
        <v>0</v>
      </c>
      <c r="K169" s="95">
        <f t="shared" si="25"/>
        <v>49.46</v>
      </c>
      <c r="L169" s="2" t="s">
        <v>262</v>
      </c>
      <c r="M169" s="93">
        <v>1</v>
      </c>
      <c r="N169" s="44">
        <f t="shared" si="26"/>
        <v>76</v>
      </c>
      <c r="O169" s="118">
        <v>0</v>
      </c>
      <c r="P169" s="118">
        <v>0</v>
      </c>
      <c r="Q169" s="117">
        <v>0</v>
      </c>
      <c r="R169" s="117">
        <f t="shared" si="27"/>
        <v>76</v>
      </c>
      <c r="S169" s="33">
        <f t="shared" si="28"/>
        <v>0.5365952284674484</v>
      </c>
    </row>
    <row r="170" spans="1:19" ht="12.75" hidden="1" outlineLevel="2">
      <c r="A170" s="112">
        <v>39142</v>
      </c>
      <c r="B170" s="110" t="s">
        <v>243</v>
      </c>
      <c r="C170" s="110" t="s">
        <v>244</v>
      </c>
      <c r="D170" s="110"/>
      <c r="E170" s="110">
        <v>0</v>
      </c>
      <c r="F170" s="110">
        <v>0</v>
      </c>
      <c r="G170" s="111">
        <f t="shared" si="29"/>
        <v>0</v>
      </c>
      <c r="H170" s="94">
        <v>0</v>
      </c>
      <c r="I170" s="94">
        <v>30</v>
      </c>
      <c r="J170" s="94">
        <v>0</v>
      </c>
      <c r="K170" s="95">
        <f t="shared" si="25"/>
        <v>30</v>
      </c>
      <c r="L170" s="2" t="s">
        <v>262</v>
      </c>
      <c r="M170" s="93">
        <v>1</v>
      </c>
      <c r="N170" s="44">
        <f t="shared" si="26"/>
        <v>76</v>
      </c>
      <c r="O170" s="118">
        <v>0</v>
      </c>
      <c r="P170" s="118">
        <v>0</v>
      </c>
      <c r="Q170" s="117">
        <v>0</v>
      </c>
      <c r="R170" s="117">
        <f t="shared" si="27"/>
        <v>76</v>
      </c>
      <c r="S170" s="33">
        <f t="shared" si="28"/>
        <v>1.5333333333333334</v>
      </c>
    </row>
    <row r="171" spans="1:19" ht="12.75" hidden="1" outlineLevel="2">
      <c r="A171" s="112">
        <v>39142</v>
      </c>
      <c r="B171" s="110" t="s">
        <v>241</v>
      </c>
      <c r="C171" s="110" t="s">
        <v>242</v>
      </c>
      <c r="D171" s="110"/>
      <c r="E171" s="110">
        <v>0</v>
      </c>
      <c r="F171" s="110">
        <v>0</v>
      </c>
      <c r="G171" s="111">
        <f t="shared" si="29"/>
        <v>0</v>
      </c>
      <c r="H171" s="94">
        <v>0</v>
      </c>
      <c r="I171" s="94">
        <v>30</v>
      </c>
      <c r="J171" s="94">
        <v>0</v>
      </c>
      <c r="K171" s="95">
        <f t="shared" si="25"/>
        <v>30</v>
      </c>
      <c r="L171" s="2" t="s">
        <v>262</v>
      </c>
      <c r="M171" s="93">
        <v>1</v>
      </c>
      <c r="N171" s="44">
        <f t="shared" si="26"/>
        <v>76</v>
      </c>
      <c r="O171" s="118">
        <v>0</v>
      </c>
      <c r="P171" s="118">
        <v>0</v>
      </c>
      <c r="Q171" s="117">
        <v>0</v>
      </c>
      <c r="R171" s="117">
        <f t="shared" si="27"/>
        <v>76</v>
      </c>
      <c r="S171" s="33">
        <f t="shared" si="28"/>
        <v>1.5333333333333334</v>
      </c>
    </row>
    <row r="172" spans="1:19" ht="12.75" hidden="1" outlineLevel="2">
      <c r="A172" s="112">
        <v>39142</v>
      </c>
      <c r="B172" s="110" t="s">
        <v>68</v>
      </c>
      <c r="C172" s="110" t="s">
        <v>69</v>
      </c>
      <c r="D172" s="110"/>
      <c r="E172" s="110">
        <v>917140</v>
      </c>
      <c r="F172" s="110">
        <v>917140</v>
      </c>
      <c r="G172" s="111">
        <f t="shared" si="29"/>
        <v>0</v>
      </c>
      <c r="H172" s="94">
        <v>0</v>
      </c>
      <c r="I172" s="94">
        <v>30</v>
      </c>
      <c r="J172" s="94">
        <v>0</v>
      </c>
      <c r="K172" s="95">
        <f t="shared" si="25"/>
        <v>30</v>
      </c>
      <c r="L172" s="2" t="s">
        <v>262</v>
      </c>
      <c r="M172" s="93">
        <v>1</v>
      </c>
      <c r="N172" s="44">
        <f t="shared" si="26"/>
        <v>76</v>
      </c>
      <c r="O172" s="118">
        <v>0</v>
      </c>
      <c r="P172" s="118">
        <v>0</v>
      </c>
      <c r="Q172" s="117">
        <v>0</v>
      </c>
      <c r="R172" s="117">
        <f t="shared" si="27"/>
        <v>76</v>
      </c>
      <c r="S172" s="33">
        <f t="shared" si="28"/>
        <v>1.5333333333333334</v>
      </c>
    </row>
    <row r="173" spans="1:19" ht="12.75" hidden="1" outlineLevel="2">
      <c r="A173" s="112">
        <v>39142</v>
      </c>
      <c r="B173" s="110" t="s">
        <v>70</v>
      </c>
      <c r="C173" s="110" t="s">
        <v>71</v>
      </c>
      <c r="D173" s="110"/>
      <c r="E173" s="110">
        <v>1544810</v>
      </c>
      <c r="F173" s="110">
        <v>1544810</v>
      </c>
      <c r="G173" s="111">
        <f t="shared" si="29"/>
        <v>0</v>
      </c>
      <c r="H173" s="94">
        <v>0</v>
      </c>
      <c r="I173" s="94">
        <v>30</v>
      </c>
      <c r="J173" s="94">
        <v>0</v>
      </c>
      <c r="K173" s="95">
        <f t="shared" si="25"/>
        <v>30</v>
      </c>
      <c r="L173" s="2" t="s">
        <v>262</v>
      </c>
      <c r="M173" s="93">
        <v>1</v>
      </c>
      <c r="N173" s="44">
        <f t="shared" si="26"/>
        <v>76</v>
      </c>
      <c r="O173" s="118">
        <v>0</v>
      </c>
      <c r="P173" s="118">
        <v>0</v>
      </c>
      <c r="Q173" s="117">
        <v>0</v>
      </c>
      <c r="R173" s="117">
        <f t="shared" si="27"/>
        <v>76</v>
      </c>
      <c r="S173" s="33">
        <f t="shared" si="28"/>
        <v>1.5333333333333334</v>
      </c>
    </row>
    <row r="174" spans="1:19" s="35" customFormat="1" ht="12.75" hidden="1" outlineLevel="2">
      <c r="A174" s="112">
        <v>39142</v>
      </c>
      <c r="B174" s="110" t="s">
        <v>72</v>
      </c>
      <c r="C174" s="110" t="s">
        <v>73</v>
      </c>
      <c r="D174" s="110"/>
      <c r="E174" s="110">
        <v>2577620</v>
      </c>
      <c r="F174" s="110">
        <v>2577620</v>
      </c>
      <c r="G174" s="111">
        <f t="shared" si="29"/>
        <v>0</v>
      </c>
      <c r="H174" s="94">
        <v>0</v>
      </c>
      <c r="I174" s="94">
        <v>30</v>
      </c>
      <c r="J174" s="94">
        <v>0</v>
      </c>
      <c r="K174" s="95">
        <f t="shared" si="25"/>
        <v>30</v>
      </c>
      <c r="L174" s="2" t="s">
        <v>262</v>
      </c>
      <c r="M174" s="93">
        <v>1</v>
      </c>
      <c r="N174" s="44">
        <f t="shared" si="26"/>
        <v>76</v>
      </c>
      <c r="O174" s="118">
        <v>0</v>
      </c>
      <c r="P174" s="118">
        <v>0</v>
      </c>
      <c r="Q174" s="117">
        <v>0</v>
      </c>
      <c r="R174" s="117">
        <f t="shared" si="27"/>
        <v>76</v>
      </c>
      <c r="S174" s="33">
        <f t="shared" si="28"/>
        <v>1.5333333333333334</v>
      </c>
    </row>
    <row r="175" spans="1:19" s="35" customFormat="1" ht="12.75" hidden="1" outlineLevel="2">
      <c r="A175" s="112">
        <v>39142</v>
      </c>
      <c r="B175" s="110" t="s">
        <v>74</v>
      </c>
      <c r="C175" s="110" t="s">
        <v>75</v>
      </c>
      <c r="D175" s="110"/>
      <c r="E175" s="110">
        <v>842360</v>
      </c>
      <c r="F175" s="110">
        <v>842360</v>
      </c>
      <c r="G175" s="111">
        <f t="shared" si="29"/>
        <v>0</v>
      </c>
      <c r="H175" s="94">
        <v>0</v>
      </c>
      <c r="I175" s="94">
        <v>30</v>
      </c>
      <c r="J175" s="94">
        <v>0</v>
      </c>
      <c r="K175" s="95">
        <f t="shared" si="25"/>
        <v>30</v>
      </c>
      <c r="L175" s="2" t="s">
        <v>262</v>
      </c>
      <c r="M175" s="93">
        <v>1</v>
      </c>
      <c r="N175" s="44">
        <f t="shared" si="26"/>
        <v>76</v>
      </c>
      <c r="O175" s="118">
        <v>0</v>
      </c>
      <c r="P175" s="118">
        <v>0</v>
      </c>
      <c r="Q175" s="117">
        <v>0</v>
      </c>
      <c r="R175" s="117">
        <f t="shared" si="27"/>
        <v>76</v>
      </c>
      <c r="S175" s="33">
        <f t="shared" si="28"/>
        <v>1.5333333333333334</v>
      </c>
    </row>
    <row r="176" spans="1:19" s="35" customFormat="1" ht="12.75" hidden="1" outlineLevel="2">
      <c r="A176" s="112">
        <v>39142</v>
      </c>
      <c r="B176" s="110" t="s">
        <v>76</v>
      </c>
      <c r="C176" s="110" t="s">
        <v>77</v>
      </c>
      <c r="D176" s="110"/>
      <c r="E176" s="110">
        <v>0</v>
      </c>
      <c r="F176" s="110">
        <v>0</v>
      </c>
      <c r="G176" s="111">
        <f t="shared" si="29"/>
        <v>0</v>
      </c>
      <c r="H176" s="94">
        <v>10</v>
      </c>
      <c r="I176" s="94">
        <v>30</v>
      </c>
      <c r="J176" s="94">
        <v>0</v>
      </c>
      <c r="K176" s="95">
        <f t="shared" si="25"/>
        <v>40</v>
      </c>
      <c r="L176" s="2" t="s">
        <v>262</v>
      </c>
      <c r="M176" s="93">
        <v>1</v>
      </c>
      <c r="N176" s="44">
        <f t="shared" si="26"/>
        <v>76</v>
      </c>
      <c r="O176" s="118">
        <v>0</v>
      </c>
      <c r="P176" s="118">
        <v>0</v>
      </c>
      <c r="Q176" s="117">
        <v>0</v>
      </c>
      <c r="R176" s="117">
        <f t="shared" si="27"/>
        <v>76</v>
      </c>
      <c r="S176" s="33">
        <f t="shared" si="28"/>
        <v>0.9</v>
      </c>
    </row>
    <row r="177" spans="1:19" s="35" customFormat="1" ht="12.75" hidden="1" outlineLevel="2">
      <c r="A177" s="112">
        <v>39142</v>
      </c>
      <c r="B177" s="110" t="s">
        <v>78</v>
      </c>
      <c r="C177" s="110" t="s">
        <v>79</v>
      </c>
      <c r="D177" s="110"/>
      <c r="E177" s="110">
        <v>735340</v>
      </c>
      <c r="F177" s="110">
        <v>735340</v>
      </c>
      <c r="G177" s="111">
        <f t="shared" si="29"/>
        <v>0</v>
      </c>
      <c r="H177" s="94">
        <v>0</v>
      </c>
      <c r="I177" s="94">
        <v>30</v>
      </c>
      <c r="J177" s="94">
        <v>0</v>
      </c>
      <c r="K177" s="95">
        <f t="shared" si="25"/>
        <v>30</v>
      </c>
      <c r="L177" s="2" t="s">
        <v>262</v>
      </c>
      <c r="M177" s="93">
        <v>1</v>
      </c>
      <c r="N177" s="44">
        <f t="shared" si="26"/>
        <v>76</v>
      </c>
      <c r="O177" s="118">
        <v>0</v>
      </c>
      <c r="P177" s="118">
        <v>0</v>
      </c>
      <c r="Q177" s="117">
        <v>0</v>
      </c>
      <c r="R177" s="117">
        <f t="shared" si="27"/>
        <v>76</v>
      </c>
      <c r="S177" s="33">
        <f t="shared" si="28"/>
        <v>1.5333333333333334</v>
      </c>
    </row>
    <row r="178" spans="1:19" s="35" customFormat="1" ht="12.75" hidden="1" outlineLevel="2">
      <c r="A178" s="112">
        <v>39142</v>
      </c>
      <c r="B178" s="110" t="s">
        <v>213</v>
      </c>
      <c r="C178" s="110" t="s">
        <v>214</v>
      </c>
      <c r="D178" s="110"/>
      <c r="E178" s="110">
        <v>1285220</v>
      </c>
      <c r="F178" s="110">
        <v>1285220</v>
      </c>
      <c r="G178" s="111">
        <f t="shared" si="29"/>
        <v>0</v>
      </c>
      <c r="H178" s="94">
        <v>0</v>
      </c>
      <c r="I178" s="94">
        <v>30</v>
      </c>
      <c r="J178" s="94">
        <v>0</v>
      </c>
      <c r="K178" s="95">
        <f t="shared" si="25"/>
        <v>30</v>
      </c>
      <c r="L178" s="2" t="s">
        <v>262</v>
      </c>
      <c r="M178" s="93">
        <v>1</v>
      </c>
      <c r="N178" s="44">
        <f t="shared" si="26"/>
        <v>76</v>
      </c>
      <c r="O178" s="118">
        <v>0</v>
      </c>
      <c r="P178" s="118">
        <v>0</v>
      </c>
      <c r="Q178" s="117">
        <v>0</v>
      </c>
      <c r="R178" s="117">
        <f t="shared" si="27"/>
        <v>76</v>
      </c>
      <c r="S178" s="33">
        <f t="shared" si="28"/>
        <v>1.5333333333333334</v>
      </c>
    </row>
    <row r="179" spans="1:19" s="35" customFormat="1" ht="12.75" hidden="1" outlineLevel="2">
      <c r="A179" s="112">
        <v>39142</v>
      </c>
      <c r="B179" s="110" t="s">
        <v>80</v>
      </c>
      <c r="C179" s="110" t="s">
        <v>81</v>
      </c>
      <c r="D179" s="110"/>
      <c r="E179" s="110">
        <v>738090</v>
      </c>
      <c r="F179" s="110">
        <v>738090</v>
      </c>
      <c r="G179" s="111">
        <f t="shared" si="29"/>
        <v>0</v>
      </c>
      <c r="H179" s="94">
        <v>0</v>
      </c>
      <c r="I179" s="94">
        <v>30</v>
      </c>
      <c r="J179" s="94">
        <v>0</v>
      </c>
      <c r="K179" s="95">
        <f t="shared" si="25"/>
        <v>30</v>
      </c>
      <c r="L179" s="2" t="s">
        <v>262</v>
      </c>
      <c r="M179" s="93">
        <v>1</v>
      </c>
      <c r="N179" s="44">
        <f t="shared" si="26"/>
        <v>76</v>
      </c>
      <c r="O179" s="118">
        <v>0</v>
      </c>
      <c r="P179" s="118">
        <v>0</v>
      </c>
      <c r="Q179" s="117">
        <v>0</v>
      </c>
      <c r="R179" s="117">
        <f t="shared" si="27"/>
        <v>76</v>
      </c>
      <c r="S179" s="33">
        <f t="shared" si="28"/>
        <v>1.5333333333333334</v>
      </c>
    </row>
    <row r="180" spans="1:19" s="35" customFormat="1" ht="12.75" hidden="1" outlineLevel="2">
      <c r="A180" s="112">
        <v>39142</v>
      </c>
      <c r="B180" s="110" t="s">
        <v>235</v>
      </c>
      <c r="C180" s="110" t="s">
        <v>236</v>
      </c>
      <c r="D180" s="110"/>
      <c r="E180" s="110">
        <v>0</v>
      </c>
      <c r="F180" s="110">
        <v>0</v>
      </c>
      <c r="G180" s="111">
        <f t="shared" si="29"/>
        <v>0</v>
      </c>
      <c r="H180" s="94">
        <v>0</v>
      </c>
      <c r="I180" s="94">
        <v>30</v>
      </c>
      <c r="J180" s="94">
        <v>0</v>
      </c>
      <c r="K180" s="95">
        <f t="shared" si="25"/>
        <v>30</v>
      </c>
      <c r="L180" s="2" t="s">
        <v>262</v>
      </c>
      <c r="M180" s="93">
        <v>1</v>
      </c>
      <c r="N180" s="44">
        <f t="shared" si="26"/>
        <v>76</v>
      </c>
      <c r="O180" s="118">
        <v>0</v>
      </c>
      <c r="P180" s="118">
        <v>0</v>
      </c>
      <c r="Q180" s="117">
        <v>0</v>
      </c>
      <c r="R180" s="117">
        <f t="shared" si="27"/>
        <v>76</v>
      </c>
      <c r="S180" s="33">
        <f t="shared" si="28"/>
        <v>1.5333333333333334</v>
      </c>
    </row>
    <row r="181" spans="1:19" s="35" customFormat="1" ht="12.75" hidden="1" outlineLevel="2">
      <c r="A181" s="112">
        <v>39142</v>
      </c>
      <c r="B181" s="110" t="s">
        <v>215</v>
      </c>
      <c r="C181" s="110" t="s">
        <v>216</v>
      </c>
      <c r="D181" s="110"/>
      <c r="E181" s="110">
        <v>0</v>
      </c>
      <c r="F181" s="110">
        <v>0</v>
      </c>
      <c r="G181" s="111">
        <f t="shared" si="29"/>
        <v>0</v>
      </c>
      <c r="H181" s="94">
        <v>0</v>
      </c>
      <c r="I181" s="94">
        <v>30</v>
      </c>
      <c r="J181" s="94">
        <v>0</v>
      </c>
      <c r="K181" s="95">
        <f t="shared" si="25"/>
        <v>30</v>
      </c>
      <c r="L181" s="2" t="s">
        <v>262</v>
      </c>
      <c r="M181" s="93">
        <v>1</v>
      </c>
      <c r="N181" s="44">
        <f t="shared" si="26"/>
        <v>76</v>
      </c>
      <c r="O181" s="118">
        <v>0</v>
      </c>
      <c r="P181" s="118">
        <v>0</v>
      </c>
      <c r="Q181" s="117">
        <v>0</v>
      </c>
      <c r="R181" s="117">
        <f t="shared" si="27"/>
        <v>76</v>
      </c>
      <c r="S181" s="33">
        <f t="shared" si="28"/>
        <v>1.5333333333333334</v>
      </c>
    </row>
    <row r="182" spans="1:19" s="35" customFormat="1" ht="12.75" hidden="1" outlineLevel="2">
      <c r="A182" s="112">
        <v>39142</v>
      </c>
      <c r="B182" s="110" t="s">
        <v>217</v>
      </c>
      <c r="C182" s="110" t="s">
        <v>218</v>
      </c>
      <c r="D182" s="110"/>
      <c r="E182" s="110">
        <v>0</v>
      </c>
      <c r="F182" s="110">
        <v>0</v>
      </c>
      <c r="G182" s="111">
        <f t="shared" si="29"/>
        <v>0</v>
      </c>
      <c r="H182" s="94">
        <v>0</v>
      </c>
      <c r="I182" s="94">
        <v>30</v>
      </c>
      <c r="J182" s="94">
        <v>0</v>
      </c>
      <c r="K182" s="95">
        <f t="shared" si="25"/>
        <v>30</v>
      </c>
      <c r="L182" s="2" t="s">
        <v>262</v>
      </c>
      <c r="M182" s="93">
        <v>1</v>
      </c>
      <c r="N182" s="44">
        <f t="shared" si="26"/>
        <v>76</v>
      </c>
      <c r="O182" s="118">
        <v>0</v>
      </c>
      <c r="P182" s="118">
        <v>0</v>
      </c>
      <c r="Q182" s="117">
        <v>0</v>
      </c>
      <c r="R182" s="117">
        <f t="shared" si="27"/>
        <v>76</v>
      </c>
      <c r="S182" s="33">
        <f t="shared" si="28"/>
        <v>1.5333333333333334</v>
      </c>
    </row>
    <row r="183" spans="1:19" s="35" customFormat="1" ht="12.75" hidden="1" outlineLevel="2">
      <c r="A183" s="112">
        <v>39142</v>
      </c>
      <c r="B183" s="110" t="s">
        <v>82</v>
      </c>
      <c r="C183" s="110" t="s">
        <v>83</v>
      </c>
      <c r="D183" s="110"/>
      <c r="E183" s="110">
        <v>1151070</v>
      </c>
      <c r="F183" s="110">
        <v>1151070</v>
      </c>
      <c r="G183" s="111">
        <f t="shared" si="29"/>
        <v>0</v>
      </c>
      <c r="H183" s="94">
        <v>0</v>
      </c>
      <c r="I183" s="94">
        <v>30</v>
      </c>
      <c r="J183" s="94">
        <v>0</v>
      </c>
      <c r="K183" s="95">
        <f t="shared" si="25"/>
        <v>30</v>
      </c>
      <c r="L183" s="2" t="s">
        <v>262</v>
      </c>
      <c r="M183" s="93">
        <v>1</v>
      </c>
      <c r="N183" s="44">
        <f t="shared" si="26"/>
        <v>76</v>
      </c>
      <c r="O183" s="118">
        <v>0</v>
      </c>
      <c r="P183" s="118">
        <v>0</v>
      </c>
      <c r="Q183" s="117">
        <v>0</v>
      </c>
      <c r="R183" s="117">
        <f t="shared" si="27"/>
        <v>76</v>
      </c>
      <c r="S183" s="33">
        <f t="shared" si="28"/>
        <v>1.5333333333333334</v>
      </c>
    </row>
    <row r="184" spans="1:19" s="35" customFormat="1" ht="12.75" hidden="1" outlineLevel="2">
      <c r="A184" s="112">
        <v>39142</v>
      </c>
      <c r="B184" s="110" t="s">
        <v>84</v>
      </c>
      <c r="C184" s="110" t="s">
        <v>85</v>
      </c>
      <c r="D184" s="110"/>
      <c r="E184" s="110">
        <v>2698910</v>
      </c>
      <c r="F184" s="110">
        <v>2698910</v>
      </c>
      <c r="G184" s="111">
        <f t="shared" si="29"/>
        <v>0</v>
      </c>
      <c r="H184" s="94">
        <v>0</v>
      </c>
      <c r="I184" s="94">
        <v>30</v>
      </c>
      <c r="J184" s="94">
        <v>0</v>
      </c>
      <c r="K184" s="95">
        <f t="shared" si="25"/>
        <v>30</v>
      </c>
      <c r="L184" s="2" t="s">
        <v>262</v>
      </c>
      <c r="M184" s="93">
        <v>1</v>
      </c>
      <c r="N184" s="44">
        <f t="shared" si="26"/>
        <v>76</v>
      </c>
      <c r="O184" s="118">
        <v>0</v>
      </c>
      <c r="P184" s="118">
        <v>0</v>
      </c>
      <c r="Q184" s="117">
        <v>0</v>
      </c>
      <c r="R184" s="117">
        <f t="shared" si="27"/>
        <v>76</v>
      </c>
      <c r="S184" s="33">
        <f t="shared" si="28"/>
        <v>1.5333333333333334</v>
      </c>
    </row>
    <row r="185" spans="1:19" s="35" customFormat="1" ht="12.75" hidden="1" outlineLevel="2">
      <c r="A185" s="112">
        <v>39142</v>
      </c>
      <c r="B185" s="110" t="s">
        <v>219</v>
      </c>
      <c r="C185" s="110" t="s">
        <v>220</v>
      </c>
      <c r="D185" s="110"/>
      <c r="E185" s="110">
        <v>1355050</v>
      </c>
      <c r="F185" s="110">
        <v>1355050</v>
      </c>
      <c r="G185" s="111">
        <f t="shared" si="29"/>
        <v>0</v>
      </c>
      <c r="H185" s="94">
        <v>0</v>
      </c>
      <c r="I185" s="94">
        <v>30</v>
      </c>
      <c r="J185" s="94">
        <v>0</v>
      </c>
      <c r="K185" s="95">
        <f t="shared" si="25"/>
        <v>30</v>
      </c>
      <c r="L185" s="2" t="s">
        <v>262</v>
      </c>
      <c r="M185" s="93">
        <v>1</v>
      </c>
      <c r="N185" s="44">
        <f t="shared" si="26"/>
        <v>76</v>
      </c>
      <c r="O185" s="118">
        <v>0</v>
      </c>
      <c r="P185" s="118">
        <v>0</v>
      </c>
      <c r="Q185" s="117">
        <v>0</v>
      </c>
      <c r="R185" s="117">
        <f t="shared" si="27"/>
        <v>76</v>
      </c>
      <c r="S185" s="33">
        <f t="shared" si="28"/>
        <v>1.5333333333333334</v>
      </c>
    </row>
    <row r="186" spans="1:19" s="35" customFormat="1" ht="12.75" hidden="1" outlineLevel="2">
      <c r="A186" s="112">
        <v>39142</v>
      </c>
      <c r="B186" s="110" t="s">
        <v>221</v>
      </c>
      <c r="C186" s="110" t="s">
        <v>222</v>
      </c>
      <c r="D186" s="110"/>
      <c r="E186" s="110">
        <v>0</v>
      </c>
      <c r="F186" s="110">
        <v>0</v>
      </c>
      <c r="G186" s="111">
        <f t="shared" si="29"/>
        <v>0</v>
      </c>
      <c r="H186" s="94">
        <v>0</v>
      </c>
      <c r="I186" s="94">
        <v>30</v>
      </c>
      <c r="J186" s="94">
        <v>0</v>
      </c>
      <c r="K186" s="95">
        <f t="shared" si="25"/>
        <v>30</v>
      </c>
      <c r="L186" s="2" t="s">
        <v>262</v>
      </c>
      <c r="M186" s="93">
        <v>1</v>
      </c>
      <c r="N186" s="44">
        <f t="shared" si="26"/>
        <v>76</v>
      </c>
      <c r="O186" s="118">
        <v>0</v>
      </c>
      <c r="P186" s="118">
        <v>0</v>
      </c>
      <c r="Q186" s="117">
        <v>0</v>
      </c>
      <c r="R186" s="117">
        <f t="shared" si="27"/>
        <v>76</v>
      </c>
      <c r="S186" s="33">
        <f t="shared" si="28"/>
        <v>1.5333333333333334</v>
      </c>
    </row>
    <row r="187" spans="1:19" s="35" customFormat="1" ht="12.75" hidden="1" outlineLevel="2">
      <c r="A187" s="112">
        <v>39142</v>
      </c>
      <c r="B187" s="110" t="s">
        <v>239</v>
      </c>
      <c r="C187" s="110" t="s">
        <v>240</v>
      </c>
      <c r="D187" s="110"/>
      <c r="E187" s="110">
        <v>0</v>
      </c>
      <c r="F187" s="110">
        <v>0</v>
      </c>
      <c r="G187" s="111">
        <f t="shared" si="29"/>
        <v>0</v>
      </c>
      <c r="H187" s="94">
        <v>0</v>
      </c>
      <c r="I187" s="94">
        <v>30</v>
      </c>
      <c r="J187" s="94">
        <v>0</v>
      </c>
      <c r="K187" s="95">
        <f t="shared" si="25"/>
        <v>30</v>
      </c>
      <c r="L187" s="2" t="s">
        <v>262</v>
      </c>
      <c r="M187" s="93">
        <v>1</v>
      </c>
      <c r="N187" s="44">
        <f t="shared" si="26"/>
        <v>76</v>
      </c>
      <c r="O187" s="118">
        <v>0</v>
      </c>
      <c r="P187" s="118">
        <v>0</v>
      </c>
      <c r="Q187" s="117">
        <v>0</v>
      </c>
      <c r="R187" s="117">
        <f t="shared" si="27"/>
        <v>76</v>
      </c>
      <c r="S187" s="33">
        <f t="shared" si="28"/>
        <v>1.5333333333333334</v>
      </c>
    </row>
    <row r="188" spans="1:19" s="35" customFormat="1" ht="12.75" hidden="1" outlineLevel="2">
      <c r="A188" s="112">
        <v>39142</v>
      </c>
      <c r="B188" s="110" t="s">
        <v>86</v>
      </c>
      <c r="C188" s="110" t="s">
        <v>87</v>
      </c>
      <c r="D188" s="110"/>
      <c r="E188" s="110">
        <v>1038300</v>
      </c>
      <c r="F188" s="110">
        <v>1038300</v>
      </c>
      <c r="G188" s="111">
        <f t="shared" si="29"/>
        <v>0</v>
      </c>
      <c r="H188" s="94">
        <v>0</v>
      </c>
      <c r="I188" s="94">
        <v>30</v>
      </c>
      <c r="J188" s="94">
        <v>0</v>
      </c>
      <c r="K188" s="95">
        <f t="shared" si="25"/>
        <v>30</v>
      </c>
      <c r="L188" s="2" t="s">
        <v>262</v>
      </c>
      <c r="M188" s="93">
        <v>1</v>
      </c>
      <c r="N188" s="44">
        <f t="shared" si="26"/>
        <v>76</v>
      </c>
      <c r="O188" s="118">
        <v>0</v>
      </c>
      <c r="P188" s="118">
        <v>0</v>
      </c>
      <c r="Q188" s="117">
        <v>0</v>
      </c>
      <c r="R188" s="117">
        <f t="shared" si="27"/>
        <v>76</v>
      </c>
      <c r="S188" s="33">
        <f t="shared" si="28"/>
        <v>1.5333333333333334</v>
      </c>
    </row>
    <row r="189" spans="1:19" s="35" customFormat="1" ht="12.75" hidden="1" outlineLevel="2">
      <c r="A189" s="112">
        <v>39142</v>
      </c>
      <c r="B189" s="110" t="s">
        <v>88</v>
      </c>
      <c r="C189" s="110" t="s">
        <v>89</v>
      </c>
      <c r="D189" s="110"/>
      <c r="E189" s="110">
        <v>760020</v>
      </c>
      <c r="F189" s="110">
        <v>760020</v>
      </c>
      <c r="G189" s="111">
        <f t="shared" si="29"/>
        <v>0</v>
      </c>
      <c r="H189" s="94">
        <v>0</v>
      </c>
      <c r="I189" s="94">
        <v>30</v>
      </c>
      <c r="J189" s="94">
        <v>0</v>
      </c>
      <c r="K189" s="95">
        <f t="shared" si="25"/>
        <v>30</v>
      </c>
      <c r="L189" s="2" t="s">
        <v>262</v>
      </c>
      <c r="M189" s="93">
        <v>1</v>
      </c>
      <c r="N189" s="44">
        <f t="shared" si="26"/>
        <v>76</v>
      </c>
      <c r="O189" s="118">
        <v>0</v>
      </c>
      <c r="P189" s="118">
        <v>0</v>
      </c>
      <c r="Q189" s="117">
        <v>0</v>
      </c>
      <c r="R189" s="117">
        <f t="shared" si="27"/>
        <v>76</v>
      </c>
      <c r="S189" s="33">
        <f t="shared" si="28"/>
        <v>1.5333333333333334</v>
      </c>
    </row>
    <row r="190" spans="1:19" s="35" customFormat="1" ht="12.75" hidden="1" outlineLevel="2">
      <c r="A190" s="112">
        <v>39142</v>
      </c>
      <c r="B190" s="110" t="s">
        <v>127</v>
      </c>
      <c r="C190" s="110" t="s">
        <v>128</v>
      </c>
      <c r="D190" s="110"/>
      <c r="E190" s="110">
        <v>0</v>
      </c>
      <c r="F190" s="110">
        <v>0</v>
      </c>
      <c r="G190" s="111">
        <f t="shared" si="29"/>
        <v>0</v>
      </c>
      <c r="H190" s="94">
        <v>0</v>
      </c>
      <c r="I190" s="94">
        <v>30</v>
      </c>
      <c r="J190" s="94">
        <v>0</v>
      </c>
      <c r="K190" s="95">
        <f t="shared" si="25"/>
        <v>30</v>
      </c>
      <c r="L190" s="2" t="s">
        <v>262</v>
      </c>
      <c r="M190" s="93">
        <v>1</v>
      </c>
      <c r="N190" s="44">
        <f t="shared" si="26"/>
        <v>76</v>
      </c>
      <c r="O190" s="118">
        <v>0</v>
      </c>
      <c r="P190" s="118">
        <v>0</v>
      </c>
      <c r="Q190" s="117">
        <v>0</v>
      </c>
      <c r="R190" s="117">
        <f t="shared" si="27"/>
        <v>76</v>
      </c>
      <c r="S190" s="33">
        <f t="shared" si="28"/>
        <v>1.5333333333333334</v>
      </c>
    </row>
    <row r="191" spans="1:19" s="35" customFormat="1" ht="12.75" hidden="1" outlineLevel="2">
      <c r="A191" s="112">
        <v>39142</v>
      </c>
      <c r="B191" s="110" t="s">
        <v>90</v>
      </c>
      <c r="C191" s="110" t="s">
        <v>91</v>
      </c>
      <c r="D191" s="110"/>
      <c r="E191" s="110">
        <v>949490</v>
      </c>
      <c r="F191" s="110">
        <v>949490</v>
      </c>
      <c r="G191" s="111">
        <f t="shared" si="29"/>
        <v>0</v>
      </c>
      <c r="H191" s="94">
        <v>0</v>
      </c>
      <c r="I191" s="94">
        <v>30</v>
      </c>
      <c r="J191" s="94">
        <v>0</v>
      </c>
      <c r="K191" s="95">
        <f t="shared" si="25"/>
        <v>30</v>
      </c>
      <c r="L191" s="2" t="s">
        <v>262</v>
      </c>
      <c r="M191" s="93">
        <v>1</v>
      </c>
      <c r="N191" s="44">
        <f t="shared" si="26"/>
        <v>76</v>
      </c>
      <c r="O191" s="118">
        <v>0</v>
      </c>
      <c r="P191" s="118">
        <v>0</v>
      </c>
      <c r="Q191" s="117">
        <v>0</v>
      </c>
      <c r="R191" s="117">
        <f t="shared" si="27"/>
        <v>76</v>
      </c>
      <c r="S191" s="33">
        <f t="shared" si="28"/>
        <v>1.5333333333333334</v>
      </c>
    </row>
    <row r="192" spans="1:19" s="35" customFormat="1" ht="12.75" hidden="1" outlineLevel="2">
      <c r="A192" s="112">
        <v>39142</v>
      </c>
      <c r="B192" s="110" t="s">
        <v>231</v>
      </c>
      <c r="C192" s="110" t="s">
        <v>232</v>
      </c>
      <c r="D192" s="110"/>
      <c r="E192" s="110">
        <v>0</v>
      </c>
      <c r="F192" s="110">
        <v>0</v>
      </c>
      <c r="G192" s="111">
        <f t="shared" si="29"/>
        <v>0</v>
      </c>
      <c r="H192" s="94">
        <v>0</v>
      </c>
      <c r="I192" s="94">
        <v>30</v>
      </c>
      <c r="J192" s="94">
        <v>0</v>
      </c>
      <c r="K192" s="95">
        <f t="shared" si="25"/>
        <v>30</v>
      </c>
      <c r="L192" s="2" t="s">
        <v>262</v>
      </c>
      <c r="M192" s="93">
        <v>1</v>
      </c>
      <c r="N192" s="44">
        <f t="shared" si="26"/>
        <v>76</v>
      </c>
      <c r="O192" s="118">
        <v>0</v>
      </c>
      <c r="P192" s="118">
        <v>0</v>
      </c>
      <c r="Q192" s="117">
        <v>0</v>
      </c>
      <c r="R192" s="117">
        <f t="shared" si="27"/>
        <v>76</v>
      </c>
      <c r="S192" s="33">
        <f t="shared" si="28"/>
        <v>1.5333333333333334</v>
      </c>
    </row>
    <row r="193" spans="1:19" s="35" customFormat="1" ht="12.75" hidden="1" outlineLevel="2">
      <c r="A193" s="112">
        <v>39142</v>
      </c>
      <c r="B193" s="110" t="s">
        <v>92</v>
      </c>
      <c r="C193" s="110" t="s">
        <v>93</v>
      </c>
      <c r="D193" s="110"/>
      <c r="E193" s="110">
        <v>1336730</v>
      </c>
      <c r="F193" s="110">
        <v>1336730</v>
      </c>
      <c r="G193" s="111">
        <f t="shared" si="29"/>
        <v>0</v>
      </c>
      <c r="H193" s="94">
        <v>0</v>
      </c>
      <c r="I193" s="94">
        <v>30</v>
      </c>
      <c r="J193" s="94">
        <v>0</v>
      </c>
      <c r="K193" s="95">
        <f t="shared" si="25"/>
        <v>30</v>
      </c>
      <c r="L193" s="2" t="s">
        <v>262</v>
      </c>
      <c r="M193" s="93">
        <v>1</v>
      </c>
      <c r="N193" s="44">
        <f t="shared" si="26"/>
        <v>76</v>
      </c>
      <c r="O193" s="118">
        <v>0</v>
      </c>
      <c r="P193" s="118">
        <v>0</v>
      </c>
      <c r="Q193" s="117">
        <v>0</v>
      </c>
      <c r="R193" s="117">
        <f t="shared" si="27"/>
        <v>76</v>
      </c>
      <c r="S193" s="33">
        <f t="shared" si="28"/>
        <v>1.5333333333333334</v>
      </c>
    </row>
    <row r="194" spans="1:19" s="35" customFormat="1" ht="12.75" hidden="1" outlineLevel="2">
      <c r="A194" s="112">
        <v>39142</v>
      </c>
      <c r="B194" s="110" t="s">
        <v>94</v>
      </c>
      <c r="C194" s="110" t="s">
        <v>95</v>
      </c>
      <c r="D194" s="110"/>
      <c r="E194" s="110">
        <v>3167020</v>
      </c>
      <c r="F194" s="110">
        <v>3167020</v>
      </c>
      <c r="G194" s="111">
        <f t="shared" si="29"/>
        <v>0</v>
      </c>
      <c r="H194" s="94">
        <v>0</v>
      </c>
      <c r="I194" s="94">
        <v>30</v>
      </c>
      <c r="J194" s="94">
        <v>0</v>
      </c>
      <c r="K194" s="95">
        <f aca="true" t="shared" si="30" ref="K194:K225">+I194+H194</f>
        <v>30</v>
      </c>
      <c r="L194" s="2" t="s">
        <v>262</v>
      </c>
      <c r="M194" s="93">
        <v>1</v>
      </c>
      <c r="N194" s="44">
        <f aca="true" t="shared" si="31" ref="N194:N225">$N$2*2</f>
        <v>76</v>
      </c>
      <c r="O194" s="118">
        <v>0</v>
      </c>
      <c r="P194" s="118">
        <v>0</v>
      </c>
      <c r="Q194" s="117">
        <v>0</v>
      </c>
      <c r="R194" s="117">
        <f aca="true" t="shared" si="32" ref="R194:R225">N194+O194+P194+Q194</f>
        <v>76</v>
      </c>
      <c r="S194" s="33">
        <f aca="true" t="shared" si="33" ref="S194:S225">SUM(R194-K194)/K194</f>
        <v>1.5333333333333334</v>
      </c>
    </row>
    <row r="195" spans="1:19" s="35" customFormat="1" ht="12.75" hidden="1" outlineLevel="2">
      <c r="A195" s="112">
        <v>39142</v>
      </c>
      <c r="B195" s="110" t="s">
        <v>96</v>
      </c>
      <c r="C195" s="110" t="s">
        <v>97</v>
      </c>
      <c r="D195" s="110"/>
      <c r="E195" s="110">
        <v>260930</v>
      </c>
      <c r="F195" s="110">
        <v>260930</v>
      </c>
      <c r="G195" s="111">
        <f aca="true" t="shared" si="34" ref="G195:G226">F195-E195</f>
        <v>0</v>
      </c>
      <c r="H195" s="94">
        <v>0</v>
      </c>
      <c r="I195" s="94">
        <v>30</v>
      </c>
      <c r="J195" s="94">
        <v>0</v>
      </c>
      <c r="K195" s="95">
        <f t="shared" si="30"/>
        <v>30</v>
      </c>
      <c r="L195" s="2" t="s">
        <v>262</v>
      </c>
      <c r="M195" s="93">
        <v>1</v>
      </c>
      <c r="N195" s="44">
        <f t="shared" si="31"/>
        <v>76</v>
      </c>
      <c r="O195" s="118">
        <v>0</v>
      </c>
      <c r="P195" s="118">
        <v>0</v>
      </c>
      <c r="Q195" s="117">
        <v>0</v>
      </c>
      <c r="R195" s="117">
        <f t="shared" si="32"/>
        <v>76</v>
      </c>
      <c r="S195" s="33">
        <f t="shared" si="33"/>
        <v>1.5333333333333334</v>
      </c>
    </row>
    <row r="196" spans="1:19" s="35" customFormat="1" ht="12.75" hidden="1" outlineLevel="2">
      <c r="A196" s="112">
        <v>39142</v>
      </c>
      <c r="B196" s="110" t="s">
        <v>98</v>
      </c>
      <c r="C196" s="110" t="s">
        <v>99</v>
      </c>
      <c r="D196" s="110"/>
      <c r="E196" s="110">
        <v>1753340</v>
      </c>
      <c r="F196" s="110">
        <v>1753340</v>
      </c>
      <c r="G196" s="111">
        <f t="shared" si="34"/>
        <v>0</v>
      </c>
      <c r="H196" s="94">
        <v>0</v>
      </c>
      <c r="I196" s="94">
        <v>30</v>
      </c>
      <c r="J196" s="94">
        <v>0</v>
      </c>
      <c r="K196" s="95">
        <f t="shared" si="30"/>
        <v>30</v>
      </c>
      <c r="L196" s="2" t="s">
        <v>262</v>
      </c>
      <c r="M196" s="93">
        <v>1</v>
      </c>
      <c r="N196" s="44">
        <f t="shared" si="31"/>
        <v>76</v>
      </c>
      <c r="O196" s="118">
        <v>0</v>
      </c>
      <c r="P196" s="118">
        <v>0</v>
      </c>
      <c r="Q196" s="117">
        <v>0</v>
      </c>
      <c r="R196" s="117">
        <f t="shared" si="32"/>
        <v>76</v>
      </c>
      <c r="S196" s="33">
        <f t="shared" si="33"/>
        <v>1.5333333333333334</v>
      </c>
    </row>
    <row r="197" spans="1:19" s="35" customFormat="1" ht="12.75" hidden="1" outlineLevel="2">
      <c r="A197" s="112">
        <v>39142</v>
      </c>
      <c r="B197" s="110" t="s">
        <v>100</v>
      </c>
      <c r="C197" s="110" t="s">
        <v>101</v>
      </c>
      <c r="D197" s="110"/>
      <c r="E197" s="110">
        <v>1636440</v>
      </c>
      <c r="F197" s="110">
        <v>1636440</v>
      </c>
      <c r="G197" s="111">
        <f t="shared" si="34"/>
        <v>0</v>
      </c>
      <c r="H197" s="94">
        <v>0</v>
      </c>
      <c r="I197" s="94">
        <v>30</v>
      </c>
      <c r="J197" s="94">
        <v>0</v>
      </c>
      <c r="K197" s="95">
        <f t="shared" si="30"/>
        <v>30</v>
      </c>
      <c r="L197" s="2" t="s">
        <v>262</v>
      </c>
      <c r="M197" s="93">
        <v>1</v>
      </c>
      <c r="N197" s="44">
        <f t="shared" si="31"/>
        <v>76</v>
      </c>
      <c r="O197" s="118">
        <v>0</v>
      </c>
      <c r="P197" s="118">
        <v>0</v>
      </c>
      <c r="Q197" s="117">
        <v>0</v>
      </c>
      <c r="R197" s="117">
        <f t="shared" si="32"/>
        <v>76</v>
      </c>
      <c r="S197" s="33">
        <f t="shared" si="33"/>
        <v>1.5333333333333334</v>
      </c>
    </row>
    <row r="198" spans="1:19" s="35" customFormat="1" ht="12.75" hidden="1" outlineLevel="2">
      <c r="A198" s="112">
        <v>39142</v>
      </c>
      <c r="B198" s="110" t="s">
        <v>102</v>
      </c>
      <c r="C198" s="110" t="s">
        <v>103</v>
      </c>
      <c r="D198" s="110"/>
      <c r="E198" s="110">
        <v>2072410</v>
      </c>
      <c r="F198" s="110">
        <v>2072410</v>
      </c>
      <c r="G198" s="111">
        <f t="shared" si="34"/>
        <v>0</v>
      </c>
      <c r="H198" s="94">
        <v>0</v>
      </c>
      <c r="I198" s="94">
        <v>30</v>
      </c>
      <c r="J198" s="94">
        <v>0</v>
      </c>
      <c r="K198" s="95">
        <f t="shared" si="30"/>
        <v>30</v>
      </c>
      <c r="L198" s="2" t="s">
        <v>262</v>
      </c>
      <c r="M198" s="93">
        <v>1</v>
      </c>
      <c r="N198" s="44">
        <f t="shared" si="31"/>
        <v>76</v>
      </c>
      <c r="O198" s="118">
        <v>0</v>
      </c>
      <c r="P198" s="118">
        <v>0</v>
      </c>
      <c r="Q198" s="117">
        <v>0</v>
      </c>
      <c r="R198" s="117">
        <f t="shared" si="32"/>
        <v>76</v>
      </c>
      <c r="S198" s="33">
        <f t="shared" si="33"/>
        <v>1.5333333333333334</v>
      </c>
    </row>
    <row r="199" spans="1:19" s="35" customFormat="1" ht="12.75" hidden="1" outlineLevel="2">
      <c r="A199" s="112">
        <v>39142</v>
      </c>
      <c r="B199" s="110" t="s">
        <v>104</v>
      </c>
      <c r="C199" s="110" t="s">
        <v>105</v>
      </c>
      <c r="D199" s="110"/>
      <c r="E199" s="110">
        <v>1406060</v>
      </c>
      <c r="F199" s="110">
        <v>1406060</v>
      </c>
      <c r="G199" s="111">
        <f t="shared" si="34"/>
        <v>0</v>
      </c>
      <c r="H199" s="94">
        <v>0</v>
      </c>
      <c r="I199" s="94">
        <v>30</v>
      </c>
      <c r="J199" s="94">
        <v>0</v>
      </c>
      <c r="K199" s="95">
        <f t="shared" si="30"/>
        <v>30</v>
      </c>
      <c r="L199" s="2" t="s">
        <v>262</v>
      </c>
      <c r="M199" s="93">
        <v>1</v>
      </c>
      <c r="N199" s="44">
        <f t="shared" si="31"/>
        <v>76</v>
      </c>
      <c r="O199" s="118">
        <v>0</v>
      </c>
      <c r="P199" s="118">
        <v>0</v>
      </c>
      <c r="Q199" s="117">
        <v>0</v>
      </c>
      <c r="R199" s="117">
        <f t="shared" si="32"/>
        <v>76</v>
      </c>
      <c r="S199" s="33">
        <f t="shared" si="33"/>
        <v>1.5333333333333334</v>
      </c>
    </row>
    <row r="200" spans="1:19" s="35" customFormat="1" ht="12.75" hidden="1" outlineLevel="2">
      <c r="A200" s="112">
        <v>39142</v>
      </c>
      <c r="B200" s="110" t="s">
        <v>106</v>
      </c>
      <c r="C200" s="110" t="s">
        <v>107</v>
      </c>
      <c r="D200" s="110"/>
      <c r="E200" s="110">
        <v>2676410</v>
      </c>
      <c r="F200" s="110">
        <v>2676410</v>
      </c>
      <c r="G200" s="111">
        <f t="shared" si="34"/>
        <v>0</v>
      </c>
      <c r="H200" s="94">
        <v>0</v>
      </c>
      <c r="I200" s="94">
        <v>30</v>
      </c>
      <c r="J200" s="94">
        <v>0</v>
      </c>
      <c r="K200" s="95">
        <f t="shared" si="30"/>
        <v>30</v>
      </c>
      <c r="L200" s="2" t="s">
        <v>262</v>
      </c>
      <c r="M200" s="93">
        <v>1</v>
      </c>
      <c r="N200" s="44">
        <f t="shared" si="31"/>
        <v>76</v>
      </c>
      <c r="O200" s="118">
        <v>0</v>
      </c>
      <c r="P200" s="118">
        <v>0</v>
      </c>
      <c r="Q200" s="117">
        <v>0</v>
      </c>
      <c r="R200" s="117">
        <f t="shared" si="32"/>
        <v>76</v>
      </c>
      <c r="S200" s="33">
        <f t="shared" si="33"/>
        <v>1.5333333333333334</v>
      </c>
    </row>
    <row r="201" spans="1:19" s="35" customFormat="1" ht="12.75" hidden="1" outlineLevel="2">
      <c r="A201" s="112">
        <v>39142</v>
      </c>
      <c r="B201" s="110" t="s">
        <v>108</v>
      </c>
      <c r="C201" s="110" t="s">
        <v>109</v>
      </c>
      <c r="D201" s="110"/>
      <c r="E201" s="110">
        <v>2497030</v>
      </c>
      <c r="F201" s="110">
        <v>2497030</v>
      </c>
      <c r="G201" s="111">
        <f t="shared" si="34"/>
        <v>0</v>
      </c>
      <c r="H201" s="94">
        <v>0</v>
      </c>
      <c r="I201" s="94">
        <v>30</v>
      </c>
      <c r="J201" s="94">
        <v>0</v>
      </c>
      <c r="K201" s="95">
        <f t="shared" si="30"/>
        <v>30</v>
      </c>
      <c r="L201" s="2" t="s">
        <v>262</v>
      </c>
      <c r="M201" s="93">
        <v>1</v>
      </c>
      <c r="N201" s="44">
        <f t="shared" si="31"/>
        <v>76</v>
      </c>
      <c r="O201" s="118">
        <v>0</v>
      </c>
      <c r="P201" s="118">
        <v>0</v>
      </c>
      <c r="Q201" s="117">
        <v>0</v>
      </c>
      <c r="R201" s="117">
        <f t="shared" si="32"/>
        <v>76</v>
      </c>
      <c r="S201" s="33">
        <f t="shared" si="33"/>
        <v>1.5333333333333334</v>
      </c>
    </row>
    <row r="202" spans="1:19" s="35" customFormat="1" ht="12.75" hidden="1" outlineLevel="2">
      <c r="A202" s="112">
        <v>39142</v>
      </c>
      <c r="B202" s="110" t="s">
        <v>110</v>
      </c>
      <c r="C202" s="110" t="s">
        <v>111</v>
      </c>
      <c r="D202" s="110"/>
      <c r="E202" s="110">
        <v>2491080</v>
      </c>
      <c r="F202" s="110">
        <v>2491080</v>
      </c>
      <c r="G202" s="111">
        <f t="shared" si="34"/>
        <v>0</v>
      </c>
      <c r="H202" s="94">
        <v>0</v>
      </c>
      <c r="I202" s="94">
        <v>30</v>
      </c>
      <c r="J202" s="94">
        <v>0</v>
      </c>
      <c r="K202" s="95">
        <f t="shared" si="30"/>
        <v>30</v>
      </c>
      <c r="L202" s="2" t="s">
        <v>262</v>
      </c>
      <c r="M202" s="93">
        <v>1</v>
      </c>
      <c r="N202" s="44">
        <f t="shared" si="31"/>
        <v>76</v>
      </c>
      <c r="O202" s="118">
        <v>0</v>
      </c>
      <c r="P202" s="118">
        <v>0</v>
      </c>
      <c r="Q202" s="117">
        <v>0</v>
      </c>
      <c r="R202" s="117">
        <f t="shared" si="32"/>
        <v>76</v>
      </c>
      <c r="S202" s="33">
        <f t="shared" si="33"/>
        <v>1.5333333333333334</v>
      </c>
    </row>
    <row r="203" spans="1:19" s="35" customFormat="1" ht="12.75" hidden="1" outlineLevel="2">
      <c r="A203" s="112">
        <v>39142</v>
      </c>
      <c r="B203" s="110" t="s">
        <v>112</v>
      </c>
      <c r="C203" s="110" t="s">
        <v>113</v>
      </c>
      <c r="D203" s="110"/>
      <c r="E203" s="110">
        <v>1847500</v>
      </c>
      <c r="F203" s="110">
        <v>1847500</v>
      </c>
      <c r="G203" s="111">
        <f t="shared" si="34"/>
        <v>0</v>
      </c>
      <c r="H203" s="94">
        <v>0</v>
      </c>
      <c r="I203" s="94">
        <v>30</v>
      </c>
      <c r="J203" s="94">
        <v>0</v>
      </c>
      <c r="K203" s="95">
        <f t="shared" si="30"/>
        <v>30</v>
      </c>
      <c r="L203" s="2" t="s">
        <v>262</v>
      </c>
      <c r="M203" s="93">
        <v>1</v>
      </c>
      <c r="N203" s="44">
        <f t="shared" si="31"/>
        <v>76</v>
      </c>
      <c r="O203" s="118">
        <v>0</v>
      </c>
      <c r="P203" s="118">
        <v>0</v>
      </c>
      <c r="Q203" s="117">
        <v>0</v>
      </c>
      <c r="R203" s="117">
        <f t="shared" si="32"/>
        <v>76</v>
      </c>
      <c r="S203" s="33">
        <f t="shared" si="33"/>
        <v>1.5333333333333334</v>
      </c>
    </row>
    <row r="204" spans="1:19" s="35" customFormat="1" ht="12.75" hidden="1" outlineLevel="2">
      <c r="A204" s="112">
        <v>39142</v>
      </c>
      <c r="B204" s="110" t="s">
        <v>114</v>
      </c>
      <c r="C204" s="110" t="s">
        <v>115</v>
      </c>
      <c r="D204" s="110"/>
      <c r="E204" s="110">
        <v>1921240</v>
      </c>
      <c r="F204" s="110">
        <v>1921240</v>
      </c>
      <c r="G204" s="111">
        <f t="shared" si="34"/>
        <v>0</v>
      </c>
      <c r="H204" s="94">
        <v>0</v>
      </c>
      <c r="I204" s="94">
        <v>30</v>
      </c>
      <c r="J204" s="94">
        <v>0</v>
      </c>
      <c r="K204" s="95">
        <f t="shared" si="30"/>
        <v>30</v>
      </c>
      <c r="L204" s="2" t="s">
        <v>262</v>
      </c>
      <c r="M204" s="93">
        <v>1</v>
      </c>
      <c r="N204" s="44">
        <f t="shared" si="31"/>
        <v>76</v>
      </c>
      <c r="O204" s="118">
        <v>0</v>
      </c>
      <c r="P204" s="118">
        <v>0</v>
      </c>
      <c r="Q204" s="117">
        <v>0</v>
      </c>
      <c r="R204" s="117">
        <f t="shared" si="32"/>
        <v>76</v>
      </c>
      <c r="S204" s="33">
        <f t="shared" si="33"/>
        <v>1.5333333333333334</v>
      </c>
    </row>
    <row r="205" spans="1:19" s="35" customFormat="1" ht="12.75" hidden="1" outlineLevel="2">
      <c r="A205" s="112">
        <v>39142</v>
      </c>
      <c r="B205" s="110" t="s">
        <v>116</v>
      </c>
      <c r="C205" s="110" t="s">
        <v>117</v>
      </c>
      <c r="D205" s="110"/>
      <c r="E205" s="110">
        <v>1830800</v>
      </c>
      <c r="F205" s="110">
        <v>1830800</v>
      </c>
      <c r="G205" s="111">
        <f t="shared" si="34"/>
        <v>0</v>
      </c>
      <c r="H205" s="94">
        <v>0</v>
      </c>
      <c r="I205" s="94">
        <v>30</v>
      </c>
      <c r="J205" s="94">
        <v>0</v>
      </c>
      <c r="K205" s="95">
        <f t="shared" si="30"/>
        <v>30</v>
      </c>
      <c r="L205" s="2" t="s">
        <v>262</v>
      </c>
      <c r="M205" s="93">
        <v>1</v>
      </c>
      <c r="N205" s="44">
        <f t="shared" si="31"/>
        <v>76</v>
      </c>
      <c r="O205" s="118">
        <v>0</v>
      </c>
      <c r="P205" s="118">
        <v>0</v>
      </c>
      <c r="Q205" s="117">
        <v>0</v>
      </c>
      <c r="R205" s="117">
        <f t="shared" si="32"/>
        <v>76</v>
      </c>
      <c r="S205" s="33">
        <f t="shared" si="33"/>
        <v>1.5333333333333334</v>
      </c>
    </row>
    <row r="206" spans="1:19" s="35" customFormat="1" ht="12.75" hidden="1" outlineLevel="2">
      <c r="A206" s="112">
        <v>39142</v>
      </c>
      <c r="B206" s="110" t="s">
        <v>118</v>
      </c>
      <c r="C206" s="110" t="s">
        <v>119</v>
      </c>
      <c r="D206" s="110"/>
      <c r="E206" s="110">
        <v>1531910</v>
      </c>
      <c r="F206" s="110">
        <v>1531910</v>
      </c>
      <c r="G206" s="111">
        <f t="shared" si="34"/>
        <v>0</v>
      </c>
      <c r="H206" s="94">
        <v>0</v>
      </c>
      <c r="I206" s="94">
        <v>30</v>
      </c>
      <c r="J206" s="94">
        <v>0</v>
      </c>
      <c r="K206" s="95">
        <f t="shared" si="30"/>
        <v>30</v>
      </c>
      <c r="L206" s="2" t="s">
        <v>262</v>
      </c>
      <c r="M206" s="93">
        <v>1</v>
      </c>
      <c r="N206" s="44">
        <f t="shared" si="31"/>
        <v>76</v>
      </c>
      <c r="O206" s="118">
        <v>0</v>
      </c>
      <c r="P206" s="118">
        <v>0</v>
      </c>
      <c r="Q206" s="117">
        <v>0</v>
      </c>
      <c r="R206" s="117">
        <f t="shared" si="32"/>
        <v>76</v>
      </c>
      <c r="S206" s="33">
        <f t="shared" si="33"/>
        <v>1.5333333333333334</v>
      </c>
    </row>
    <row r="207" spans="1:19" s="35" customFormat="1" ht="12.75" hidden="1" outlineLevel="2">
      <c r="A207" s="112">
        <v>39142</v>
      </c>
      <c r="B207" s="110" t="s">
        <v>255</v>
      </c>
      <c r="C207" s="110" t="s">
        <v>120</v>
      </c>
      <c r="D207" s="110"/>
      <c r="E207" s="110">
        <v>1952260</v>
      </c>
      <c r="F207" s="110">
        <v>1952260</v>
      </c>
      <c r="G207" s="111">
        <f t="shared" si="34"/>
        <v>0</v>
      </c>
      <c r="H207" s="94">
        <v>10</v>
      </c>
      <c r="I207" s="94">
        <v>30</v>
      </c>
      <c r="J207" s="94">
        <v>0</v>
      </c>
      <c r="K207" s="95">
        <f t="shared" si="30"/>
        <v>40</v>
      </c>
      <c r="L207" s="2" t="s">
        <v>262</v>
      </c>
      <c r="M207" s="93">
        <v>1</v>
      </c>
      <c r="N207" s="44">
        <f t="shared" si="31"/>
        <v>76</v>
      </c>
      <c r="O207" s="118">
        <v>0</v>
      </c>
      <c r="P207" s="118">
        <v>0</v>
      </c>
      <c r="Q207" s="117">
        <v>0</v>
      </c>
      <c r="R207" s="117">
        <f t="shared" si="32"/>
        <v>76</v>
      </c>
      <c r="S207" s="33">
        <f t="shared" si="33"/>
        <v>0.9</v>
      </c>
    </row>
    <row r="208" spans="1:19" s="35" customFormat="1" ht="12.75" hidden="1" outlineLevel="2">
      <c r="A208" s="112">
        <v>39142</v>
      </c>
      <c r="B208" s="110" t="s">
        <v>121</v>
      </c>
      <c r="C208" s="110" t="s">
        <v>122</v>
      </c>
      <c r="D208" s="110"/>
      <c r="E208" s="110">
        <v>1602920</v>
      </c>
      <c r="F208" s="110">
        <v>1602920</v>
      </c>
      <c r="G208" s="111">
        <f t="shared" si="34"/>
        <v>0</v>
      </c>
      <c r="H208" s="94">
        <v>0</v>
      </c>
      <c r="I208" s="94">
        <v>30</v>
      </c>
      <c r="J208" s="94">
        <v>0</v>
      </c>
      <c r="K208" s="95">
        <f t="shared" si="30"/>
        <v>30</v>
      </c>
      <c r="L208" s="2" t="s">
        <v>262</v>
      </c>
      <c r="M208" s="93">
        <v>1</v>
      </c>
      <c r="N208" s="44">
        <f t="shared" si="31"/>
        <v>76</v>
      </c>
      <c r="O208" s="118">
        <v>0</v>
      </c>
      <c r="P208" s="118">
        <v>0</v>
      </c>
      <c r="Q208" s="117">
        <v>0</v>
      </c>
      <c r="R208" s="117">
        <f t="shared" si="32"/>
        <v>76</v>
      </c>
      <c r="S208" s="33">
        <f t="shared" si="33"/>
        <v>1.5333333333333334</v>
      </c>
    </row>
    <row r="209" spans="1:19" s="35" customFormat="1" ht="12.75" hidden="1" outlineLevel="2">
      <c r="A209" s="112">
        <v>39142</v>
      </c>
      <c r="B209" s="110" t="s">
        <v>123</v>
      </c>
      <c r="C209" s="110" t="s">
        <v>124</v>
      </c>
      <c r="D209" s="110"/>
      <c r="E209" s="110">
        <v>2106190</v>
      </c>
      <c r="F209" s="110">
        <v>2106190</v>
      </c>
      <c r="G209" s="111">
        <f t="shared" si="34"/>
        <v>0</v>
      </c>
      <c r="H209" s="94">
        <v>0</v>
      </c>
      <c r="I209" s="94">
        <v>30</v>
      </c>
      <c r="J209" s="94">
        <v>0</v>
      </c>
      <c r="K209" s="95">
        <f t="shared" si="30"/>
        <v>30</v>
      </c>
      <c r="L209" s="2" t="s">
        <v>262</v>
      </c>
      <c r="M209" s="93">
        <v>1</v>
      </c>
      <c r="N209" s="44">
        <f t="shared" si="31"/>
        <v>76</v>
      </c>
      <c r="O209" s="118">
        <v>0</v>
      </c>
      <c r="P209" s="118">
        <v>0</v>
      </c>
      <c r="Q209" s="117">
        <v>0</v>
      </c>
      <c r="R209" s="117">
        <f t="shared" si="32"/>
        <v>76</v>
      </c>
      <c r="S209" s="33">
        <f t="shared" si="33"/>
        <v>1.5333333333333334</v>
      </c>
    </row>
    <row r="210" spans="1:19" s="35" customFormat="1" ht="12.75" hidden="1" outlineLevel="2">
      <c r="A210" s="112">
        <v>39142</v>
      </c>
      <c r="B210" s="110" t="s">
        <v>131</v>
      </c>
      <c r="C210" s="110" t="s">
        <v>132</v>
      </c>
      <c r="D210" s="110"/>
      <c r="E210" s="110">
        <v>2669080</v>
      </c>
      <c r="F210" s="110">
        <v>2669080</v>
      </c>
      <c r="G210" s="111">
        <f t="shared" si="34"/>
        <v>0</v>
      </c>
      <c r="H210" s="94">
        <v>0</v>
      </c>
      <c r="I210" s="94">
        <v>30</v>
      </c>
      <c r="J210" s="94">
        <v>0</v>
      </c>
      <c r="K210" s="95">
        <f t="shared" si="30"/>
        <v>30</v>
      </c>
      <c r="L210" s="2" t="s">
        <v>262</v>
      </c>
      <c r="M210" s="93">
        <v>1</v>
      </c>
      <c r="N210" s="44">
        <f t="shared" si="31"/>
        <v>76</v>
      </c>
      <c r="O210" s="118">
        <v>0</v>
      </c>
      <c r="P210" s="118">
        <v>0</v>
      </c>
      <c r="Q210" s="117">
        <v>0</v>
      </c>
      <c r="R210" s="117">
        <f t="shared" si="32"/>
        <v>76</v>
      </c>
      <c r="S210" s="33">
        <f t="shared" si="33"/>
        <v>1.5333333333333334</v>
      </c>
    </row>
    <row r="211" spans="1:19" s="35" customFormat="1" ht="12.75" hidden="1" outlineLevel="2">
      <c r="A211" s="112">
        <v>39142</v>
      </c>
      <c r="B211" s="110" t="s">
        <v>133</v>
      </c>
      <c r="C211" s="110" t="s">
        <v>134</v>
      </c>
      <c r="D211" s="110"/>
      <c r="E211" s="110">
        <v>8133610</v>
      </c>
      <c r="F211" s="110">
        <v>8133610</v>
      </c>
      <c r="G211" s="111">
        <f t="shared" si="34"/>
        <v>0</v>
      </c>
      <c r="H211" s="94">
        <v>0</v>
      </c>
      <c r="I211" s="94">
        <v>30</v>
      </c>
      <c r="J211" s="94">
        <v>0</v>
      </c>
      <c r="K211" s="95">
        <f t="shared" si="30"/>
        <v>30</v>
      </c>
      <c r="L211" s="2" t="s">
        <v>262</v>
      </c>
      <c r="M211" s="93">
        <v>1</v>
      </c>
      <c r="N211" s="44">
        <f t="shared" si="31"/>
        <v>76</v>
      </c>
      <c r="O211" s="118">
        <v>0</v>
      </c>
      <c r="P211" s="118">
        <v>0</v>
      </c>
      <c r="Q211" s="117">
        <v>0</v>
      </c>
      <c r="R211" s="117">
        <f t="shared" si="32"/>
        <v>76</v>
      </c>
      <c r="S211" s="33">
        <f t="shared" si="33"/>
        <v>1.5333333333333334</v>
      </c>
    </row>
    <row r="212" spans="1:19" s="35" customFormat="1" ht="12.75" hidden="1" outlineLevel="2">
      <c r="A212" s="112">
        <v>39142</v>
      </c>
      <c r="B212" s="110" t="s">
        <v>135</v>
      </c>
      <c r="C212" s="110" t="s">
        <v>136</v>
      </c>
      <c r="D212" s="110"/>
      <c r="E212" s="110">
        <v>2479310</v>
      </c>
      <c r="F212" s="110">
        <v>2479310</v>
      </c>
      <c r="G212" s="111">
        <f t="shared" si="34"/>
        <v>0</v>
      </c>
      <c r="H212" s="94">
        <v>0</v>
      </c>
      <c r="I212" s="94">
        <v>30</v>
      </c>
      <c r="J212" s="94">
        <v>0</v>
      </c>
      <c r="K212" s="95">
        <f t="shared" si="30"/>
        <v>30</v>
      </c>
      <c r="L212" s="2" t="s">
        <v>262</v>
      </c>
      <c r="M212" s="93">
        <v>1</v>
      </c>
      <c r="N212" s="44">
        <f t="shared" si="31"/>
        <v>76</v>
      </c>
      <c r="O212" s="118">
        <v>0</v>
      </c>
      <c r="P212" s="118">
        <v>0</v>
      </c>
      <c r="Q212" s="117">
        <v>0</v>
      </c>
      <c r="R212" s="117">
        <f t="shared" si="32"/>
        <v>76</v>
      </c>
      <c r="S212" s="33">
        <f t="shared" si="33"/>
        <v>1.5333333333333334</v>
      </c>
    </row>
    <row r="213" spans="1:19" s="35" customFormat="1" ht="12.75" hidden="1" outlineLevel="2">
      <c r="A213" s="112">
        <v>39142</v>
      </c>
      <c r="B213" s="110" t="s">
        <v>137</v>
      </c>
      <c r="C213" s="110" t="s">
        <v>138</v>
      </c>
      <c r="D213" s="110"/>
      <c r="E213" s="110">
        <v>2454310</v>
      </c>
      <c r="F213" s="110">
        <v>2454310</v>
      </c>
      <c r="G213" s="111">
        <f t="shared" si="34"/>
        <v>0</v>
      </c>
      <c r="H213" s="94">
        <v>0</v>
      </c>
      <c r="I213" s="94">
        <v>30</v>
      </c>
      <c r="J213" s="94">
        <v>0</v>
      </c>
      <c r="K213" s="95">
        <f t="shared" si="30"/>
        <v>30</v>
      </c>
      <c r="L213" s="2" t="s">
        <v>262</v>
      </c>
      <c r="M213" s="93">
        <v>1</v>
      </c>
      <c r="N213" s="44">
        <f t="shared" si="31"/>
        <v>76</v>
      </c>
      <c r="O213" s="118">
        <v>0</v>
      </c>
      <c r="P213" s="118">
        <v>0</v>
      </c>
      <c r="Q213" s="117">
        <v>0</v>
      </c>
      <c r="R213" s="117">
        <f t="shared" si="32"/>
        <v>76</v>
      </c>
      <c r="S213" s="33">
        <f t="shared" si="33"/>
        <v>1.5333333333333334</v>
      </c>
    </row>
    <row r="214" spans="1:19" s="35" customFormat="1" ht="12.75" hidden="1" outlineLevel="2">
      <c r="A214" s="112">
        <v>39142</v>
      </c>
      <c r="B214" s="110" t="s">
        <v>139</v>
      </c>
      <c r="C214" s="110" t="s">
        <v>140</v>
      </c>
      <c r="D214" s="110"/>
      <c r="E214" s="110">
        <v>1848770</v>
      </c>
      <c r="F214" s="110">
        <v>1848770</v>
      </c>
      <c r="G214" s="111">
        <f t="shared" si="34"/>
        <v>0</v>
      </c>
      <c r="H214" s="94">
        <v>0</v>
      </c>
      <c r="I214" s="94">
        <v>30</v>
      </c>
      <c r="J214" s="94">
        <v>0</v>
      </c>
      <c r="K214" s="95">
        <f t="shared" si="30"/>
        <v>30</v>
      </c>
      <c r="L214" s="2" t="s">
        <v>262</v>
      </c>
      <c r="M214" s="93">
        <v>1</v>
      </c>
      <c r="N214" s="44">
        <f t="shared" si="31"/>
        <v>76</v>
      </c>
      <c r="O214" s="118">
        <v>0</v>
      </c>
      <c r="P214" s="118">
        <v>0</v>
      </c>
      <c r="Q214" s="117">
        <v>0</v>
      </c>
      <c r="R214" s="117">
        <f t="shared" si="32"/>
        <v>76</v>
      </c>
      <c r="S214" s="33">
        <f t="shared" si="33"/>
        <v>1.5333333333333334</v>
      </c>
    </row>
    <row r="215" spans="1:19" s="35" customFormat="1" ht="12.75" hidden="1" outlineLevel="2">
      <c r="A215" s="112">
        <v>39142</v>
      </c>
      <c r="B215" s="110" t="s">
        <v>141</v>
      </c>
      <c r="C215" s="110" t="s">
        <v>142</v>
      </c>
      <c r="D215" s="110"/>
      <c r="E215" s="110">
        <v>1572270</v>
      </c>
      <c r="F215" s="110">
        <v>1572270</v>
      </c>
      <c r="G215" s="111">
        <f t="shared" si="34"/>
        <v>0</v>
      </c>
      <c r="H215" s="94">
        <v>0</v>
      </c>
      <c r="I215" s="94">
        <v>30</v>
      </c>
      <c r="J215" s="94">
        <v>0</v>
      </c>
      <c r="K215" s="95">
        <f t="shared" si="30"/>
        <v>30</v>
      </c>
      <c r="L215" s="2" t="s">
        <v>262</v>
      </c>
      <c r="M215" s="93">
        <v>1</v>
      </c>
      <c r="N215" s="44">
        <f t="shared" si="31"/>
        <v>76</v>
      </c>
      <c r="O215" s="118">
        <v>0</v>
      </c>
      <c r="P215" s="118">
        <v>0</v>
      </c>
      <c r="Q215" s="117">
        <v>0</v>
      </c>
      <c r="R215" s="117">
        <f t="shared" si="32"/>
        <v>76</v>
      </c>
      <c r="S215" s="33">
        <f t="shared" si="33"/>
        <v>1.5333333333333334</v>
      </c>
    </row>
    <row r="216" spans="1:19" s="35" customFormat="1" ht="12.75" hidden="1" outlineLevel="2">
      <c r="A216" s="112">
        <v>39142</v>
      </c>
      <c r="B216" s="110" t="s">
        <v>143</v>
      </c>
      <c r="C216" s="110" t="s">
        <v>144</v>
      </c>
      <c r="D216" s="110"/>
      <c r="E216" s="110">
        <v>2096320</v>
      </c>
      <c r="F216" s="110">
        <v>2096320</v>
      </c>
      <c r="G216" s="111">
        <f t="shared" si="34"/>
        <v>0</v>
      </c>
      <c r="H216" s="94">
        <v>0</v>
      </c>
      <c r="I216" s="94">
        <v>30</v>
      </c>
      <c r="J216" s="94">
        <v>0</v>
      </c>
      <c r="K216" s="95">
        <f t="shared" si="30"/>
        <v>30</v>
      </c>
      <c r="L216" s="2" t="s">
        <v>262</v>
      </c>
      <c r="M216" s="93">
        <v>1</v>
      </c>
      <c r="N216" s="44">
        <f t="shared" si="31"/>
        <v>76</v>
      </c>
      <c r="O216" s="118">
        <v>0</v>
      </c>
      <c r="P216" s="118">
        <v>0</v>
      </c>
      <c r="Q216" s="117">
        <v>0</v>
      </c>
      <c r="R216" s="117">
        <f t="shared" si="32"/>
        <v>76</v>
      </c>
      <c r="S216" s="33">
        <f t="shared" si="33"/>
        <v>1.5333333333333334</v>
      </c>
    </row>
    <row r="217" spans="1:19" s="35" customFormat="1" ht="12.75" hidden="1" outlineLevel="2">
      <c r="A217" s="112">
        <v>39142</v>
      </c>
      <c r="B217" s="110" t="s">
        <v>145</v>
      </c>
      <c r="C217" s="110" t="s">
        <v>146</v>
      </c>
      <c r="D217" s="110"/>
      <c r="E217" s="110">
        <v>1972810</v>
      </c>
      <c r="F217" s="110">
        <v>1972810</v>
      </c>
      <c r="G217" s="111">
        <f t="shared" si="34"/>
        <v>0</v>
      </c>
      <c r="H217" s="94">
        <v>0</v>
      </c>
      <c r="I217" s="94">
        <v>30</v>
      </c>
      <c r="J217" s="94">
        <v>0</v>
      </c>
      <c r="K217" s="95">
        <f t="shared" si="30"/>
        <v>30</v>
      </c>
      <c r="L217" s="2" t="s">
        <v>262</v>
      </c>
      <c r="M217" s="93">
        <v>1</v>
      </c>
      <c r="N217" s="44">
        <f t="shared" si="31"/>
        <v>76</v>
      </c>
      <c r="O217" s="118">
        <v>0</v>
      </c>
      <c r="P217" s="118">
        <v>0</v>
      </c>
      <c r="Q217" s="117">
        <v>0</v>
      </c>
      <c r="R217" s="117">
        <f t="shared" si="32"/>
        <v>76</v>
      </c>
      <c r="S217" s="33">
        <f t="shared" si="33"/>
        <v>1.5333333333333334</v>
      </c>
    </row>
    <row r="218" spans="1:19" s="35" customFormat="1" ht="12.75" hidden="1" outlineLevel="2">
      <c r="A218" s="112">
        <v>39142</v>
      </c>
      <c r="B218" s="110" t="s">
        <v>147</v>
      </c>
      <c r="C218" s="110" t="s">
        <v>148</v>
      </c>
      <c r="D218" s="110"/>
      <c r="E218" s="110">
        <v>2511990</v>
      </c>
      <c r="F218" s="110">
        <v>2511990</v>
      </c>
      <c r="G218" s="111">
        <f t="shared" si="34"/>
        <v>0</v>
      </c>
      <c r="H218" s="94">
        <v>0</v>
      </c>
      <c r="I218" s="94">
        <v>30</v>
      </c>
      <c r="J218" s="94">
        <v>0</v>
      </c>
      <c r="K218" s="95">
        <f t="shared" si="30"/>
        <v>30</v>
      </c>
      <c r="L218" s="2" t="s">
        <v>262</v>
      </c>
      <c r="M218" s="93">
        <v>1</v>
      </c>
      <c r="N218" s="44">
        <f t="shared" si="31"/>
        <v>76</v>
      </c>
      <c r="O218" s="118">
        <v>0</v>
      </c>
      <c r="P218" s="118">
        <v>0</v>
      </c>
      <c r="Q218" s="117">
        <v>0</v>
      </c>
      <c r="R218" s="117">
        <f t="shared" si="32"/>
        <v>76</v>
      </c>
      <c r="S218" s="33">
        <f t="shared" si="33"/>
        <v>1.5333333333333334</v>
      </c>
    </row>
    <row r="219" spans="1:19" s="35" customFormat="1" ht="12.75" hidden="1" outlineLevel="2">
      <c r="A219" s="112">
        <v>39142</v>
      </c>
      <c r="B219" s="110" t="s">
        <v>149</v>
      </c>
      <c r="C219" s="110" t="s">
        <v>150</v>
      </c>
      <c r="D219" s="110"/>
      <c r="E219" s="110">
        <v>1533530</v>
      </c>
      <c r="F219" s="110">
        <v>1533530</v>
      </c>
      <c r="G219" s="111">
        <f t="shared" si="34"/>
        <v>0</v>
      </c>
      <c r="H219" s="94">
        <v>0</v>
      </c>
      <c r="I219" s="94">
        <v>30</v>
      </c>
      <c r="J219" s="94">
        <v>0</v>
      </c>
      <c r="K219" s="95">
        <f t="shared" si="30"/>
        <v>30</v>
      </c>
      <c r="L219" s="2" t="s">
        <v>262</v>
      </c>
      <c r="M219" s="93">
        <v>1</v>
      </c>
      <c r="N219" s="44">
        <f t="shared" si="31"/>
        <v>76</v>
      </c>
      <c r="O219" s="118">
        <v>0</v>
      </c>
      <c r="P219" s="118">
        <v>0</v>
      </c>
      <c r="Q219" s="117">
        <v>0</v>
      </c>
      <c r="R219" s="117">
        <f t="shared" si="32"/>
        <v>76</v>
      </c>
      <c r="S219" s="33">
        <f t="shared" si="33"/>
        <v>1.5333333333333334</v>
      </c>
    </row>
    <row r="220" spans="1:19" s="35" customFormat="1" ht="12.75" hidden="1" outlineLevel="2">
      <c r="A220" s="112">
        <v>39142</v>
      </c>
      <c r="B220" s="110" t="s">
        <v>151</v>
      </c>
      <c r="C220" s="110" t="s">
        <v>152</v>
      </c>
      <c r="D220" s="110"/>
      <c r="E220" s="110">
        <v>2379170</v>
      </c>
      <c r="F220" s="110">
        <v>2379170</v>
      </c>
      <c r="G220" s="111">
        <f t="shared" si="34"/>
        <v>0</v>
      </c>
      <c r="H220" s="94">
        <v>10</v>
      </c>
      <c r="I220" s="94">
        <v>30</v>
      </c>
      <c r="J220" s="94">
        <v>0</v>
      </c>
      <c r="K220" s="95">
        <f t="shared" si="30"/>
        <v>40</v>
      </c>
      <c r="L220" s="2" t="s">
        <v>262</v>
      </c>
      <c r="M220" s="93">
        <v>1</v>
      </c>
      <c r="N220" s="44">
        <f t="shared" si="31"/>
        <v>76</v>
      </c>
      <c r="O220" s="118">
        <v>0</v>
      </c>
      <c r="P220" s="118">
        <v>0</v>
      </c>
      <c r="Q220" s="117">
        <v>0</v>
      </c>
      <c r="R220" s="117">
        <f t="shared" si="32"/>
        <v>76</v>
      </c>
      <c r="S220" s="33">
        <f t="shared" si="33"/>
        <v>0.9</v>
      </c>
    </row>
    <row r="221" spans="1:19" s="35" customFormat="1" ht="12.75" hidden="1" outlineLevel="2">
      <c r="A221" s="112">
        <v>39142</v>
      </c>
      <c r="B221" s="110" t="s">
        <v>153</v>
      </c>
      <c r="C221" s="110" t="s">
        <v>154</v>
      </c>
      <c r="D221" s="110"/>
      <c r="E221" s="110">
        <v>1687030</v>
      </c>
      <c r="F221" s="110">
        <v>1687030</v>
      </c>
      <c r="G221" s="111">
        <f t="shared" si="34"/>
        <v>0</v>
      </c>
      <c r="H221" s="94">
        <v>0</v>
      </c>
      <c r="I221" s="94">
        <v>30</v>
      </c>
      <c r="J221" s="94">
        <v>0</v>
      </c>
      <c r="K221" s="95">
        <f t="shared" si="30"/>
        <v>30</v>
      </c>
      <c r="L221" s="2" t="s">
        <v>262</v>
      </c>
      <c r="M221" s="93">
        <v>1</v>
      </c>
      <c r="N221" s="44">
        <f t="shared" si="31"/>
        <v>76</v>
      </c>
      <c r="O221" s="118">
        <v>0</v>
      </c>
      <c r="P221" s="118">
        <v>0</v>
      </c>
      <c r="Q221" s="117">
        <v>0</v>
      </c>
      <c r="R221" s="117">
        <f t="shared" si="32"/>
        <v>76</v>
      </c>
      <c r="S221" s="33">
        <f t="shared" si="33"/>
        <v>1.5333333333333334</v>
      </c>
    </row>
    <row r="222" spans="1:19" s="35" customFormat="1" ht="12.75" hidden="1" outlineLevel="2">
      <c r="A222" s="112">
        <v>39142</v>
      </c>
      <c r="B222" s="110" t="s">
        <v>155</v>
      </c>
      <c r="C222" s="110" t="s">
        <v>156</v>
      </c>
      <c r="D222" s="110"/>
      <c r="E222" s="110">
        <v>683260</v>
      </c>
      <c r="F222" s="110">
        <v>683260</v>
      </c>
      <c r="G222" s="111">
        <f t="shared" si="34"/>
        <v>0</v>
      </c>
      <c r="H222" s="94">
        <v>0</v>
      </c>
      <c r="I222" s="94">
        <v>30</v>
      </c>
      <c r="J222" s="94">
        <v>0</v>
      </c>
      <c r="K222" s="95">
        <f t="shared" si="30"/>
        <v>30</v>
      </c>
      <c r="L222" s="2" t="s">
        <v>262</v>
      </c>
      <c r="M222" s="93">
        <v>1</v>
      </c>
      <c r="N222" s="44">
        <f t="shared" si="31"/>
        <v>76</v>
      </c>
      <c r="O222" s="118">
        <v>0</v>
      </c>
      <c r="P222" s="118">
        <v>0</v>
      </c>
      <c r="Q222" s="117">
        <v>0</v>
      </c>
      <c r="R222" s="117">
        <f t="shared" si="32"/>
        <v>76</v>
      </c>
      <c r="S222" s="33">
        <f t="shared" si="33"/>
        <v>1.5333333333333334</v>
      </c>
    </row>
    <row r="223" spans="1:19" s="35" customFormat="1" ht="12.75" hidden="1" outlineLevel="2">
      <c r="A223" s="112">
        <v>39142</v>
      </c>
      <c r="B223" s="110" t="s">
        <v>157</v>
      </c>
      <c r="C223" s="110" t="s">
        <v>158</v>
      </c>
      <c r="D223" s="110"/>
      <c r="E223" s="110">
        <v>2828320</v>
      </c>
      <c r="F223" s="110">
        <v>2828320</v>
      </c>
      <c r="G223" s="111">
        <f t="shared" si="34"/>
        <v>0</v>
      </c>
      <c r="H223" s="94">
        <v>0</v>
      </c>
      <c r="I223" s="94">
        <v>30</v>
      </c>
      <c r="J223" s="94">
        <v>0</v>
      </c>
      <c r="K223" s="95">
        <f t="shared" si="30"/>
        <v>30</v>
      </c>
      <c r="L223" s="2" t="s">
        <v>262</v>
      </c>
      <c r="M223" s="93">
        <v>1</v>
      </c>
      <c r="N223" s="44">
        <f t="shared" si="31"/>
        <v>76</v>
      </c>
      <c r="O223" s="118">
        <v>0</v>
      </c>
      <c r="P223" s="118">
        <v>0</v>
      </c>
      <c r="Q223" s="117">
        <v>0</v>
      </c>
      <c r="R223" s="117">
        <f t="shared" si="32"/>
        <v>76</v>
      </c>
      <c r="S223" s="33">
        <f t="shared" si="33"/>
        <v>1.5333333333333334</v>
      </c>
    </row>
    <row r="224" spans="1:19" s="35" customFormat="1" ht="12.75" hidden="1" outlineLevel="2">
      <c r="A224" s="112">
        <v>39142</v>
      </c>
      <c r="B224" s="110" t="s">
        <v>159</v>
      </c>
      <c r="C224" s="110" t="s">
        <v>160</v>
      </c>
      <c r="D224" s="110"/>
      <c r="E224" s="110">
        <v>2586240</v>
      </c>
      <c r="F224" s="110">
        <v>2586240</v>
      </c>
      <c r="G224" s="111">
        <f t="shared" si="34"/>
        <v>0</v>
      </c>
      <c r="H224" s="94">
        <v>0</v>
      </c>
      <c r="I224" s="94">
        <v>30</v>
      </c>
      <c r="J224" s="94">
        <v>0</v>
      </c>
      <c r="K224" s="95">
        <f t="shared" si="30"/>
        <v>30</v>
      </c>
      <c r="L224" s="2" t="s">
        <v>262</v>
      </c>
      <c r="M224" s="93">
        <v>1</v>
      </c>
      <c r="N224" s="44">
        <f t="shared" si="31"/>
        <v>76</v>
      </c>
      <c r="O224" s="118">
        <v>0</v>
      </c>
      <c r="P224" s="118">
        <v>0</v>
      </c>
      <c r="Q224" s="117">
        <v>0</v>
      </c>
      <c r="R224" s="117">
        <f t="shared" si="32"/>
        <v>76</v>
      </c>
      <c r="S224" s="33">
        <f t="shared" si="33"/>
        <v>1.5333333333333334</v>
      </c>
    </row>
    <row r="225" spans="1:19" s="35" customFormat="1" ht="12.75" hidden="1" outlineLevel="2">
      <c r="A225" s="112">
        <v>39142</v>
      </c>
      <c r="B225" s="110" t="s">
        <v>161</v>
      </c>
      <c r="C225" s="110" t="s">
        <v>162</v>
      </c>
      <c r="D225" s="110"/>
      <c r="E225" s="110">
        <v>2853780</v>
      </c>
      <c r="F225" s="110">
        <v>2853780</v>
      </c>
      <c r="G225" s="111">
        <f t="shared" si="34"/>
        <v>0</v>
      </c>
      <c r="H225" s="94">
        <v>0</v>
      </c>
      <c r="I225" s="94">
        <v>30</v>
      </c>
      <c r="J225" s="94">
        <v>0</v>
      </c>
      <c r="K225" s="95">
        <f t="shared" si="30"/>
        <v>30</v>
      </c>
      <c r="L225" s="2" t="s">
        <v>262</v>
      </c>
      <c r="M225" s="93">
        <v>1</v>
      </c>
      <c r="N225" s="44">
        <f t="shared" si="31"/>
        <v>76</v>
      </c>
      <c r="O225" s="118">
        <v>0</v>
      </c>
      <c r="P225" s="118">
        <v>0</v>
      </c>
      <c r="Q225" s="117">
        <v>0</v>
      </c>
      <c r="R225" s="117">
        <f t="shared" si="32"/>
        <v>76</v>
      </c>
      <c r="S225" s="33">
        <f t="shared" si="33"/>
        <v>1.5333333333333334</v>
      </c>
    </row>
    <row r="226" spans="1:19" s="35" customFormat="1" ht="12.75" hidden="1" outlineLevel="2">
      <c r="A226" s="112">
        <v>39142</v>
      </c>
      <c r="B226" s="110" t="s">
        <v>163</v>
      </c>
      <c r="C226" s="110" t="s">
        <v>164</v>
      </c>
      <c r="D226" s="110"/>
      <c r="E226" s="110">
        <v>3057140</v>
      </c>
      <c r="F226" s="110">
        <v>3057140</v>
      </c>
      <c r="G226" s="111">
        <f t="shared" si="34"/>
        <v>0</v>
      </c>
      <c r="H226" s="94">
        <v>10</v>
      </c>
      <c r="I226" s="94">
        <v>30</v>
      </c>
      <c r="J226" s="94">
        <v>0</v>
      </c>
      <c r="K226" s="95">
        <f aca="true" t="shared" si="35" ref="K226:K253">+I226+H226</f>
        <v>40</v>
      </c>
      <c r="L226" s="2" t="s">
        <v>262</v>
      </c>
      <c r="M226" s="93">
        <v>1</v>
      </c>
      <c r="N226" s="44">
        <f aca="true" t="shared" si="36" ref="N226:N253">$N$2*2</f>
        <v>76</v>
      </c>
      <c r="O226" s="118">
        <v>0</v>
      </c>
      <c r="P226" s="118">
        <v>0</v>
      </c>
      <c r="Q226" s="117">
        <v>0</v>
      </c>
      <c r="R226" s="117">
        <f aca="true" t="shared" si="37" ref="R226:R253">N226+O226+P226+Q226</f>
        <v>76</v>
      </c>
      <c r="S226" s="33">
        <f aca="true" t="shared" si="38" ref="S226:S253">SUM(R226-K226)/K226</f>
        <v>0.9</v>
      </c>
    </row>
    <row r="227" spans="1:19" s="63" customFormat="1" ht="12.75" hidden="1" outlineLevel="2">
      <c r="A227" s="112">
        <v>39142</v>
      </c>
      <c r="B227" s="110" t="s">
        <v>165</v>
      </c>
      <c r="C227" s="110" t="s">
        <v>166</v>
      </c>
      <c r="D227" s="110"/>
      <c r="E227" s="110">
        <v>2821330</v>
      </c>
      <c r="F227" s="110">
        <v>2821330</v>
      </c>
      <c r="G227" s="111">
        <f aca="true" t="shared" si="39" ref="G227:G253">F227-E227</f>
        <v>0</v>
      </c>
      <c r="H227" s="94">
        <v>0</v>
      </c>
      <c r="I227" s="94">
        <v>30</v>
      </c>
      <c r="J227" s="94">
        <v>0</v>
      </c>
      <c r="K227" s="95">
        <f t="shared" si="35"/>
        <v>30</v>
      </c>
      <c r="L227" s="2" t="s">
        <v>262</v>
      </c>
      <c r="M227" s="93">
        <v>1</v>
      </c>
      <c r="N227" s="44">
        <f t="shared" si="36"/>
        <v>76</v>
      </c>
      <c r="O227" s="118">
        <v>0</v>
      </c>
      <c r="P227" s="118">
        <v>0</v>
      </c>
      <c r="Q227" s="117">
        <v>0</v>
      </c>
      <c r="R227" s="117">
        <f t="shared" si="37"/>
        <v>76</v>
      </c>
      <c r="S227" s="33">
        <f t="shared" si="38"/>
        <v>1.5333333333333334</v>
      </c>
    </row>
    <row r="228" spans="1:19" s="63" customFormat="1" ht="12.75" hidden="1" outlineLevel="2">
      <c r="A228" s="112">
        <v>39142</v>
      </c>
      <c r="B228" s="110" t="s">
        <v>167</v>
      </c>
      <c r="C228" s="110" t="s">
        <v>168</v>
      </c>
      <c r="D228" s="110"/>
      <c r="E228" s="110">
        <v>2461060</v>
      </c>
      <c r="F228" s="110">
        <v>2461060</v>
      </c>
      <c r="G228" s="111">
        <f t="shared" si="39"/>
        <v>0</v>
      </c>
      <c r="H228" s="94">
        <v>0</v>
      </c>
      <c r="I228" s="94">
        <v>30</v>
      </c>
      <c r="J228" s="94">
        <v>0</v>
      </c>
      <c r="K228" s="95">
        <f t="shared" si="35"/>
        <v>30</v>
      </c>
      <c r="L228" s="2" t="s">
        <v>262</v>
      </c>
      <c r="M228" s="93">
        <v>1</v>
      </c>
      <c r="N228" s="44">
        <f t="shared" si="36"/>
        <v>76</v>
      </c>
      <c r="O228" s="118">
        <v>0</v>
      </c>
      <c r="P228" s="118">
        <v>0</v>
      </c>
      <c r="Q228" s="117">
        <v>0</v>
      </c>
      <c r="R228" s="117">
        <f t="shared" si="37"/>
        <v>76</v>
      </c>
      <c r="S228" s="33">
        <f t="shared" si="38"/>
        <v>1.5333333333333334</v>
      </c>
    </row>
    <row r="229" spans="1:19" s="63" customFormat="1" ht="12.75" hidden="1" outlineLevel="2">
      <c r="A229" s="112">
        <v>39142</v>
      </c>
      <c r="B229" s="110" t="s">
        <v>169</v>
      </c>
      <c r="C229" s="110" t="s">
        <v>170</v>
      </c>
      <c r="D229" s="110"/>
      <c r="E229" s="110">
        <v>1869760</v>
      </c>
      <c r="F229" s="110">
        <v>1869760</v>
      </c>
      <c r="G229" s="111">
        <f t="shared" si="39"/>
        <v>0</v>
      </c>
      <c r="H229" s="94">
        <v>0</v>
      </c>
      <c r="I229" s="94">
        <v>30</v>
      </c>
      <c r="J229" s="94">
        <v>0</v>
      </c>
      <c r="K229" s="95">
        <f t="shared" si="35"/>
        <v>30</v>
      </c>
      <c r="L229" s="2" t="s">
        <v>262</v>
      </c>
      <c r="M229" s="93">
        <v>1</v>
      </c>
      <c r="N229" s="44">
        <f t="shared" si="36"/>
        <v>76</v>
      </c>
      <c r="O229" s="118">
        <v>0</v>
      </c>
      <c r="P229" s="118">
        <v>0</v>
      </c>
      <c r="Q229" s="117">
        <v>0</v>
      </c>
      <c r="R229" s="117">
        <f t="shared" si="37"/>
        <v>76</v>
      </c>
      <c r="S229" s="33">
        <f t="shared" si="38"/>
        <v>1.5333333333333334</v>
      </c>
    </row>
    <row r="230" spans="1:19" s="28" customFormat="1" ht="12.75" hidden="1" outlineLevel="2">
      <c r="A230" s="112">
        <v>39142</v>
      </c>
      <c r="B230" s="110" t="s">
        <v>171</v>
      </c>
      <c r="C230" s="110" t="s">
        <v>172</v>
      </c>
      <c r="D230" s="110"/>
      <c r="E230" s="110">
        <v>924110</v>
      </c>
      <c r="F230" s="110">
        <v>924110</v>
      </c>
      <c r="G230" s="111">
        <f t="shared" si="39"/>
        <v>0</v>
      </c>
      <c r="H230" s="94">
        <v>0</v>
      </c>
      <c r="I230" s="94">
        <v>30</v>
      </c>
      <c r="J230" s="94">
        <v>0</v>
      </c>
      <c r="K230" s="95">
        <f t="shared" si="35"/>
        <v>30</v>
      </c>
      <c r="L230" s="2" t="s">
        <v>262</v>
      </c>
      <c r="M230" s="93">
        <v>1</v>
      </c>
      <c r="N230" s="44">
        <f t="shared" si="36"/>
        <v>76</v>
      </c>
      <c r="O230" s="118">
        <v>0</v>
      </c>
      <c r="P230" s="118">
        <v>0</v>
      </c>
      <c r="Q230" s="117">
        <v>0</v>
      </c>
      <c r="R230" s="117">
        <f t="shared" si="37"/>
        <v>76</v>
      </c>
      <c r="S230" s="33">
        <f t="shared" si="38"/>
        <v>1.5333333333333334</v>
      </c>
    </row>
    <row r="231" spans="1:19" s="28" customFormat="1" ht="12.75" hidden="1" outlineLevel="2">
      <c r="A231" s="112">
        <v>39142</v>
      </c>
      <c r="B231" s="110" t="s">
        <v>173</v>
      </c>
      <c r="C231" s="110" t="s">
        <v>174</v>
      </c>
      <c r="D231" s="110"/>
      <c r="E231" s="110">
        <v>1683050</v>
      </c>
      <c r="F231" s="110">
        <v>1683050</v>
      </c>
      <c r="G231" s="111">
        <f t="shared" si="39"/>
        <v>0</v>
      </c>
      <c r="H231" s="94">
        <v>0</v>
      </c>
      <c r="I231" s="94">
        <v>30</v>
      </c>
      <c r="J231" s="94">
        <v>0</v>
      </c>
      <c r="K231" s="95">
        <f t="shared" si="35"/>
        <v>30</v>
      </c>
      <c r="L231" s="2" t="s">
        <v>262</v>
      </c>
      <c r="M231" s="93">
        <v>1</v>
      </c>
      <c r="N231" s="44">
        <f t="shared" si="36"/>
        <v>76</v>
      </c>
      <c r="O231" s="118">
        <v>0</v>
      </c>
      <c r="P231" s="118">
        <v>0</v>
      </c>
      <c r="Q231" s="117">
        <v>0</v>
      </c>
      <c r="R231" s="117">
        <f t="shared" si="37"/>
        <v>76</v>
      </c>
      <c r="S231" s="33">
        <f t="shared" si="38"/>
        <v>1.5333333333333334</v>
      </c>
    </row>
    <row r="232" spans="1:19" s="28" customFormat="1" ht="12.75" hidden="1" outlineLevel="2">
      <c r="A232" s="112">
        <v>39142</v>
      </c>
      <c r="B232" s="110" t="s">
        <v>175</v>
      </c>
      <c r="C232" s="110" t="s">
        <v>176</v>
      </c>
      <c r="D232" s="110"/>
      <c r="E232" s="110">
        <v>840930</v>
      </c>
      <c r="F232" s="110">
        <v>840930</v>
      </c>
      <c r="G232" s="111">
        <f t="shared" si="39"/>
        <v>0</v>
      </c>
      <c r="H232" s="94">
        <v>0</v>
      </c>
      <c r="I232" s="94">
        <v>30</v>
      </c>
      <c r="J232" s="94">
        <v>0</v>
      </c>
      <c r="K232" s="95">
        <f t="shared" si="35"/>
        <v>30</v>
      </c>
      <c r="L232" s="2" t="s">
        <v>262</v>
      </c>
      <c r="M232" s="93">
        <v>1</v>
      </c>
      <c r="N232" s="44">
        <f t="shared" si="36"/>
        <v>76</v>
      </c>
      <c r="O232" s="118">
        <v>0</v>
      </c>
      <c r="P232" s="118">
        <v>0</v>
      </c>
      <c r="Q232" s="117">
        <v>0</v>
      </c>
      <c r="R232" s="117">
        <f t="shared" si="37"/>
        <v>76</v>
      </c>
      <c r="S232" s="33">
        <f t="shared" si="38"/>
        <v>1.5333333333333334</v>
      </c>
    </row>
    <row r="233" spans="1:19" s="28" customFormat="1" ht="12.75" hidden="1" outlineLevel="2">
      <c r="A233" s="112">
        <v>39142</v>
      </c>
      <c r="B233" s="110" t="s">
        <v>177</v>
      </c>
      <c r="C233" s="110" t="s">
        <v>178</v>
      </c>
      <c r="D233" s="110"/>
      <c r="E233" s="110">
        <v>5066010</v>
      </c>
      <c r="F233" s="110">
        <v>5066010</v>
      </c>
      <c r="G233" s="111">
        <f t="shared" si="39"/>
        <v>0</v>
      </c>
      <c r="H233" s="94">
        <v>0</v>
      </c>
      <c r="I233" s="94">
        <v>30</v>
      </c>
      <c r="J233" s="94">
        <v>0</v>
      </c>
      <c r="K233" s="95">
        <f t="shared" si="35"/>
        <v>30</v>
      </c>
      <c r="L233" s="2" t="s">
        <v>262</v>
      </c>
      <c r="M233" s="93">
        <v>1</v>
      </c>
      <c r="N233" s="44">
        <f t="shared" si="36"/>
        <v>76</v>
      </c>
      <c r="O233" s="118">
        <v>0</v>
      </c>
      <c r="P233" s="118">
        <v>0</v>
      </c>
      <c r="Q233" s="117">
        <v>0</v>
      </c>
      <c r="R233" s="117">
        <f t="shared" si="37"/>
        <v>76</v>
      </c>
      <c r="S233" s="33">
        <f t="shared" si="38"/>
        <v>1.5333333333333334</v>
      </c>
    </row>
    <row r="234" spans="1:19" s="28" customFormat="1" ht="12.75" hidden="1" outlineLevel="2">
      <c r="A234" s="112">
        <v>39142</v>
      </c>
      <c r="B234" s="110" t="s">
        <v>179</v>
      </c>
      <c r="C234" s="110" t="s">
        <v>180</v>
      </c>
      <c r="D234" s="110"/>
      <c r="E234" s="110">
        <v>1586540</v>
      </c>
      <c r="F234" s="110">
        <v>1586540</v>
      </c>
      <c r="G234" s="111">
        <f t="shared" si="39"/>
        <v>0</v>
      </c>
      <c r="H234" s="94">
        <v>10</v>
      </c>
      <c r="I234" s="94">
        <v>30</v>
      </c>
      <c r="J234" s="94">
        <v>0</v>
      </c>
      <c r="K234" s="95">
        <f t="shared" si="35"/>
        <v>40</v>
      </c>
      <c r="L234" s="2" t="s">
        <v>262</v>
      </c>
      <c r="M234" s="93">
        <v>1</v>
      </c>
      <c r="N234" s="44">
        <f t="shared" si="36"/>
        <v>76</v>
      </c>
      <c r="O234" s="118">
        <v>0</v>
      </c>
      <c r="P234" s="118">
        <v>0</v>
      </c>
      <c r="Q234" s="117">
        <v>0</v>
      </c>
      <c r="R234" s="117">
        <f t="shared" si="37"/>
        <v>76</v>
      </c>
      <c r="S234" s="33">
        <f t="shared" si="38"/>
        <v>0.9</v>
      </c>
    </row>
    <row r="235" spans="1:19" s="28" customFormat="1" ht="12.75" hidden="1" outlineLevel="2">
      <c r="A235" s="112">
        <v>39142</v>
      </c>
      <c r="B235" s="110" t="s">
        <v>181</v>
      </c>
      <c r="C235" s="110" t="s">
        <v>182</v>
      </c>
      <c r="D235" s="110"/>
      <c r="E235" s="110">
        <v>463330</v>
      </c>
      <c r="F235" s="110">
        <v>463330</v>
      </c>
      <c r="G235" s="111">
        <f t="shared" si="39"/>
        <v>0</v>
      </c>
      <c r="H235" s="94">
        <v>11</v>
      </c>
      <c r="I235" s="94">
        <v>30</v>
      </c>
      <c r="J235" s="94">
        <v>0</v>
      </c>
      <c r="K235" s="95">
        <f t="shared" si="35"/>
        <v>41</v>
      </c>
      <c r="L235" s="2" t="s">
        <v>262</v>
      </c>
      <c r="M235" s="93">
        <v>1</v>
      </c>
      <c r="N235" s="44">
        <f t="shared" si="36"/>
        <v>76</v>
      </c>
      <c r="O235" s="118">
        <v>0</v>
      </c>
      <c r="P235" s="118">
        <v>0</v>
      </c>
      <c r="Q235" s="117">
        <v>0</v>
      </c>
      <c r="R235" s="117">
        <f t="shared" si="37"/>
        <v>76</v>
      </c>
      <c r="S235" s="33">
        <f t="shared" si="38"/>
        <v>0.8536585365853658</v>
      </c>
    </row>
    <row r="236" spans="1:19" s="28" customFormat="1" ht="12.75" hidden="1" outlineLevel="2">
      <c r="A236" s="112">
        <v>39142</v>
      </c>
      <c r="B236" s="110" t="s">
        <v>183</v>
      </c>
      <c r="C236" s="110" t="s">
        <v>184</v>
      </c>
      <c r="D236" s="110"/>
      <c r="E236" s="110">
        <v>615220</v>
      </c>
      <c r="F236" s="110">
        <v>615220</v>
      </c>
      <c r="G236" s="111">
        <f t="shared" si="39"/>
        <v>0</v>
      </c>
      <c r="H236" s="94">
        <v>0</v>
      </c>
      <c r="I236" s="94">
        <v>30</v>
      </c>
      <c r="J236" s="94">
        <v>0</v>
      </c>
      <c r="K236" s="95">
        <f t="shared" si="35"/>
        <v>30</v>
      </c>
      <c r="L236" s="2" t="s">
        <v>262</v>
      </c>
      <c r="M236" s="93">
        <v>1</v>
      </c>
      <c r="N236" s="44">
        <f t="shared" si="36"/>
        <v>76</v>
      </c>
      <c r="O236" s="118">
        <v>0</v>
      </c>
      <c r="P236" s="118">
        <v>0</v>
      </c>
      <c r="Q236" s="117">
        <v>0</v>
      </c>
      <c r="R236" s="117">
        <f t="shared" si="37"/>
        <v>76</v>
      </c>
      <c r="S236" s="33">
        <f t="shared" si="38"/>
        <v>1.5333333333333334</v>
      </c>
    </row>
    <row r="237" spans="1:19" s="28" customFormat="1" ht="12.75" hidden="1" outlineLevel="2">
      <c r="A237" s="112">
        <v>39142</v>
      </c>
      <c r="B237" s="110" t="s">
        <v>185</v>
      </c>
      <c r="C237" s="110" t="s">
        <v>186</v>
      </c>
      <c r="D237" s="110"/>
      <c r="E237" s="110">
        <v>2253270</v>
      </c>
      <c r="F237" s="110">
        <v>2253270</v>
      </c>
      <c r="G237" s="111">
        <f t="shared" si="39"/>
        <v>0</v>
      </c>
      <c r="H237" s="94">
        <v>0</v>
      </c>
      <c r="I237" s="94">
        <v>30</v>
      </c>
      <c r="J237" s="94">
        <v>0</v>
      </c>
      <c r="K237" s="95">
        <f t="shared" si="35"/>
        <v>30</v>
      </c>
      <c r="L237" s="2" t="s">
        <v>262</v>
      </c>
      <c r="M237" s="93">
        <v>1</v>
      </c>
      <c r="N237" s="44">
        <f t="shared" si="36"/>
        <v>76</v>
      </c>
      <c r="O237" s="118">
        <v>0</v>
      </c>
      <c r="P237" s="118">
        <v>0</v>
      </c>
      <c r="Q237" s="117">
        <v>0</v>
      </c>
      <c r="R237" s="117">
        <f t="shared" si="37"/>
        <v>76</v>
      </c>
      <c r="S237" s="33">
        <f t="shared" si="38"/>
        <v>1.5333333333333334</v>
      </c>
    </row>
    <row r="238" spans="1:19" s="28" customFormat="1" ht="12.75" hidden="1" outlineLevel="2">
      <c r="A238" s="112">
        <v>39142</v>
      </c>
      <c r="B238" s="110" t="s">
        <v>187</v>
      </c>
      <c r="C238" s="110" t="s">
        <v>188</v>
      </c>
      <c r="D238" s="110"/>
      <c r="E238" s="110">
        <v>4481210</v>
      </c>
      <c r="F238" s="110">
        <v>4481210</v>
      </c>
      <c r="G238" s="111">
        <f t="shared" si="39"/>
        <v>0</v>
      </c>
      <c r="H238" s="94">
        <v>0</v>
      </c>
      <c r="I238" s="94">
        <v>30</v>
      </c>
      <c r="J238" s="94">
        <v>0</v>
      </c>
      <c r="K238" s="95">
        <f t="shared" si="35"/>
        <v>30</v>
      </c>
      <c r="L238" s="2" t="s">
        <v>262</v>
      </c>
      <c r="M238" s="93">
        <v>1</v>
      </c>
      <c r="N238" s="44">
        <f t="shared" si="36"/>
        <v>76</v>
      </c>
      <c r="O238" s="118">
        <v>0</v>
      </c>
      <c r="P238" s="118">
        <v>0</v>
      </c>
      <c r="Q238" s="117">
        <v>0</v>
      </c>
      <c r="R238" s="117">
        <f t="shared" si="37"/>
        <v>76</v>
      </c>
      <c r="S238" s="33">
        <f t="shared" si="38"/>
        <v>1.5333333333333334</v>
      </c>
    </row>
    <row r="239" spans="1:19" s="28" customFormat="1" ht="12.75" hidden="1" outlineLevel="2">
      <c r="A239" s="112">
        <v>39142</v>
      </c>
      <c r="B239" s="110" t="s">
        <v>189</v>
      </c>
      <c r="C239" s="110" t="s">
        <v>190</v>
      </c>
      <c r="D239" s="110"/>
      <c r="E239" s="110">
        <v>1732060</v>
      </c>
      <c r="F239" s="110">
        <v>1732060</v>
      </c>
      <c r="G239" s="111">
        <f t="shared" si="39"/>
        <v>0</v>
      </c>
      <c r="H239" s="94">
        <v>10</v>
      </c>
      <c r="I239" s="94">
        <v>30</v>
      </c>
      <c r="J239" s="94">
        <v>0</v>
      </c>
      <c r="K239" s="95">
        <f t="shared" si="35"/>
        <v>40</v>
      </c>
      <c r="L239" s="2" t="s">
        <v>262</v>
      </c>
      <c r="M239" s="93">
        <v>1</v>
      </c>
      <c r="N239" s="44">
        <f t="shared" si="36"/>
        <v>76</v>
      </c>
      <c r="O239" s="118">
        <v>0</v>
      </c>
      <c r="P239" s="118">
        <v>0</v>
      </c>
      <c r="Q239" s="117">
        <v>0</v>
      </c>
      <c r="R239" s="117">
        <f t="shared" si="37"/>
        <v>76</v>
      </c>
      <c r="S239" s="33">
        <f t="shared" si="38"/>
        <v>0.9</v>
      </c>
    </row>
    <row r="240" spans="1:19" s="21" customFormat="1" ht="12.75" hidden="1" outlineLevel="2">
      <c r="A240" s="112">
        <v>39142</v>
      </c>
      <c r="B240" s="110" t="s">
        <v>191</v>
      </c>
      <c r="C240" s="110" t="s">
        <v>192</v>
      </c>
      <c r="D240" s="110"/>
      <c r="E240" s="110">
        <v>1177800</v>
      </c>
      <c r="F240" s="110">
        <v>1177800</v>
      </c>
      <c r="G240" s="111">
        <f t="shared" si="39"/>
        <v>0</v>
      </c>
      <c r="H240" s="94">
        <v>0</v>
      </c>
      <c r="I240" s="94">
        <v>30</v>
      </c>
      <c r="J240" s="94">
        <v>0</v>
      </c>
      <c r="K240" s="95">
        <f t="shared" si="35"/>
        <v>30</v>
      </c>
      <c r="L240" s="2" t="s">
        <v>262</v>
      </c>
      <c r="M240" s="93">
        <v>1</v>
      </c>
      <c r="N240" s="44">
        <f t="shared" si="36"/>
        <v>76</v>
      </c>
      <c r="O240" s="118">
        <v>0</v>
      </c>
      <c r="P240" s="118">
        <v>0</v>
      </c>
      <c r="Q240" s="117">
        <v>0</v>
      </c>
      <c r="R240" s="117">
        <f t="shared" si="37"/>
        <v>76</v>
      </c>
      <c r="S240" s="33">
        <f t="shared" si="38"/>
        <v>1.5333333333333334</v>
      </c>
    </row>
    <row r="241" spans="1:19" s="71" customFormat="1" ht="12.75" hidden="1" outlineLevel="2">
      <c r="A241" s="112">
        <v>39142</v>
      </c>
      <c r="B241" s="110" t="s">
        <v>193</v>
      </c>
      <c r="C241" s="110" t="s">
        <v>194</v>
      </c>
      <c r="D241" s="110"/>
      <c r="E241" s="110">
        <v>6800900</v>
      </c>
      <c r="F241" s="110">
        <v>6800900</v>
      </c>
      <c r="G241" s="111">
        <f t="shared" si="39"/>
        <v>0</v>
      </c>
      <c r="H241" s="94">
        <v>0</v>
      </c>
      <c r="I241" s="94">
        <v>30</v>
      </c>
      <c r="J241" s="94">
        <v>0</v>
      </c>
      <c r="K241" s="95">
        <f t="shared" si="35"/>
        <v>30</v>
      </c>
      <c r="L241" s="2" t="s">
        <v>262</v>
      </c>
      <c r="M241" s="93">
        <v>1</v>
      </c>
      <c r="N241" s="44">
        <f t="shared" si="36"/>
        <v>76</v>
      </c>
      <c r="O241" s="118">
        <v>0</v>
      </c>
      <c r="P241" s="118">
        <v>0</v>
      </c>
      <c r="Q241" s="117">
        <v>0</v>
      </c>
      <c r="R241" s="117">
        <f t="shared" si="37"/>
        <v>76</v>
      </c>
      <c r="S241" s="33">
        <f t="shared" si="38"/>
        <v>1.5333333333333334</v>
      </c>
    </row>
    <row r="242" spans="1:19" ht="12.75" hidden="1" outlineLevel="2">
      <c r="A242" s="112">
        <v>39142</v>
      </c>
      <c r="B242" s="110" t="s">
        <v>195</v>
      </c>
      <c r="C242" s="110" t="s">
        <v>196</v>
      </c>
      <c r="D242" s="110"/>
      <c r="E242" s="110">
        <v>2740610</v>
      </c>
      <c r="F242" s="110">
        <v>2740610</v>
      </c>
      <c r="G242" s="111">
        <f t="shared" si="39"/>
        <v>0</v>
      </c>
      <c r="H242" s="94">
        <v>0</v>
      </c>
      <c r="I242" s="94">
        <v>30</v>
      </c>
      <c r="J242" s="94">
        <v>0</v>
      </c>
      <c r="K242" s="95">
        <f t="shared" si="35"/>
        <v>30</v>
      </c>
      <c r="L242" s="2" t="s">
        <v>262</v>
      </c>
      <c r="M242" s="93">
        <v>1</v>
      </c>
      <c r="N242" s="44">
        <f t="shared" si="36"/>
        <v>76</v>
      </c>
      <c r="O242" s="118">
        <v>0</v>
      </c>
      <c r="P242" s="118">
        <v>0</v>
      </c>
      <c r="Q242" s="117">
        <v>0</v>
      </c>
      <c r="R242" s="117">
        <f t="shared" si="37"/>
        <v>76</v>
      </c>
      <c r="S242" s="33">
        <f t="shared" si="38"/>
        <v>1.5333333333333334</v>
      </c>
    </row>
    <row r="243" spans="1:19" ht="12.75" hidden="1" outlineLevel="2">
      <c r="A243" s="112">
        <v>39142</v>
      </c>
      <c r="B243" s="110" t="s">
        <v>197</v>
      </c>
      <c r="C243" s="110" t="s">
        <v>198</v>
      </c>
      <c r="D243" s="110"/>
      <c r="E243" s="110">
        <v>2383080</v>
      </c>
      <c r="F243" s="110">
        <v>2383080</v>
      </c>
      <c r="G243" s="111">
        <f t="shared" si="39"/>
        <v>0</v>
      </c>
      <c r="H243" s="94">
        <v>0</v>
      </c>
      <c r="I243" s="94">
        <v>30</v>
      </c>
      <c r="J243" s="94">
        <v>0</v>
      </c>
      <c r="K243" s="95">
        <f t="shared" si="35"/>
        <v>30</v>
      </c>
      <c r="L243" s="2" t="s">
        <v>262</v>
      </c>
      <c r="M243" s="93">
        <v>1</v>
      </c>
      <c r="N243" s="44">
        <f t="shared" si="36"/>
        <v>76</v>
      </c>
      <c r="O243" s="118">
        <v>0</v>
      </c>
      <c r="P243" s="118">
        <v>0</v>
      </c>
      <c r="Q243" s="117">
        <v>0</v>
      </c>
      <c r="R243" s="117">
        <f t="shared" si="37"/>
        <v>76</v>
      </c>
      <c r="S243" s="33">
        <f t="shared" si="38"/>
        <v>1.5333333333333334</v>
      </c>
    </row>
    <row r="244" spans="1:19" ht="12.75" hidden="1" outlineLevel="2">
      <c r="A244" s="112">
        <v>39142</v>
      </c>
      <c r="B244" s="110" t="s">
        <v>44</v>
      </c>
      <c r="C244" s="110" t="s">
        <v>45</v>
      </c>
      <c r="D244" s="110"/>
      <c r="E244" s="110">
        <v>1818440</v>
      </c>
      <c r="F244" s="110">
        <v>1818440</v>
      </c>
      <c r="G244" s="111">
        <f t="shared" si="39"/>
        <v>0</v>
      </c>
      <c r="H244" s="94">
        <v>50.75</v>
      </c>
      <c r="I244" s="94">
        <v>30</v>
      </c>
      <c r="J244" s="94">
        <v>0</v>
      </c>
      <c r="K244" s="95">
        <f t="shared" si="35"/>
        <v>80.75</v>
      </c>
      <c r="L244" s="2" t="s">
        <v>262</v>
      </c>
      <c r="M244" s="93">
        <v>1</v>
      </c>
      <c r="N244" s="44">
        <f t="shared" si="36"/>
        <v>76</v>
      </c>
      <c r="O244" s="118">
        <v>0</v>
      </c>
      <c r="P244" s="118">
        <v>0</v>
      </c>
      <c r="Q244" s="117">
        <v>0</v>
      </c>
      <c r="R244" s="117">
        <f t="shared" si="37"/>
        <v>76</v>
      </c>
      <c r="S244" s="33">
        <f t="shared" si="38"/>
        <v>-0.058823529411764705</v>
      </c>
    </row>
    <row r="245" spans="1:19" ht="12.75" hidden="1" outlineLevel="2">
      <c r="A245" s="112">
        <v>39142</v>
      </c>
      <c r="B245" s="110" t="s">
        <v>199</v>
      </c>
      <c r="C245" s="110" t="s">
        <v>200</v>
      </c>
      <c r="D245" s="110"/>
      <c r="E245" s="110">
        <v>2429430</v>
      </c>
      <c r="F245" s="110">
        <v>2429430</v>
      </c>
      <c r="G245" s="111">
        <f t="shared" si="39"/>
        <v>0</v>
      </c>
      <c r="H245" s="94">
        <v>0</v>
      </c>
      <c r="I245" s="94">
        <v>30</v>
      </c>
      <c r="J245" s="94">
        <v>0</v>
      </c>
      <c r="K245" s="95">
        <f t="shared" si="35"/>
        <v>30</v>
      </c>
      <c r="L245" s="2" t="s">
        <v>262</v>
      </c>
      <c r="M245" s="93">
        <v>1</v>
      </c>
      <c r="N245" s="44">
        <f t="shared" si="36"/>
        <v>76</v>
      </c>
      <c r="O245" s="118">
        <v>0</v>
      </c>
      <c r="P245" s="118">
        <v>0</v>
      </c>
      <c r="Q245" s="117">
        <v>0</v>
      </c>
      <c r="R245" s="117">
        <f t="shared" si="37"/>
        <v>76</v>
      </c>
      <c r="S245" s="33">
        <f t="shared" si="38"/>
        <v>1.5333333333333334</v>
      </c>
    </row>
    <row r="246" spans="1:19" ht="12.75" hidden="1" outlineLevel="2">
      <c r="A246" s="112">
        <v>39142</v>
      </c>
      <c r="B246" s="110" t="s">
        <v>201</v>
      </c>
      <c r="C246" s="110" t="s">
        <v>202</v>
      </c>
      <c r="D246" s="110"/>
      <c r="E246" s="110">
        <v>3858020</v>
      </c>
      <c r="F246" s="110">
        <v>3858020</v>
      </c>
      <c r="G246" s="111">
        <f t="shared" si="39"/>
        <v>0</v>
      </c>
      <c r="H246" s="94">
        <v>10</v>
      </c>
      <c r="I246" s="94">
        <v>30</v>
      </c>
      <c r="J246" s="94">
        <v>0</v>
      </c>
      <c r="K246" s="95">
        <f t="shared" si="35"/>
        <v>40</v>
      </c>
      <c r="L246" s="2" t="s">
        <v>262</v>
      </c>
      <c r="M246" s="93">
        <v>1</v>
      </c>
      <c r="N246" s="44">
        <f t="shared" si="36"/>
        <v>76</v>
      </c>
      <c r="O246" s="118">
        <v>0</v>
      </c>
      <c r="P246" s="118">
        <v>0</v>
      </c>
      <c r="Q246" s="117">
        <v>0</v>
      </c>
      <c r="R246" s="117">
        <f t="shared" si="37"/>
        <v>76</v>
      </c>
      <c r="S246" s="33">
        <f t="shared" si="38"/>
        <v>0.9</v>
      </c>
    </row>
    <row r="247" spans="1:19" ht="12.75" hidden="1" outlineLevel="2">
      <c r="A247" s="112">
        <v>39142</v>
      </c>
      <c r="B247" s="110" t="s">
        <v>203</v>
      </c>
      <c r="C247" s="110" t="s">
        <v>204</v>
      </c>
      <c r="D247" s="110"/>
      <c r="E247" s="110">
        <v>2237080</v>
      </c>
      <c r="F247" s="110">
        <v>2237080</v>
      </c>
      <c r="G247" s="111">
        <f t="shared" si="39"/>
        <v>0</v>
      </c>
      <c r="H247" s="94">
        <v>0</v>
      </c>
      <c r="I247" s="94">
        <v>30</v>
      </c>
      <c r="J247" s="94">
        <v>0</v>
      </c>
      <c r="K247" s="95">
        <f t="shared" si="35"/>
        <v>30</v>
      </c>
      <c r="L247" s="2" t="s">
        <v>262</v>
      </c>
      <c r="M247" s="93">
        <v>1</v>
      </c>
      <c r="N247" s="44">
        <f t="shared" si="36"/>
        <v>76</v>
      </c>
      <c r="O247" s="118">
        <v>0</v>
      </c>
      <c r="P247" s="118">
        <v>0</v>
      </c>
      <c r="Q247" s="117">
        <v>0</v>
      </c>
      <c r="R247" s="117">
        <f t="shared" si="37"/>
        <v>76</v>
      </c>
      <c r="S247" s="33">
        <f t="shared" si="38"/>
        <v>1.5333333333333334</v>
      </c>
    </row>
    <row r="248" spans="1:19" ht="12.75" hidden="1" outlineLevel="2">
      <c r="A248" s="112">
        <v>39142</v>
      </c>
      <c r="B248" s="110" t="s">
        <v>205</v>
      </c>
      <c r="C248" s="110" t="s">
        <v>206</v>
      </c>
      <c r="D248" s="110"/>
      <c r="E248" s="110">
        <v>2432120</v>
      </c>
      <c r="F248" s="110">
        <v>2432120</v>
      </c>
      <c r="G248" s="111">
        <f t="shared" si="39"/>
        <v>0</v>
      </c>
      <c r="H248" s="94">
        <v>0</v>
      </c>
      <c r="I248" s="94">
        <v>30</v>
      </c>
      <c r="J248" s="94">
        <v>0</v>
      </c>
      <c r="K248" s="95">
        <f t="shared" si="35"/>
        <v>30</v>
      </c>
      <c r="L248" s="2" t="s">
        <v>262</v>
      </c>
      <c r="M248" s="93">
        <v>1</v>
      </c>
      <c r="N248" s="44">
        <f t="shared" si="36"/>
        <v>76</v>
      </c>
      <c r="O248" s="118">
        <v>0</v>
      </c>
      <c r="P248" s="118">
        <v>0</v>
      </c>
      <c r="Q248" s="117">
        <v>0</v>
      </c>
      <c r="R248" s="117">
        <f t="shared" si="37"/>
        <v>76</v>
      </c>
      <c r="S248" s="33">
        <f t="shared" si="38"/>
        <v>1.5333333333333334</v>
      </c>
    </row>
    <row r="249" spans="1:19" ht="12.75" hidden="1" outlineLevel="2">
      <c r="A249" s="112">
        <v>39142</v>
      </c>
      <c r="B249" s="110" t="s">
        <v>207</v>
      </c>
      <c r="C249" s="110" t="s">
        <v>208</v>
      </c>
      <c r="D249" s="110"/>
      <c r="E249" s="110">
        <v>1075620</v>
      </c>
      <c r="F249" s="110">
        <v>1075620</v>
      </c>
      <c r="G249" s="111">
        <f t="shared" si="39"/>
        <v>0</v>
      </c>
      <c r="H249" s="94">
        <v>0</v>
      </c>
      <c r="I249" s="94">
        <v>30</v>
      </c>
      <c r="J249" s="94">
        <v>0</v>
      </c>
      <c r="K249" s="95">
        <f t="shared" si="35"/>
        <v>30</v>
      </c>
      <c r="L249" s="2" t="s">
        <v>262</v>
      </c>
      <c r="M249" s="93">
        <v>1</v>
      </c>
      <c r="N249" s="44">
        <f t="shared" si="36"/>
        <v>76</v>
      </c>
      <c r="O249" s="118">
        <v>0</v>
      </c>
      <c r="P249" s="118">
        <v>0</v>
      </c>
      <c r="Q249" s="117">
        <v>0</v>
      </c>
      <c r="R249" s="117">
        <f t="shared" si="37"/>
        <v>76</v>
      </c>
      <c r="S249" s="33">
        <f t="shared" si="38"/>
        <v>1.5333333333333334</v>
      </c>
    </row>
    <row r="250" spans="1:19" ht="12.75" hidden="1" outlineLevel="2">
      <c r="A250" s="112">
        <v>39142</v>
      </c>
      <c r="B250" s="110" t="s">
        <v>223</v>
      </c>
      <c r="C250" s="110" t="s">
        <v>224</v>
      </c>
      <c r="D250" s="110"/>
      <c r="E250" s="110">
        <v>1219040</v>
      </c>
      <c r="F250" s="110">
        <v>1219040</v>
      </c>
      <c r="G250" s="111">
        <f t="shared" si="39"/>
        <v>0</v>
      </c>
      <c r="H250" s="94">
        <v>0</v>
      </c>
      <c r="I250" s="94">
        <v>30</v>
      </c>
      <c r="J250" s="94">
        <v>0</v>
      </c>
      <c r="K250" s="95">
        <f t="shared" si="35"/>
        <v>30</v>
      </c>
      <c r="L250" s="2" t="s">
        <v>262</v>
      </c>
      <c r="M250" s="93">
        <v>1</v>
      </c>
      <c r="N250" s="44">
        <f t="shared" si="36"/>
        <v>76</v>
      </c>
      <c r="O250" s="118">
        <v>0</v>
      </c>
      <c r="P250" s="118">
        <v>0</v>
      </c>
      <c r="Q250" s="117">
        <v>0</v>
      </c>
      <c r="R250" s="117">
        <f t="shared" si="37"/>
        <v>76</v>
      </c>
      <c r="S250" s="33">
        <f t="shared" si="38"/>
        <v>1.5333333333333334</v>
      </c>
    </row>
    <row r="251" spans="1:19" ht="12.75" hidden="1" outlineLevel="2">
      <c r="A251" s="112">
        <v>39142</v>
      </c>
      <c r="B251" s="110" t="s">
        <v>225</v>
      </c>
      <c r="C251" s="110" t="s">
        <v>226</v>
      </c>
      <c r="D251" s="110"/>
      <c r="E251" s="110">
        <v>511320</v>
      </c>
      <c r="F251" s="110">
        <v>511320</v>
      </c>
      <c r="G251" s="111">
        <f t="shared" si="39"/>
        <v>0</v>
      </c>
      <c r="H251" s="94">
        <v>0</v>
      </c>
      <c r="I251" s="94">
        <v>30</v>
      </c>
      <c r="J251" s="94">
        <v>0</v>
      </c>
      <c r="K251" s="95">
        <f t="shared" si="35"/>
        <v>30</v>
      </c>
      <c r="L251" s="2" t="s">
        <v>262</v>
      </c>
      <c r="M251" s="93">
        <v>1</v>
      </c>
      <c r="N251" s="44">
        <f t="shared" si="36"/>
        <v>76</v>
      </c>
      <c r="O251" s="118">
        <v>0</v>
      </c>
      <c r="P251" s="118">
        <v>0</v>
      </c>
      <c r="Q251" s="117">
        <v>0</v>
      </c>
      <c r="R251" s="117">
        <f t="shared" si="37"/>
        <v>76</v>
      </c>
      <c r="S251" s="33">
        <f t="shared" si="38"/>
        <v>1.5333333333333334</v>
      </c>
    </row>
    <row r="252" spans="1:19" ht="12.75" hidden="1" outlineLevel="2">
      <c r="A252" s="112">
        <v>39142</v>
      </c>
      <c r="B252" s="110" t="s">
        <v>227</v>
      </c>
      <c r="C252" s="110" t="s">
        <v>228</v>
      </c>
      <c r="D252" s="110"/>
      <c r="E252" s="110">
        <v>585230</v>
      </c>
      <c r="F252" s="110">
        <v>585230</v>
      </c>
      <c r="G252" s="111">
        <f t="shared" si="39"/>
        <v>0</v>
      </c>
      <c r="H252" s="94">
        <v>0</v>
      </c>
      <c r="I252" s="94">
        <v>30</v>
      </c>
      <c r="J252" s="94">
        <v>0</v>
      </c>
      <c r="K252" s="95">
        <f t="shared" si="35"/>
        <v>30</v>
      </c>
      <c r="L252" s="2" t="s">
        <v>262</v>
      </c>
      <c r="M252" s="93">
        <v>1</v>
      </c>
      <c r="N252" s="44">
        <f t="shared" si="36"/>
        <v>76</v>
      </c>
      <c r="O252" s="118">
        <v>0</v>
      </c>
      <c r="P252" s="118">
        <v>0</v>
      </c>
      <c r="Q252" s="117">
        <v>0</v>
      </c>
      <c r="R252" s="117">
        <f t="shared" si="37"/>
        <v>76</v>
      </c>
      <c r="S252" s="33">
        <f t="shared" si="38"/>
        <v>1.5333333333333334</v>
      </c>
    </row>
    <row r="253" spans="1:19" ht="12.75" hidden="1" outlineLevel="2">
      <c r="A253" s="112">
        <v>39142</v>
      </c>
      <c r="B253" s="110" t="s">
        <v>229</v>
      </c>
      <c r="C253" s="110" t="s">
        <v>230</v>
      </c>
      <c r="D253" s="110"/>
      <c r="E253" s="110">
        <v>1318270</v>
      </c>
      <c r="F253" s="110">
        <v>1318270</v>
      </c>
      <c r="G253" s="111">
        <f t="shared" si="39"/>
        <v>0</v>
      </c>
      <c r="H253" s="94">
        <v>10</v>
      </c>
      <c r="I253" s="94">
        <v>30</v>
      </c>
      <c r="J253" s="94">
        <v>0</v>
      </c>
      <c r="K253" s="95">
        <f t="shared" si="35"/>
        <v>40</v>
      </c>
      <c r="L253" s="2" t="s">
        <v>262</v>
      </c>
      <c r="M253" s="93">
        <v>1</v>
      </c>
      <c r="N253" s="44">
        <f t="shared" si="36"/>
        <v>76</v>
      </c>
      <c r="O253" s="118">
        <v>0</v>
      </c>
      <c r="P253" s="118">
        <v>0</v>
      </c>
      <c r="Q253" s="117">
        <v>0</v>
      </c>
      <c r="R253" s="117">
        <f t="shared" si="37"/>
        <v>76</v>
      </c>
      <c r="S253" s="33">
        <f t="shared" si="38"/>
        <v>0.9</v>
      </c>
    </row>
    <row r="254" spans="1:19" ht="12.75" outlineLevel="1" collapsed="1">
      <c r="A254" s="109" t="s">
        <v>396</v>
      </c>
      <c r="B254" s="110"/>
      <c r="C254" s="110"/>
      <c r="D254" s="110"/>
      <c r="E254" s="110"/>
      <c r="F254" s="110"/>
      <c r="G254" s="111">
        <f>SUBTOTAL(9,G130:G253)</f>
        <v>0</v>
      </c>
      <c r="H254" s="94"/>
      <c r="I254" s="94"/>
      <c r="J254" s="94"/>
      <c r="K254" s="95"/>
      <c r="L254" s="2"/>
      <c r="M254" s="93"/>
      <c r="N254" s="44">
        <f>SUBTOTAL(9,N130:N253)</f>
        <v>9424</v>
      </c>
      <c r="O254" s="118">
        <f>SUBTOTAL(9,O130:O253)</f>
        <v>0</v>
      </c>
      <c r="P254" s="118">
        <f>SUBTOTAL(9,P130:P253)</f>
        <v>0</v>
      </c>
      <c r="Q254" s="117">
        <f>SUBTOTAL(9,Q130:Q253)</f>
        <v>0</v>
      </c>
      <c r="R254" s="117">
        <f>SUBTOTAL(9,R130:R253)</f>
        <v>9424</v>
      </c>
      <c r="S254" s="33"/>
    </row>
    <row r="255" spans="1:19" s="35" customFormat="1" ht="12.75" hidden="1" outlineLevel="2">
      <c r="A255" s="112">
        <v>39203</v>
      </c>
      <c r="B255" s="110" t="s">
        <v>2</v>
      </c>
      <c r="C255" s="110" t="s">
        <v>3</v>
      </c>
      <c r="D255" s="110"/>
      <c r="E255" s="110">
        <v>1988110</v>
      </c>
      <c r="F255" s="110">
        <v>2107660</v>
      </c>
      <c r="G255" s="111">
        <f aca="true" t="shared" si="40" ref="G255:G286">F255-E255</f>
        <v>119550</v>
      </c>
      <c r="H255" s="94">
        <v>0</v>
      </c>
      <c r="I255" s="94">
        <v>0</v>
      </c>
      <c r="J255" s="94">
        <v>56.15</v>
      </c>
      <c r="K255" s="95">
        <f aca="true" t="shared" si="41" ref="K255:K286">+J255+I255+H255</f>
        <v>56.15</v>
      </c>
      <c r="L255" s="2">
        <v>1</v>
      </c>
      <c r="M255" s="93">
        <v>1</v>
      </c>
      <c r="N255" s="44">
        <f aca="true" t="shared" si="42" ref="N255:N286">$N$2*2</f>
        <v>76</v>
      </c>
      <c r="O255" s="118">
        <v>42.5</v>
      </c>
      <c r="P255" s="118">
        <v>47.5</v>
      </c>
      <c r="Q255" s="117">
        <f>(G255-30000)/1000*$Q$2</f>
        <v>394.02000000000004</v>
      </c>
      <c r="R255" s="117">
        <f aca="true" t="shared" si="43" ref="R255:R286">N255+O255+P255+Q255</f>
        <v>560.02</v>
      </c>
      <c r="S255" s="33">
        <f aca="true" t="shared" si="44" ref="S255:S286">SUM(R255-K255)/K255</f>
        <v>8.973642030276046</v>
      </c>
    </row>
    <row r="256" spans="1:19" s="35" customFormat="1" ht="12.75" hidden="1" outlineLevel="2">
      <c r="A256" s="112">
        <v>39203</v>
      </c>
      <c r="B256" s="110" t="s">
        <v>245</v>
      </c>
      <c r="C256" s="110" t="s">
        <v>246</v>
      </c>
      <c r="D256" s="110"/>
      <c r="E256" s="110">
        <v>0</v>
      </c>
      <c r="F256" s="110">
        <v>0</v>
      </c>
      <c r="G256" s="111">
        <f t="shared" si="40"/>
        <v>0</v>
      </c>
      <c r="H256" s="94">
        <v>0</v>
      </c>
      <c r="I256" s="94">
        <v>0</v>
      </c>
      <c r="J256" s="94">
        <v>0</v>
      </c>
      <c r="K256" s="95">
        <f t="shared" si="41"/>
        <v>0</v>
      </c>
      <c r="L256" s="2">
        <v>1</v>
      </c>
      <c r="M256" s="93">
        <v>1</v>
      </c>
      <c r="N256" s="44">
        <f t="shared" si="42"/>
        <v>76</v>
      </c>
      <c r="O256" s="118">
        <v>0</v>
      </c>
      <c r="P256" s="118">
        <v>0</v>
      </c>
      <c r="Q256" s="117">
        <v>0</v>
      </c>
      <c r="R256" s="117">
        <f t="shared" si="43"/>
        <v>76</v>
      </c>
      <c r="S256" s="33" t="e">
        <f t="shared" si="44"/>
        <v>#DIV/0!</v>
      </c>
    </row>
    <row r="257" spans="1:19" s="35" customFormat="1" ht="12.75" hidden="1" outlineLevel="2">
      <c r="A257" s="112">
        <v>39203</v>
      </c>
      <c r="B257" s="110" t="s">
        <v>4</v>
      </c>
      <c r="C257" s="110" t="s">
        <v>5</v>
      </c>
      <c r="D257" s="110"/>
      <c r="E257" s="110">
        <v>2109030</v>
      </c>
      <c r="F257" s="110">
        <v>2165550</v>
      </c>
      <c r="G257" s="111">
        <f t="shared" si="40"/>
        <v>56520</v>
      </c>
      <c r="H257" s="94"/>
      <c r="I257" s="94">
        <v>40</v>
      </c>
      <c r="J257" s="94">
        <v>0</v>
      </c>
      <c r="K257" s="95">
        <f t="shared" si="41"/>
        <v>40</v>
      </c>
      <c r="L257" s="2">
        <v>1</v>
      </c>
      <c r="M257" s="93">
        <v>1</v>
      </c>
      <c r="N257" s="44">
        <f t="shared" si="42"/>
        <v>76</v>
      </c>
      <c r="O257" s="118">
        <v>42.5</v>
      </c>
      <c r="P257" s="118">
        <v>47.5</v>
      </c>
      <c r="Q257" s="117">
        <f>(G257-30000)/1000*$Q$2</f>
        <v>116.688</v>
      </c>
      <c r="R257" s="117">
        <f t="shared" si="43"/>
        <v>282.688</v>
      </c>
      <c r="S257" s="33">
        <f t="shared" si="44"/>
        <v>6.0672</v>
      </c>
    </row>
    <row r="258" spans="1:19" s="35" customFormat="1" ht="12.75" hidden="1" outlineLevel="2">
      <c r="A258" s="112">
        <v>39203</v>
      </c>
      <c r="B258" s="110" t="s">
        <v>6</v>
      </c>
      <c r="C258" s="110" t="s">
        <v>7</v>
      </c>
      <c r="D258" s="110"/>
      <c r="E258" s="110">
        <v>2518090</v>
      </c>
      <c r="F258" s="110">
        <v>2572760</v>
      </c>
      <c r="G258" s="111">
        <f t="shared" si="40"/>
        <v>54670</v>
      </c>
      <c r="H258" s="94">
        <v>0</v>
      </c>
      <c r="I258" s="94">
        <v>40</v>
      </c>
      <c r="J258" s="94">
        <v>0</v>
      </c>
      <c r="K258" s="95">
        <f t="shared" si="41"/>
        <v>40</v>
      </c>
      <c r="L258" s="2">
        <v>1</v>
      </c>
      <c r="M258" s="93">
        <v>1</v>
      </c>
      <c r="N258" s="44">
        <f t="shared" si="42"/>
        <v>76</v>
      </c>
      <c r="O258" s="118">
        <v>42.5</v>
      </c>
      <c r="P258" s="118">
        <v>47.5</v>
      </c>
      <c r="Q258" s="117">
        <f>(G258-30000)/1000*$Q$2</f>
        <v>108.54800000000002</v>
      </c>
      <c r="R258" s="117">
        <f t="shared" si="43"/>
        <v>274.548</v>
      </c>
      <c r="S258" s="33">
        <f t="shared" si="44"/>
        <v>5.8637</v>
      </c>
    </row>
    <row r="259" spans="1:19" s="35" customFormat="1" ht="12.75" hidden="1" outlineLevel="2">
      <c r="A259" s="112">
        <v>39203</v>
      </c>
      <c r="B259" s="110" t="s">
        <v>8</v>
      </c>
      <c r="C259" s="110" t="s">
        <v>9</v>
      </c>
      <c r="D259" s="110"/>
      <c r="E259" s="110">
        <v>2712220</v>
      </c>
      <c r="F259" s="110">
        <v>2794080</v>
      </c>
      <c r="G259" s="111">
        <f t="shared" si="40"/>
        <v>81860</v>
      </c>
      <c r="H259" s="94">
        <v>0</v>
      </c>
      <c r="I259" s="94">
        <v>0</v>
      </c>
      <c r="J259" s="94">
        <v>42.79</v>
      </c>
      <c r="K259" s="95">
        <f t="shared" si="41"/>
        <v>42.79</v>
      </c>
      <c r="L259" s="2">
        <v>1</v>
      </c>
      <c r="M259" s="93">
        <v>1</v>
      </c>
      <c r="N259" s="44">
        <f t="shared" si="42"/>
        <v>76</v>
      </c>
      <c r="O259" s="118">
        <v>42.5</v>
      </c>
      <c r="P259" s="118">
        <v>47.5</v>
      </c>
      <c r="Q259" s="117">
        <f>(G259-30000)/1000*$Q$2</f>
        <v>228.18400000000003</v>
      </c>
      <c r="R259" s="117">
        <f t="shared" si="43"/>
        <v>394.184</v>
      </c>
      <c r="S259" s="33">
        <f t="shared" si="44"/>
        <v>8.212058892264547</v>
      </c>
    </row>
    <row r="260" spans="1:19" s="35" customFormat="1" ht="12.75" hidden="1" outlineLevel="2">
      <c r="A260" s="112">
        <v>39203</v>
      </c>
      <c r="B260" s="110" t="s">
        <v>10</v>
      </c>
      <c r="C260" s="110" t="s">
        <v>11</v>
      </c>
      <c r="D260" s="110"/>
      <c r="E260" s="110">
        <v>4220970</v>
      </c>
      <c r="F260" s="110">
        <v>4375620</v>
      </c>
      <c r="G260" s="111">
        <f t="shared" si="40"/>
        <v>154650</v>
      </c>
      <c r="H260" s="94">
        <v>0</v>
      </c>
      <c r="I260" s="94">
        <v>0</v>
      </c>
      <c r="J260" s="94">
        <v>151.98</v>
      </c>
      <c r="K260" s="95">
        <f t="shared" si="41"/>
        <v>151.98</v>
      </c>
      <c r="L260" s="2">
        <v>1</v>
      </c>
      <c r="M260" s="93">
        <v>1</v>
      </c>
      <c r="N260" s="44">
        <f t="shared" si="42"/>
        <v>76</v>
      </c>
      <c r="O260" s="118">
        <v>42.5</v>
      </c>
      <c r="P260" s="118">
        <v>47.5</v>
      </c>
      <c r="Q260" s="117">
        <f>(G260-30000)/1000*$Q$2</f>
        <v>548.46</v>
      </c>
      <c r="R260" s="117">
        <f t="shared" si="43"/>
        <v>714.46</v>
      </c>
      <c r="S260" s="33">
        <f t="shared" si="44"/>
        <v>3.7010132912225298</v>
      </c>
    </row>
    <row r="261" spans="1:19" s="63" customFormat="1" ht="12.75" hidden="1" outlineLevel="2">
      <c r="A261" s="112">
        <v>39203</v>
      </c>
      <c r="B261" s="110" t="s">
        <v>12</v>
      </c>
      <c r="C261" s="110" t="s">
        <v>13</v>
      </c>
      <c r="D261" s="110"/>
      <c r="E261" s="110">
        <v>1208310</v>
      </c>
      <c r="F261" s="110">
        <v>1208310</v>
      </c>
      <c r="G261" s="111">
        <f t="shared" si="40"/>
        <v>0</v>
      </c>
      <c r="H261" s="94">
        <v>0</v>
      </c>
      <c r="I261" s="94">
        <v>40</v>
      </c>
      <c r="J261" s="94">
        <v>0</v>
      </c>
      <c r="K261" s="95">
        <f t="shared" si="41"/>
        <v>40</v>
      </c>
      <c r="L261" s="2">
        <v>1</v>
      </c>
      <c r="M261" s="93">
        <v>1</v>
      </c>
      <c r="N261" s="44">
        <f t="shared" si="42"/>
        <v>76</v>
      </c>
      <c r="O261" s="118">
        <v>0</v>
      </c>
      <c r="P261" s="118">
        <v>0</v>
      </c>
      <c r="Q261" s="117">
        <v>0</v>
      </c>
      <c r="R261" s="117">
        <f t="shared" si="43"/>
        <v>76</v>
      </c>
      <c r="S261" s="33">
        <f t="shared" si="44"/>
        <v>0.9</v>
      </c>
    </row>
    <row r="262" spans="1:19" s="21" customFormat="1" ht="12.75" hidden="1" outlineLevel="2">
      <c r="A262" s="112">
        <v>39203</v>
      </c>
      <c r="B262" s="110" t="s">
        <v>14</v>
      </c>
      <c r="C262" s="110" t="s">
        <v>15</v>
      </c>
      <c r="D262" s="110"/>
      <c r="E262" s="110">
        <v>5612230</v>
      </c>
      <c r="F262" s="110">
        <v>5612230</v>
      </c>
      <c r="G262" s="111">
        <f t="shared" si="40"/>
        <v>0</v>
      </c>
      <c r="H262" s="94">
        <v>0</v>
      </c>
      <c r="I262" s="94">
        <v>0</v>
      </c>
      <c r="J262" s="94">
        <v>194.71</v>
      </c>
      <c r="K262" s="95">
        <f t="shared" si="41"/>
        <v>194.71</v>
      </c>
      <c r="L262" s="2">
        <v>1</v>
      </c>
      <c r="M262" s="93">
        <v>1</v>
      </c>
      <c r="N262" s="44">
        <f t="shared" si="42"/>
        <v>76</v>
      </c>
      <c r="O262" s="118">
        <v>0</v>
      </c>
      <c r="P262" s="118">
        <v>0</v>
      </c>
      <c r="Q262" s="117">
        <v>0</v>
      </c>
      <c r="R262" s="117">
        <f t="shared" si="43"/>
        <v>76</v>
      </c>
      <c r="S262" s="33">
        <f t="shared" si="44"/>
        <v>-0.609675928303631</v>
      </c>
    </row>
    <row r="263" spans="1:19" ht="12.75" hidden="1" outlineLevel="2">
      <c r="A263" s="112">
        <v>39203</v>
      </c>
      <c r="B263" s="110" t="s">
        <v>16</v>
      </c>
      <c r="C263" s="110" t="s">
        <v>17</v>
      </c>
      <c r="D263" s="110"/>
      <c r="E263" s="110">
        <v>2028610</v>
      </c>
      <c r="F263" s="110">
        <v>2333710</v>
      </c>
      <c r="G263" s="111">
        <f t="shared" si="40"/>
        <v>305100</v>
      </c>
      <c r="H263" s="94">
        <v>10</v>
      </c>
      <c r="I263" s="94">
        <v>0</v>
      </c>
      <c r="J263" s="94">
        <v>377.65</v>
      </c>
      <c r="K263" s="95">
        <f t="shared" si="41"/>
        <v>387.65</v>
      </c>
      <c r="L263" s="2">
        <v>1</v>
      </c>
      <c r="M263" s="93">
        <v>1</v>
      </c>
      <c r="N263" s="44">
        <f t="shared" si="42"/>
        <v>76</v>
      </c>
      <c r="O263" s="118">
        <v>42.5</v>
      </c>
      <c r="P263" s="118">
        <v>47.5</v>
      </c>
      <c r="Q263" s="117">
        <f>(G263-30000)/1000*$Q$2</f>
        <v>1210.4400000000003</v>
      </c>
      <c r="R263" s="117">
        <f t="shared" si="43"/>
        <v>1376.4400000000003</v>
      </c>
      <c r="S263" s="33">
        <f t="shared" si="44"/>
        <v>2.550728750161229</v>
      </c>
    </row>
    <row r="264" spans="1:19" s="35" customFormat="1" ht="12.75" hidden="1" outlineLevel="2">
      <c r="A264" s="112">
        <v>39203</v>
      </c>
      <c r="B264" s="110" t="s">
        <v>233</v>
      </c>
      <c r="C264" s="110" t="s">
        <v>234</v>
      </c>
      <c r="D264" s="110"/>
      <c r="E264" s="110">
        <v>0</v>
      </c>
      <c r="F264" s="110">
        <v>0</v>
      </c>
      <c r="G264" s="111">
        <f t="shared" si="40"/>
        <v>0</v>
      </c>
      <c r="H264" s="94">
        <v>0</v>
      </c>
      <c r="I264" s="94">
        <v>0</v>
      </c>
      <c r="J264" s="94">
        <v>0</v>
      </c>
      <c r="K264" s="95">
        <f t="shared" si="41"/>
        <v>0</v>
      </c>
      <c r="L264" s="2">
        <v>1</v>
      </c>
      <c r="M264" s="93">
        <v>1</v>
      </c>
      <c r="N264" s="44">
        <f t="shared" si="42"/>
        <v>76</v>
      </c>
      <c r="O264" s="118">
        <v>0</v>
      </c>
      <c r="P264" s="118">
        <v>0</v>
      </c>
      <c r="Q264" s="117">
        <v>0</v>
      </c>
      <c r="R264" s="117">
        <f t="shared" si="43"/>
        <v>76</v>
      </c>
      <c r="S264" s="33" t="e">
        <f t="shared" si="44"/>
        <v>#DIV/0!</v>
      </c>
    </row>
    <row r="265" spans="1:19" s="35" customFormat="1" ht="12.75" hidden="1" outlineLevel="2">
      <c r="A265" s="112">
        <v>39203</v>
      </c>
      <c r="B265" s="110" t="s">
        <v>18</v>
      </c>
      <c r="C265" s="110" t="s">
        <v>19</v>
      </c>
      <c r="D265" s="110"/>
      <c r="E265" s="110">
        <v>314920</v>
      </c>
      <c r="F265" s="110">
        <v>327820</v>
      </c>
      <c r="G265" s="111">
        <f t="shared" si="40"/>
        <v>12900</v>
      </c>
      <c r="H265" s="94">
        <v>0</v>
      </c>
      <c r="I265" s="94">
        <v>40</v>
      </c>
      <c r="J265" s="94">
        <v>0</v>
      </c>
      <c r="K265" s="95">
        <f t="shared" si="41"/>
        <v>40</v>
      </c>
      <c r="L265" s="2">
        <v>1</v>
      </c>
      <c r="M265" s="93">
        <v>1</v>
      </c>
      <c r="N265" s="44">
        <f t="shared" si="42"/>
        <v>76</v>
      </c>
      <c r="O265" s="118">
        <f>(G265-10000)/1000*$O$2</f>
        <v>3.625</v>
      </c>
      <c r="P265" s="118">
        <v>0</v>
      </c>
      <c r="Q265" s="117">
        <v>0</v>
      </c>
      <c r="R265" s="117">
        <f t="shared" si="43"/>
        <v>79.625</v>
      </c>
      <c r="S265" s="33">
        <f t="shared" si="44"/>
        <v>0.990625</v>
      </c>
    </row>
    <row r="266" spans="1:19" s="35" customFormat="1" ht="12.75" hidden="1" outlineLevel="2">
      <c r="A266" s="112">
        <v>39203</v>
      </c>
      <c r="B266" s="110" t="s">
        <v>20</v>
      </c>
      <c r="C266" s="110" t="s">
        <v>21</v>
      </c>
      <c r="D266" s="110"/>
      <c r="E266" s="110">
        <v>780030</v>
      </c>
      <c r="F266" s="110">
        <v>780030</v>
      </c>
      <c r="G266" s="111">
        <f t="shared" si="40"/>
        <v>0</v>
      </c>
      <c r="H266" s="94">
        <v>0</v>
      </c>
      <c r="I266" s="94">
        <v>40</v>
      </c>
      <c r="J266" s="94">
        <v>0</v>
      </c>
      <c r="K266" s="95">
        <f t="shared" si="41"/>
        <v>40</v>
      </c>
      <c r="L266" s="2">
        <v>1</v>
      </c>
      <c r="M266" s="93">
        <v>1</v>
      </c>
      <c r="N266" s="44">
        <f t="shared" si="42"/>
        <v>76</v>
      </c>
      <c r="O266" s="118">
        <v>0</v>
      </c>
      <c r="P266" s="118">
        <v>0</v>
      </c>
      <c r="Q266" s="117">
        <v>0</v>
      </c>
      <c r="R266" s="117">
        <f t="shared" si="43"/>
        <v>76</v>
      </c>
      <c r="S266" s="33">
        <f t="shared" si="44"/>
        <v>0.9</v>
      </c>
    </row>
    <row r="267" spans="1:19" ht="12.75" hidden="1" outlineLevel="2">
      <c r="A267" s="112">
        <v>39203</v>
      </c>
      <c r="B267" s="110" t="s">
        <v>0</v>
      </c>
      <c r="C267" s="110" t="s">
        <v>1</v>
      </c>
      <c r="D267" s="110"/>
      <c r="E267" s="110">
        <v>4540040</v>
      </c>
      <c r="F267" s="110">
        <v>5177090</v>
      </c>
      <c r="G267" s="111">
        <f t="shared" si="40"/>
        <v>637050</v>
      </c>
      <c r="H267" s="94">
        <v>0</v>
      </c>
      <c r="I267" s="94">
        <v>0</v>
      </c>
      <c r="J267" s="94">
        <v>955.58</v>
      </c>
      <c r="K267" s="95">
        <f t="shared" si="41"/>
        <v>955.58</v>
      </c>
      <c r="L267" s="2">
        <v>1</v>
      </c>
      <c r="M267" s="93">
        <v>1</v>
      </c>
      <c r="N267" s="44">
        <f t="shared" si="42"/>
        <v>76</v>
      </c>
      <c r="O267" s="118">
        <v>42.5</v>
      </c>
      <c r="P267" s="118">
        <v>47.5</v>
      </c>
      <c r="Q267" s="117">
        <f>(G267-30000)/1000*$Q$2</f>
        <v>2671.02</v>
      </c>
      <c r="R267" s="117">
        <f t="shared" si="43"/>
        <v>2837.02</v>
      </c>
      <c r="S267" s="33">
        <f t="shared" si="44"/>
        <v>1.9688984700391385</v>
      </c>
    </row>
    <row r="268" spans="1:19" s="35" customFormat="1" ht="12.75" hidden="1" outlineLevel="2">
      <c r="A268" s="112">
        <v>39203</v>
      </c>
      <c r="B268" s="110" t="s">
        <v>22</v>
      </c>
      <c r="C268" s="110" t="s">
        <v>23</v>
      </c>
      <c r="D268" s="110"/>
      <c r="E268" s="110">
        <v>2244900</v>
      </c>
      <c r="F268" s="110">
        <v>2269130</v>
      </c>
      <c r="G268" s="111">
        <f t="shared" si="40"/>
        <v>24230</v>
      </c>
      <c r="H268" s="94">
        <v>10</v>
      </c>
      <c r="I268" s="94">
        <v>30</v>
      </c>
      <c r="J268" s="94">
        <v>0</v>
      </c>
      <c r="K268" s="95">
        <f t="shared" si="41"/>
        <v>40</v>
      </c>
      <c r="L268" s="2" t="s">
        <v>262</v>
      </c>
      <c r="M268" s="93">
        <v>1</v>
      </c>
      <c r="N268" s="44">
        <f t="shared" si="42"/>
        <v>76</v>
      </c>
      <c r="O268" s="118">
        <v>42.5</v>
      </c>
      <c r="P268" s="118">
        <f>(G268-20000)/1000*$P$2</f>
        <v>8.46</v>
      </c>
      <c r="Q268" s="117">
        <v>0</v>
      </c>
      <c r="R268" s="117">
        <f t="shared" si="43"/>
        <v>126.96000000000001</v>
      </c>
      <c r="S268" s="33">
        <f t="shared" si="44"/>
        <v>2.1740000000000004</v>
      </c>
    </row>
    <row r="269" spans="1:19" s="35" customFormat="1" ht="12.75" hidden="1" outlineLevel="2">
      <c r="A269" s="112">
        <v>39203</v>
      </c>
      <c r="B269" s="110" t="s">
        <v>24</v>
      </c>
      <c r="C269" s="110" t="s">
        <v>25</v>
      </c>
      <c r="D269" s="110"/>
      <c r="E269" s="110">
        <v>404030</v>
      </c>
      <c r="F269" s="110">
        <v>469740</v>
      </c>
      <c r="G269" s="111">
        <f t="shared" si="40"/>
        <v>65710</v>
      </c>
      <c r="H269" s="94">
        <v>0</v>
      </c>
      <c r="I269" s="94">
        <v>0</v>
      </c>
      <c r="J269" s="94">
        <v>38.57</v>
      </c>
      <c r="K269" s="95">
        <f t="shared" si="41"/>
        <v>38.57</v>
      </c>
      <c r="L269" s="2" t="s">
        <v>262</v>
      </c>
      <c r="M269" s="93">
        <v>1</v>
      </c>
      <c r="N269" s="44">
        <f t="shared" si="42"/>
        <v>76</v>
      </c>
      <c r="O269" s="118">
        <v>42.5</v>
      </c>
      <c r="P269" s="118">
        <v>47.5</v>
      </c>
      <c r="Q269" s="117">
        <f>(G269-30000)/1000*$Q$2</f>
        <v>157.12400000000002</v>
      </c>
      <c r="R269" s="117">
        <f t="shared" si="43"/>
        <v>323.124</v>
      </c>
      <c r="S269" s="33">
        <f t="shared" si="44"/>
        <v>7.377599170339643</v>
      </c>
    </row>
    <row r="270" spans="1:19" ht="12.75" hidden="1" outlineLevel="2">
      <c r="A270" s="112">
        <v>39203</v>
      </c>
      <c r="B270" s="110" t="s">
        <v>26</v>
      </c>
      <c r="C270" s="110" t="s">
        <v>27</v>
      </c>
      <c r="D270" s="110"/>
      <c r="E270" s="110">
        <v>2773010</v>
      </c>
      <c r="F270" s="110">
        <v>2811230</v>
      </c>
      <c r="G270" s="111">
        <f t="shared" si="40"/>
        <v>38220</v>
      </c>
      <c r="H270" s="94">
        <v>10</v>
      </c>
      <c r="I270" s="94">
        <v>30</v>
      </c>
      <c r="J270" s="94">
        <v>0</v>
      </c>
      <c r="K270" s="95">
        <f t="shared" si="41"/>
        <v>40</v>
      </c>
      <c r="L270" s="2" t="s">
        <v>262</v>
      </c>
      <c r="M270" s="93">
        <v>1</v>
      </c>
      <c r="N270" s="44">
        <f t="shared" si="42"/>
        <v>76</v>
      </c>
      <c r="O270" s="118">
        <v>42.5</v>
      </c>
      <c r="P270" s="118">
        <v>47.5</v>
      </c>
      <c r="Q270" s="117">
        <f>(G270-30000)/1000*$Q$2</f>
        <v>36.168000000000006</v>
      </c>
      <c r="R270" s="117">
        <f t="shared" si="43"/>
        <v>202.168</v>
      </c>
      <c r="S270" s="33">
        <f t="shared" si="44"/>
        <v>4.0542</v>
      </c>
    </row>
    <row r="271" spans="1:19" ht="12.75" hidden="1" outlineLevel="2">
      <c r="A271" s="112">
        <v>39203</v>
      </c>
      <c r="B271" s="110" t="s">
        <v>28</v>
      </c>
      <c r="C271" s="110" t="s">
        <v>29</v>
      </c>
      <c r="D271" s="110"/>
      <c r="E271" s="110">
        <v>1411740</v>
      </c>
      <c r="F271" s="110">
        <v>1461030</v>
      </c>
      <c r="G271" s="111">
        <f t="shared" si="40"/>
        <v>49290</v>
      </c>
      <c r="H271" s="94">
        <v>0</v>
      </c>
      <c r="I271" s="94">
        <v>30</v>
      </c>
      <c r="J271" s="94">
        <v>0</v>
      </c>
      <c r="K271" s="95">
        <f t="shared" si="41"/>
        <v>30</v>
      </c>
      <c r="L271" s="2" t="s">
        <v>262</v>
      </c>
      <c r="M271" s="93">
        <v>1</v>
      </c>
      <c r="N271" s="44">
        <f t="shared" si="42"/>
        <v>76</v>
      </c>
      <c r="O271" s="118">
        <v>42.5</v>
      </c>
      <c r="P271" s="118">
        <v>47.5</v>
      </c>
      <c r="Q271" s="117">
        <f>(G271-30000)/1000*$Q$2</f>
        <v>84.876</v>
      </c>
      <c r="R271" s="117">
        <f t="shared" si="43"/>
        <v>250.876</v>
      </c>
      <c r="S271" s="33">
        <f t="shared" si="44"/>
        <v>7.362533333333333</v>
      </c>
    </row>
    <row r="272" spans="1:19" s="35" customFormat="1" ht="12.75" hidden="1" outlineLevel="2">
      <c r="A272" s="112">
        <v>39203</v>
      </c>
      <c r="B272" s="110" t="s">
        <v>129</v>
      </c>
      <c r="C272" s="110" t="s">
        <v>130</v>
      </c>
      <c r="D272" s="110"/>
      <c r="E272" s="110">
        <v>8003260</v>
      </c>
      <c r="F272" s="110">
        <v>8020480</v>
      </c>
      <c r="G272" s="111">
        <f t="shared" si="40"/>
        <v>17220</v>
      </c>
      <c r="H272" s="94">
        <v>0</v>
      </c>
      <c r="I272" s="94">
        <v>30</v>
      </c>
      <c r="J272" s="94">
        <v>0</v>
      </c>
      <c r="K272" s="95">
        <f t="shared" si="41"/>
        <v>30</v>
      </c>
      <c r="L272" s="2" t="s">
        <v>262</v>
      </c>
      <c r="M272" s="93">
        <v>1</v>
      </c>
      <c r="N272" s="44">
        <f t="shared" si="42"/>
        <v>76</v>
      </c>
      <c r="O272" s="118">
        <f>(G272-10000)/1000*$O$2</f>
        <v>9.025</v>
      </c>
      <c r="P272" s="118">
        <v>0</v>
      </c>
      <c r="Q272" s="117">
        <v>0</v>
      </c>
      <c r="R272" s="117">
        <f t="shared" si="43"/>
        <v>85.025</v>
      </c>
      <c r="S272" s="33">
        <f t="shared" si="44"/>
        <v>1.834166666666667</v>
      </c>
    </row>
    <row r="273" spans="1:19" s="35" customFormat="1" ht="12.75" hidden="1" outlineLevel="2">
      <c r="A273" s="112">
        <v>39203</v>
      </c>
      <c r="B273" s="110" t="s">
        <v>30</v>
      </c>
      <c r="C273" s="110" t="s">
        <v>31</v>
      </c>
      <c r="D273" s="110"/>
      <c r="E273" s="110">
        <v>297030</v>
      </c>
      <c r="F273" s="110">
        <v>333040</v>
      </c>
      <c r="G273" s="111">
        <f t="shared" si="40"/>
        <v>36010</v>
      </c>
      <c r="H273" s="94">
        <v>10</v>
      </c>
      <c r="I273" s="94">
        <v>30</v>
      </c>
      <c r="J273" s="94">
        <v>0</v>
      </c>
      <c r="K273" s="95">
        <f t="shared" si="41"/>
        <v>40</v>
      </c>
      <c r="L273" s="2" t="s">
        <v>262</v>
      </c>
      <c r="M273" s="93">
        <v>1</v>
      </c>
      <c r="N273" s="44">
        <f t="shared" si="42"/>
        <v>76</v>
      </c>
      <c r="O273" s="118">
        <v>42.5</v>
      </c>
      <c r="P273" s="118">
        <v>47.5</v>
      </c>
      <c r="Q273" s="117">
        <f>(G273-30000)/1000*$Q$2</f>
        <v>26.444000000000003</v>
      </c>
      <c r="R273" s="117">
        <f t="shared" si="43"/>
        <v>192.44400000000002</v>
      </c>
      <c r="S273" s="33">
        <f t="shared" si="44"/>
        <v>3.8111000000000006</v>
      </c>
    </row>
    <row r="274" spans="1:19" s="35" customFormat="1" ht="12.75" hidden="1" outlineLevel="2">
      <c r="A274" s="112">
        <v>39203</v>
      </c>
      <c r="B274" s="110" t="s">
        <v>32</v>
      </c>
      <c r="C274" s="110" t="s">
        <v>33</v>
      </c>
      <c r="D274" s="110"/>
      <c r="E274" s="110">
        <v>700640</v>
      </c>
      <c r="F274" s="110">
        <v>761300</v>
      </c>
      <c r="G274" s="111">
        <f t="shared" si="40"/>
        <v>60660</v>
      </c>
      <c r="H274" s="94">
        <v>0</v>
      </c>
      <c r="I274" s="94">
        <v>0</v>
      </c>
      <c r="J274" s="94">
        <v>30.99</v>
      </c>
      <c r="K274" s="95">
        <f t="shared" si="41"/>
        <v>30.99</v>
      </c>
      <c r="L274" s="2" t="s">
        <v>262</v>
      </c>
      <c r="M274" s="93">
        <v>1</v>
      </c>
      <c r="N274" s="44">
        <f t="shared" si="42"/>
        <v>76</v>
      </c>
      <c r="O274" s="118">
        <v>42.5</v>
      </c>
      <c r="P274" s="118">
        <v>47.5</v>
      </c>
      <c r="Q274" s="117">
        <f>(G274-30000)/1000*$Q$2</f>
        <v>134.90400000000002</v>
      </c>
      <c r="R274" s="117">
        <f t="shared" si="43"/>
        <v>300.904</v>
      </c>
      <c r="S274" s="33">
        <f t="shared" si="44"/>
        <v>8.70971281058406</v>
      </c>
    </row>
    <row r="275" spans="1:19" s="63" customFormat="1" ht="12.75" hidden="1" outlineLevel="2">
      <c r="A275" s="112">
        <v>39203</v>
      </c>
      <c r="B275" s="110" t="s">
        <v>34</v>
      </c>
      <c r="C275" s="110" t="s">
        <v>35</v>
      </c>
      <c r="D275" s="110"/>
      <c r="E275" s="110">
        <v>2522130</v>
      </c>
      <c r="F275" s="110">
        <v>2600210</v>
      </c>
      <c r="G275" s="111">
        <f t="shared" si="40"/>
        <v>78080</v>
      </c>
      <c r="H275" s="94">
        <v>0</v>
      </c>
      <c r="I275" s="94">
        <v>0</v>
      </c>
      <c r="J275" s="94">
        <v>57.12</v>
      </c>
      <c r="K275" s="95">
        <f t="shared" si="41"/>
        <v>57.12</v>
      </c>
      <c r="L275" s="2" t="s">
        <v>262</v>
      </c>
      <c r="M275" s="93">
        <v>1</v>
      </c>
      <c r="N275" s="44">
        <f t="shared" si="42"/>
        <v>76</v>
      </c>
      <c r="O275" s="118">
        <v>42.5</v>
      </c>
      <c r="P275" s="118">
        <v>47.5</v>
      </c>
      <c r="Q275" s="117">
        <f>(G275-30000)/1000*$Q$2</f>
        <v>211.55200000000002</v>
      </c>
      <c r="R275" s="117">
        <f t="shared" si="43"/>
        <v>377.552</v>
      </c>
      <c r="S275" s="33">
        <f t="shared" si="44"/>
        <v>5.609803921568628</v>
      </c>
    </row>
    <row r="276" spans="1:19" s="63" customFormat="1" ht="12.75" hidden="1" outlineLevel="2">
      <c r="A276" s="112">
        <v>39203</v>
      </c>
      <c r="B276" s="110" t="s">
        <v>36</v>
      </c>
      <c r="C276" s="110" t="s">
        <v>37</v>
      </c>
      <c r="D276" s="110"/>
      <c r="E276" s="110">
        <v>1052720</v>
      </c>
      <c r="F276" s="110">
        <v>1170840</v>
      </c>
      <c r="G276" s="111">
        <f t="shared" si="40"/>
        <v>118120</v>
      </c>
      <c r="H276" s="94">
        <v>0</v>
      </c>
      <c r="I276" s="94">
        <v>0</v>
      </c>
      <c r="J276" s="94">
        <v>117.18</v>
      </c>
      <c r="K276" s="95">
        <f t="shared" si="41"/>
        <v>117.18</v>
      </c>
      <c r="L276" s="2" t="s">
        <v>262</v>
      </c>
      <c r="M276" s="93">
        <v>1</v>
      </c>
      <c r="N276" s="44">
        <f t="shared" si="42"/>
        <v>76</v>
      </c>
      <c r="O276" s="118">
        <v>42.5</v>
      </c>
      <c r="P276" s="118">
        <v>47.5</v>
      </c>
      <c r="Q276" s="117">
        <f>(G276-30000)/1000*$Q$2</f>
        <v>387.72800000000007</v>
      </c>
      <c r="R276" s="117">
        <f t="shared" si="43"/>
        <v>553.7280000000001</v>
      </c>
      <c r="S276" s="33">
        <f t="shared" si="44"/>
        <v>3.7254480286738354</v>
      </c>
    </row>
    <row r="277" spans="1:19" ht="12.75" hidden="1" outlineLevel="2">
      <c r="A277" s="112">
        <v>39203</v>
      </c>
      <c r="B277" s="110" t="s">
        <v>38</v>
      </c>
      <c r="C277" s="110" t="s">
        <v>39</v>
      </c>
      <c r="D277" s="110"/>
      <c r="E277" s="110">
        <v>2860150</v>
      </c>
      <c r="F277" s="110">
        <v>2904110</v>
      </c>
      <c r="G277" s="111">
        <f t="shared" si="40"/>
        <v>43960</v>
      </c>
      <c r="H277" s="94">
        <v>0</v>
      </c>
      <c r="I277" s="94">
        <v>0</v>
      </c>
      <c r="J277" s="94">
        <v>35.94</v>
      </c>
      <c r="K277" s="95">
        <f t="shared" si="41"/>
        <v>35.94</v>
      </c>
      <c r="L277" s="2" t="s">
        <v>262</v>
      </c>
      <c r="M277" s="93">
        <v>1</v>
      </c>
      <c r="N277" s="44">
        <f t="shared" si="42"/>
        <v>76</v>
      </c>
      <c r="O277" s="118">
        <v>42.5</v>
      </c>
      <c r="P277" s="118">
        <v>47.5</v>
      </c>
      <c r="Q277" s="117">
        <f>(G277-30000)/1000*$Q$2</f>
        <v>61.42400000000001</v>
      </c>
      <c r="R277" s="117">
        <f t="shared" si="43"/>
        <v>227.424</v>
      </c>
      <c r="S277" s="33">
        <f t="shared" si="44"/>
        <v>5.3278797996661105</v>
      </c>
    </row>
    <row r="278" spans="1:19" s="35" customFormat="1" ht="12.75" hidden="1" outlineLevel="2">
      <c r="A278" s="112">
        <v>39203</v>
      </c>
      <c r="B278" s="110" t="s">
        <v>42</v>
      </c>
      <c r="C278" s="110" t="s">
        <v>43</v>
      </c>
      <c r="D278" s="110"/>
      <c r="E278" s="110">
        <v>1123340</v>
      </c>
      <c r="F278" s="110">
        <v>1145970</v>
      </c>
      <c r="G278" s="111">
        <f t="shared" si="40"/>
        <v>22630</v>
      </c>
      <c r="H278" s="94">
        <v>15.1</v>
      </c>
      <c r="I278" s="94">
        <v>30</v>
      </c>
      <c r="J278" s="94">
        <v>0</v>
      </c>
      <c r="K278" s="95">
        <f t="shared" si="41"/>
        <v>45.1</v>
      </c>
      <c r="L278" s="2" t="s">
        <v>262</v>
      </c>
      <c r="M278" s="93">
        <v>1</v>
      </c>
      <c r="N278" s="44">
        <f t="shared" si="42"/>
        <v>76</v>
      </c>
      <c r="O278" s="118">
        <v>42.5</v>
      </c>
      <c r="P278" s="118">
        <f>(G278-20000)/1000*$P$2</f>
        <v>5.26</v>
      </c>
      <c r="Q278" s="117">
        <v>0</v>
      </c>
      <c r="R278" s="117">
        <f t="shared" si="43"/>
        <v>123.76</v>
      </c>
      <c r="S278" s="33">
        <f t="shared" si="44"/>
        <v>1.7441241685144122</v>
      </c>
    </row>
    <row r="279" spans="1:19" ht="12.75" hidden="1" outlineLevel="2">
      <c r="A279" s="112">
        <v>39203</v>
      </c>
      <c r="B279" s="110" t="s">
        <v>40</v>
      </c>
      <c r="C279" s="110" t="s">
        <v>41</v>
      </c>
      <c r="D279" s="110"/>
      <c r="E279" s="110">
        <v>4102360</v>
      </c>
      <c r="F279" s="110">
        <v>4196710</v>
      </c>
      <c r="G279" s="111">
        <f t="shared" si="40"/>
        <v>94350</v>
      </c>
      <c r="H279" s="94">
        <v>0</v>
      </c>
      <c r="I279" s="94">
        <v>0</v>
      </c>
      <c r="J279" s="94">
        <v>81.53</v>
      </c>
      <c r="K279" s="95">
        <f t="shared" si="41"/>
        <v>81.53</v>
      </c>
      <c r="L279" s="2" t="s">
        <v>262</v>
      </c>
      <c r="M279" s="93">
        <v>1</v>
      </c>
      <c r="N279" s="44">
        <f t="shared" si="42"/>
        <v>76</v>
      </c>
      <c r="O279" s="118">
        <v>42.5</v>
      </c>
      <c r="P279" s="118">
        <v>47.5</v>
      </c>
      <c r="Q279" s="117">
        <f>(G279-30000)/1000*$Q$2</f>
        <v>283.14</v>
      </c>
      <c r="R279" s="117">
        <f t="shared" si="43"/>
        <v>449.14</v>
      </c>
      <c r="S279" s="33">
        <f t="shared" si="44"/>
        <v>4.508892432233534</v>
      </c>
    </row>
    <row r="280" spans="1:19" ht="12.75" hidden="1" outlineLevel="2">
      <c r="A280" s="112">
        <v>39203</v>
      </c>
      <c r="B280" s="110" t="s">
        <v>46</v>
      </c>
      <c r="C280" s="110" t="s">
        <v>47</v>
      </c>
      <c r="D280" s="110"/>
      <c r="E280" s="110">
        <v>1573080</v>
      </c>
      <c r="F280" s="110">
        <v>1618660</v>
      </c>
      <c r="G280" s="111">
        <f t="shared" si="40"/>
        <v>45580</v>
      </c>
      <c r="H280" s="94">
        <v>0</v>
      </c>
      <c r="I280" s="94">
        <v>0</v>
      </c>
      <c r="J280" s="94">
        <v>38.37</v>
      </c>
      <c r="K280" s="95">
        <f t="shared" si="41"/>
        <v>38.37</v>
      </c>
      <c r="L280" s="2" t="s">
        <v>262</v>
      </c>
      <c r="M280" s="93">
        <v>1</v>
      </c>
      <c r="N280" s="44">
        <f t="shared" si="42"/>
        <v>76</v>
      </c>
      <c r="O280" s="118">
        <v>42.5</v>
      </c>
      <c r="P280" s="118">
        <v>47.5</v>
      </c>
      <c r="Q280" s="117">
        <f>(G280-30000)/1000*$Q$2</f>
        <v>68.552</v>
      </c>
      <c r="R280" s="117">
        <f t="shared" si="43"/>
        <v>234.55200000000002</v>
      </c>
      <c r="S280" s="33">
        <f t="shared" si="44"/>
        <v>5.112900703674747</v>
      </c>
    </row>
    <row r="281" spans="1:19" s="35" customFormat="1" ht="12.75" hidden="1" outlineLevel="2">
      <c r="A281" s="112">
        <v>39203</v>
      </c>
      <c r="B281" s="110" t="s">
        <v>48</v>
      </c>
      <c r="C281" s="110" t="s">
        <v>49</v>
      </c>
      <c r="D281" s="110"/>
      <c r="E281" s="110">
        <v>550180</v>
      </c>
      <c r="F281" s="110">
        <v>583430</v>
      </c>
      <c r="G281" s="111">
        <f t="shared" si="40"/>
        <v>33250</v>
      </c>
      <c r="H281" s="94">
        <v>0</v>
      </c>
      <c r="I281" s="94">
        <v>30</v>
      </c>
      <c r="J281" s="94">
        <v>0</v>
      </c>
      <c r="K281" s="95">
        <f t="shared" si="41"/>
        <v>30</v>
      </c>
      <c r="L281" s="2" t="s">
        <v>262</v>
      </c>
      <c r="M281" s="93">
        <v>1</v>
      </c>
      <c r="N281" s="44">
        <f t="shared" si="42"/>
        <v>76</v>
      </c>
      <c r="O281" s="118">
        <v>42.5</v>
      </c>
      <c r="P281" s="118">
        <v>47.5</v>
      </c>
      <c r="Q281" s="117">
        <f>(G281-30000)/1000*$Q$2</f>
        <v>14.3</v>
      </c>
      <c r="R281" s="117">
        <f t="shared" si="43"/>
        <v>180.3</v>
      </c>
      <c r="S281" s="33">
        <f t="shared" si="44"/>
        <v>5.010000000000001</v>
      </c>
    </row>
    <row r="282" spans="1:19" s="35" customFormat="1" ht="12.75" hidden="1" outlineLevel="2">
      <c r="A282" s="112">
        <v>39203</v>
      </c>
      <c r="B282" s="110" t="s">
        <v>50</v>
      </c>
      <c r="C282" s="110" t="s">
        <v>51</v>
      </c>
      <c r="D282" s="110"/>
      <c r="E282" s="110">
        <v>1789530</v>
      </c>
      <c r="F282" s="110">
        <v>1807440</v>
      </c>
      <c r="G282" s="111">
        <f t="shared" si="40"/>
        <v>17910</v>
      </c>
      <c r="H282" s="94">
        <v>0</v>
      </c>
      <c r="I282" s="94">
        <v>30</v>
      </c>
      <c r="J282" s="94">
        <v>0</v>
      </c>
      <c r="K282" s="95">
        <f t="shared" si="41"/>
        <v>30</v>
      </c>
      <c r="L282" s="2" t="s">
        <v>262</v>
      </c>
      <c r="M282" s="93">
        <v>1</v>
      </c>
      <c r="N282" s="44">
        <f t="shared" si="42"/>
        <v>76</v>
      </c>
      <c r="O282" s="118">
        <f>(G282-10000)/1000*$O$2</f>
        <v>9.8875</v>
      </c>
      <c r="P282" s="118">
        <v>0</v>
      </c>
      <c r="Q282" s="117">
        <v>0</v>
      </c>
      <c r="R282" s="117">
        <f t="shared" si="43"/>
        <v>85.8875</v>
      </c>
      <c r="S282" s="33">
        <f t="shared" si="44"/>
        <v>1.8629166666666668</v>
      </c>
    </row>
    <row r="283" spans="1:19" s="28" customFormat="1" ht="12.75" hidden="1" outlineLevel="2">
      <c r="A283" s="112">
        <v>39203</v>
      </c>
      <c r="B283" s="110" t="s">
        <v>52</v>
      </c>
      <c r="C283" s="110" t="s">
        <v>53</v>
      </c>
      <c r="D283" s="110"/>
      <c r="E283" s="110">
        <v>3309020</v>
      </c>
      <c r="F283" s="110">
        <v>3509980</v>
      </c>
      <c r="G283" s="111">
        <f t="shared" si="40"/>
        <v>200960</v>
      </c>
      <c r="H283" s="94">
        <v>0</v>
      </c>
      <c r="I283" s="94">
        <v>0</v>
      </c>
      <c r="J283" s="94">
        <v>241.44</v>
      </c>
      <c r="K283" s="95">
        <f t="shared" si="41"/>
        <v>241.44</v>
      </c>
      <c r="L283" s="2" t="s">
        <v>262</v>
      </c>
      <c r="M283" s="93">
        <v>1</v>
      </c>
      <c r="N283" s="44">
        <f t="shared" si="42"/>
        <v>76</v>
      </c>
      <c r="O283" s="118">
        <v>42.5</v>
      </c>
      <c r="P283" s="118">
        <v>47.5</v>
      </c>
      <c r="Q283" s="117">
        <f aca="true" t="shared" si="45" ref="Q283:Q289">(G283-30000)/1000*$Q$2</f>
        <v>752.224</v>
      </c>
      <c r="R283" s="117">
        <f t="shared" si="43"/>
        <v>918.224</v>
      </c>
      <c r="S283" s="33">
        <f t="shared" si="44"/>
        <v>2.80311464546057</v>
      </c>
    </row>
    <row r="284" spans="1:19" s="35" customFormat="1" ht="12.75" hidden="1" outlineLevel="2">
      <c r="A284" s="112">
        <v>39203</v>
      </c>
      <c r="B284" s="110" t="s">
        <v>54</v>
      </c>
      <c r="C284" s="110" t="s">
        <v>55</v>
      </c>
      <c r="D284" s="110"/>
      <c r="E284" s="110">
        <v>2791360</v>
      </c>
      <c r="F284" s="110">
        <v>2832550</v>
      </c>
      <c r="G284" s="111">
        <f t="shared" si="40"/>
        <v>41190</v>
      </c>
      <c r="H284" s="94">
        <v>0</v>
      </c>
      <c r="I284" s="94">
        <v>0</v>
      </c>
      <c r="J284" s="94">
        <v>31.79</v>
      </c>
      <c r="K284" s="95">
        <f t="shared" si="41"/>
        <v>31.79</v>
      </c>
      <c r="L284" s="2" t="s">
        <v>262</v>
      </c>
      <c r="M284" s="93">
        <v>1</v>
      </c>
      <c r="N284" s="44">
        <f t="shared" si="42"/>
        <v>76</v>
      </c>
      <c r="O284" s="118">
        <v>42.5</v>
      </c>
      <c r="P284" s="118">
        <v>47.5</v>
      </c>
      <c r="Q284" s="117">
        <f t="shared" si="45"/>
        <v>49.236000000000004</v>
      </c>
      <c r="R284" s="117">
        <f t="shared" si="43"/>
        <v>215.236</v>
      </c>
      <c r="S284" s="33">
        <f t="shared" si="44"/>
        <v>5.770556778861277</v>
      </c>
    </row>
    <row r="285" spans="1:19" ht="12.75" hidden="1" outlineLevel="2">
      <c r="A285" s="112">
        <v>39203</v>
      </c>
      <c r="B285" s="110" t="s">
        <v>56</v>
      </c>
      <c r="C285" s="110" t="s">
        <v>57</v>
      </c>
      <c r="D285" s="110"/>
      <c r="E285" s="110">
        <v>2544430</v>
      </c>
      <c r="F285" s="110">
        <v>2602099</v>
      </c>
      <c r="G285" s="111">
        <f t="shared" si="40"/>
        <v>57669</v>
      </c>
      <c r="H285" s="94">
        <v>0</v>
      </c>
      <c r="I285" s="94">
        <v>30</v>
      </c>
      <c r="J285" s="94">
        <v>0</v>
      </c>
      <c r="K285" s="95">
        <f t="shared" si="41"/>
        <v>30</v>
      </c>
      <c r="L285" s="2" t="s">
        <v>262</v>
      </c>
      <c r="M285" s="93">
        <v>1</v>
      </c>
      <c r="N285" s="44">
        <f t="shared" si="42"/>
        <v>76</v>
      </c>
      <c r="O285" s="118">
        <v>42.5</v>
      </c>
      <c r="P285" s="118">
        <v>47.5</v>
      </c>
      <c r="Q285" s="117">
        <f t="shared" si="45"/>
        <v>121.74360000000001</v>
      </c>
      <c r="R285" s="117">
        <f t="shared" si="43"/>
        <v>287.7436</v>
      </c>
      <c r="S285" s="33">
        <f t="shared" si="44"/>
        <v>8.591453333333334</v>
      </c>
    </row>
    <row r="286" spans="1:19" ht="12.75" hidden="1" outlineLevel="2">
      <c r="A286" s="112">
        <v>39203</v>
      </c>
      <c r="B286" s="110" t="s">
        <v>58</v>
      </c>
      <c r="C286" s="110" t="s">
        <v>59</v>
      </c>
      <c r="D286" s="110"/>
      <c r="E286" s="110">
        <v>1962210</v>
      </c>
      <c r="F286" s="110">
        <v>1993310</v>
      </c>
      <c r="G286" s="111">
        <f t="shared" si="40"/>
        <v>31100</v>
      </c>
      <c r="H286" s="94">
        <v>0</v>
      </c>
      <c r="I286" s="94">
        <v>30</v>
      </c>
      <c r="J286" s="94">
        <v>0</v>
      </c>
      <c r="K286" s="95">
        <f t="shared" si="41"/>
        <v>30</v>
      </c>
      <c r="L286" s="2" t="s">
        <v>262</v>
      </c>
      <c r="M286" s="93">
        <v>1</v>
      </c>
      <c r="N286" s="44">
        <f t="shared" si="42"/>
        <v>76</v>
      </c>
      <c r="O286" s="118">
        <v>42.5</v>
      </c>
      <c r="P286" s="118">
        <v>47.5</v>
      </c>
      <c r="Q286" s="117">
        <f t="shared" si="45"/>
        <v>4.840000000000001</v>
      </c>
      <c r="R286" s="117">
        <f t="shared" si="43"/>
        <v>170.84</v>
      </c>
      <c r="S286" s="33">
        <f t="shared" si="44"/>
        <v>4.6946666666666665</v>
      </c>
    </row>
    <row r="287" spans="1:19" ht="12.75" hidden="1" outlineLevel="2">
      <c r="A287" s="112">
        <v>39203</v>
      </c>
      <c r="B287" s="110" t="s">
        <v>60</v>
      </c>
      <c r="C287" s="110" t="s">
        <v>61</v>
      </c>
      <c r="D287" s="110"/>
      <c r="E287" s="110">
        <v>2012020</v>
      </c>
      <c r="F287" s="110">
        <v>2044220</v>
      </c>
      <c r="G287" s="111">
        <f aca="true" t="shared" si="46" ref="G287:G318">F287-E287</f>
        <v>32200</v>
      </c>
      <c r="H287" s="94">
        <v>0</v>
      </c>
      <c r="I287" s="94">
        <v>30</v>
      </c>
      <c r="J287" s="94">
        <v>0</v>
      </c>
      <c r="K287" s="95">
        <f aca="true" t="shared" si="47" ref="K287:K318">+J287+I287+H287</f>
        <v>30</v>
      </c>
      <c r="L287" s="2" t="s">
        <v>262</v>
      </c>
      <c r="M287" s="93">
        <v>1</v>
      </c>
      <c r="N287" s="44">
        <f aca="true" t="shared" si="48" ref="N287:N318">$N$2*2</f>
        <v>76</v>
      </c>
      <c r="O287" s="118">
        <v>42.5</v>
      </c>
      <c r="P287" s="118">
        <v>47.5</v>
      </c>
      <c r="Q287" s="117">
        <f t="shared" si="45"/>
        <v>9.680000000000001</v>
      </c>
      <c r="R287" s="117">
        <f aca="true" t="shared" si="49" ref="R287:R318">N287+O287+P287+Q287</f>
        <v>175.68</v>
      </c>
      <c r="S287" s="33">
        <f aca="true" t="shared" si="50" ref="S287:S318">SUM(R287-K287)/K287</f>
        <v>4.856</v>
      </c>
    </row>
    <row r="288" spans="1:19" s="35" customFormat="1" ht="12.75" hidden="1" outlineLevel="2">
      <c r="A288" s="112">
        <v>39203</v>
      </c>
      <c r="B288" s="110" t="s">
        <v>62</v>
      </c>
      <c r="C288" s="110" t="s">
        <v>63</v>
      </c>
      <c r="D288" s="110"/>
      <c r="E288" s="110">
        <v>1781330</v>
      </c>
      <c r="F288" s="110">
        <v>1847110</v>
      </c>
      <c r="G288" s="111">
        <f t="shared" si="46"/>
        <v>65780</v>
      </c>
      <c r="H288" s="94">
        <v>0</v>
      </c>
      <c r="I288" s="94">
        <v>0</v>
      </c>
      <c r="J288" s="94">
        <v>38.67</v>
      </c>
      <c r="K288" s="95">
        <f t="shared" si="47"/>
        <v>38.67</v>
      </c>
      <c r="L288" s="2" t="s">
        <v>262</v>
      </c>
      <c r="M288" s="93">
        <v>1</v>
      </c>
      <c r="N288" s="44">
        <f t="shared" si="48"/>
        <v>76</v>
      </c>
      <c r="O288" s="118">
        <v>42.5</v>
      </c>
      <c r="P288" s="118">
        <v>47.5</v>
      </c>
      <c r="Q288" s="117">
        <f t="shared" si="45"/>
        <v>157.43200000000002</v>
      </c>
      <c r="R288" s="117">
        <f t="shared" si="49"/>
        <v>323.432</v>
      </c>
      <c r="S288" s="33">
        <f t="shared" si="50"/>
        <v>7.363899663822084</v>
      </c>
    </row>
    <row r="289" spans="1:19" ht="12.75" hidden="1" outlineLevel="2">
      <c r="A289" s="112">
        <v>39203</v>
      </c>
      <c r="B289" s="110" t="s">
        <v>64</v>
      </c>
      <c r="C289" s="110" t="s">
        <v>65</v>
      </c>
      <c r="D289" s="110"/>
      <c r="E289" s="110">
        <v>2156510</v>
      </c>
      <c r="F289" s="110">
        <v>2223080</v>
      </c>
      <c r="G289" s="111">
        <f t="shared" si="46"/>
        <v>66570</v>
      </c>
      <c r="H289" s="94">
        <v>0</v>
      </c>
      <c r="I289" s="94">
        <v>0</v>
      </c>
      <c r="J289" s="94">
        <v>39.86</v>
      </c>
      <c r="K289" s="95">
        <f t="shared" si="47"/>
        <v>39.86</v>
      </c>
      <c r="L289" s="2" t="s">
        <v>262</v>
      </c>
      <c r="M289" s="93">
        <v>1</v>
      </c>
      <c r="N289" s="44">
        <f t="shared" si="48"/>
        <v>76</v>
      </c>
      <c r="O289" s="118">
        <v>42.5</v>
      </c>
      <c r="P289" s="118">
        <v>47.5</v>
      </c>
      <c r="Q289" s="117">
        <f t="shared" si="45"/>
        <v>160.90800000000002</v>
      </c>
      <c r="R289" s="117">
        <f t="shared" si="49"/>
        <v>326.908</v>
      </c>
      <c r="S289" s="33">
        <f t="shared" si="50"/>
        <v>7.201404917210236</v>
      </c>
    </row>
    <row r="290" spans="1:19" s="28" customFormat="1" ht="12.75" hidden="1" outlineLevel="2">
      <c r="A290" s="112">
        <v>39203</v>
      </c>
      <c r="B290" s="110" t="s">
        <v>66</v>
      </c>
      <c r="C290" s="110" t="s">
        <v>67</v>
      </c>
      <c r="D290" s="110"/>
      <c r="E290" s="110">
        <v>1263260</v>
      </c>
      <c r="F290" s="110">
        <v>1288160</v>
      </c>
      <c r="G290" s="111">
        <f t="shared" si="46"/>
        <v>24900</v>
      </c>
      <c r="H290" s="94">
        <v>0</v>
      </c>
      <c r="I290" s="94">
        <v>30</v>
      </c>
      <c r="J290" s="94">
        <v>0</v>
      </c>
      <c r="K290" s="95">
        <f t="shared" si="47"/>
        <v>30</v>
      </c>
      <c r="L290" s="2" t="s">
        <v>262</v>
      </c>
      <c r="M290" s="93">
        <v>1</v>
      </c>
      <c r="N290" s="44">
        <f t="shared" si="48"/>
        <v>76</v>
      </c>
      <c r="O290" s="118">
        <v>42.5</v>
      </c>
      <c r="P290" s="118">
        <f>(G290-20000)/1000*$P$2</f>
        <v>9.8</v>
      </c>
      <c r="Q290" s="117">
        <v>0</v>
      </c>
      <c r="R290" s="117">
        <f t="shared" si="49"/>
        <v>128.3</v>
      </c>
      <c r="S290" s="33">
        <f t="shared" si="50"/>
        <v>3.276666666666667</v>
      </c>
    </row>
    <row r="291" spans="1:19" s="35" customFormat="1" ht="12.75" hidden="1" outlineLevel="2">
      <c r="A291" s="112">
        <v>39203</v>
      </c>
      <c r="B291" s="110" t="s">
        <v>237</v>
      </c>
      <c r="C291" s="110" t="s">
        <v>238</v>
      </c>
      <c r="D291" s="110"/>
      <c r="E291" s="110">
        <v>0</v>
      </c>
      <c r="F291" s="110">
        <v>0</v>
      </c>
      <c r="G291" s="111">
        <f t="shared" si="46"/>
        <v>0</v>
      </c>
      <c r="H291" s="94">
        <v>0</v>
      </c>
      <c r="I291" s="94">
        <v>0</v>
      </c>
      <c r="J291" s="94">
        <v>0</v>
      </c>
      <c r="K291" s="95">
        <f t="shared" si="47"/>
        <v>0</v>
      </c>
      <c r="L291" s="2" t="s">
        <v>262</v>
      </c>
      <c r="M291" s="93">
        <v>1</v>
      </c>
      <c r="N291" s="44">
        <f t="shared" si="48"/>
        <v>76</v>
      </c>
      <c r="O291" s="118">
        <v>0</v>
      </c>
      <c r="P291" s="118">
        <v>0</v>
      </c>
      <c r="Q291" s="117">
        <v>0</v>
      </c>
      <c r="R291" s="117">
        <f t="shared" si="49"/>
        <v>76</v>
      </c>
      <c r="S291" s="33" t="e">
        <f t="shared" si="50"/>
        <v>#DIV/0!</v>
      </c>
    </row>
    <row r="292" spans="1:19" s="35" customFormat="1" ht="12.75" hidden="1" outlineLevel="2">
      <c r="A292" s="112">
        <v>39203</v>
      </c>
      <c r="B292" s="110" t="s">
        <v>125</v>
      </c>
      <c r="C292" s="110" t="s">
        <v>126</v>
      </c>
      <c r="D292" s="110"/>
      <c r="E292" s="110">
        <v>0</v>
      </c>
      <c r="F292" s="110">
        <v>0</v>
      </c>
      <c r="G292" s="111">
        <f t="shared" si="46"/>
        <v>0</v>
      </c>
      <c r="H292" s="94">
        <v>0</v>
      </c>
      <c r="I292" s="94">
        <v>0</v>
      </c>
      <c r="J292" s="94">
        <v>0</v>
      </c>
      <c r="K292" s="95">
        <f t="shared" si="47"/>
        <v>0</v>
      </c>
      <c r="L292" s="2" t="s">
        <v>262</v>
      </c>
      <c r="M292" s="93">
        <v>1</v>
      </c>
      <c r="N292" s="44">
        <f t="shared" si="48"/>
        <v>76</v>
      </c>
      <c r="O292" s="118">
        <v>0</v>
      </c>
      <c r="P292" s="118">
        <v>0</v>
      </c>
      <c r="Q292" s="117">
        <v>0</v>
      </c>
      <c r="R292" s="117">
        <f t="shared" si="49"/>
        <v>76</v>
      </c>
      <c r="S292" s="33" t="e">
        <f t="shared" si="50"/>
        <v>#DIV/0!</v>
      </c>
    </row>
    <row r="293" spans="1:19" ht="12.75" hidden="1" outlineLevel="2">
      <c r="A293" s="112">
        <v>39203</v>
      </c>
      <c r="B293" s="110" t="s">
        <v>209</v>
      </c>
      <c r="C293" s="110" t="s">
        <v>210</v>
      </c>
      <c r="D293" s="110"/>
      <c r="E293" s="110">
        <v>0</v>
      </c>
      <c r="F293" s="110">
        <v>0</v>
      </c>
      <c r="G293" s="111">
        <f t="shared" si="46"/>
        <v>0</v>
      </c>
      <c r="H293" s="94">
        <v>0</v>
      </c>
      <c r="I293" s="94">
        <v>30</v>
      </c>
      <c r="J293" s="94">
        <v>0</v>
      </c>
      <c r="K293" s="95">
        <f t="shared" si="47"/>
        <v>30</v>
      </c>
      <c r="L293" s="2" t="s">
        <v>262</v>
      </c>
      <c r="M293" s="93">
        <v>1</v>
      </c>
      <c r="N293" s="44">
        <f t="shared" si="48"/>
        <v>76</v>
      </c>
      <c r="O293" s="118">
        <v>0</v>
      </c>
      <c r="P293" s="118">
        <v>0</v>
      </c>
      <c r="Q293" s="117">
        <v>0</v>
      </c>
      <c r="R293" s="117">
        <f t="shared" si="49"/>
        <v>76</v>
      </c>
      <c r="S293" s="33">
        <f t="shared" si="50"/>
        <v>1.5333333333333334</v>
      </c>
    </row>
    <row r="294" spans="1:19" s="35" customFormat="1" ht="12.75" hidden="1" outlineLevel="2">
      <c r="A294" s="112">
        <v>39203</v>
      </c>
      <c r="B294" s="110" t="s">
        <v>211</v>
      </c>
      <c r="C294" s="110" t="s">
        <v>212</v>
      </c>
      <c r="D294" s="110"/>
      <c r="E294" s="110">
        <v>615190</v>
      </c>
      <c r="F294" s="110">
        <v>673860</v>
      </c>
      <c r="G294" s="111">
        <f t="shared" si="46"/>
        <v>58670</v>
      </c>
      <c r="H294" s="94">
        <v>10</v>
      </c>
      <c r="I294" s="94">
        <v>30</v>
      </c>
      <c r="J294" s="94">
        <v>0</v>
      </c>
      <c r="K294" s="95">
        <f t="shared" si="47"/>
        <v>40</v>
      </c>
      <c r="L294" s="2" t="s">
        <v>262</v>
      </c>
      <c r="M294" s="93">
        <v>1</v>
      </c>
      <c r="N294" s="44">
        <f t="shared" si="48"/>
        <v>76</v>
      </c>
      <c r="O294" s="118">
        <v>42.5</v>
      </c>
      <c r="P294" s="118">
        <v>47.5</v>
      </c>
      <c r="Q294" s="117">
        <f>(G294-30000)/1000*$Q$2</f>
        <v>126.14800000000002</v>
      </c>
      <c r="R294" s="117">
        <f t="shared" si="49"/>
        <v>292.148</v>
      </c>
      <c r="S294" s="33">
        <f t="shared" si="50"/>
        <v>6.303700000000001</v>
      </c>
    </row>
    <row r="295" spans="1:19" s="35" customFormat="1" ht="12.75" hidden="1" outlineLevel="2">
      <c r="A295" s="112">
        <v>39203</v>
      </c>
      <c r="B295" s="110" t="s">
        <v>243</v>
      </c>
      <c r="C295" s="110" t="s">
        <v>244</v>
      </c>
      <c r="D295" s="110"/>
      <c r="E295" s="110">
        <v>0</v>
      </c>
      <c r="F295" s="110">
        <v>0</v>
      </c>
      <c r="G295" s="111">
        <f t="shared" si="46"/>
        <v>0</v>
      </c>
      <c r="H295" s="94">
        <v>0</v>
      </c>
      <c r="I295" s="94">
        <v>0</v>
      </c>
      <c r="J295" s="94">
        <v>0</v>
      </c>
      <c r="K295" s="95">
        <f t="shared" si="47"/>
        <v>0</v>
      </c>
      <c r="L295" s="2" t="s">
        <v>262</v>
      </c>
      <c r="M295" s="93">
        <v>1</v>
      </c>
      <c r="N295" s="44">
        <f t="shared" si="48"/>
        <v>76</v>
      </c>
      <c r="O295" s="118">
        <v>0</v>
      </c>
      <c r="P295" s="118">
        <v>0</v>
      </c>
      <c r="Q295" s="117">
        <v>0</v>
      </c>
      <c r="R295" s="117">
        <f t="shared" si="49"/>
        <v>76</v>
      </c>
      <c r="S295" s="33" t="e">
        <f t="shared" si="50"/>
        <v>#DIV/0!</v>
      </c>
    </row>
    <row r="296" spans="1:19" s="35" customFormat="1" ht="12.75" hidden="1" outlineLevel="2">
      <c r="A296" s="112">
        <v>39203</v>
      </c>
      <c r="B296" s="110" t="s">
        <v>241</v>
      </c>
      <c r="C296" s="110" t="s">
        <v>242</v>
      </c>
      <c r="D296" s="110"/>
      <c r="E296" s="110">
        <v>0</v>
      </c>
      <c r="F296" s="110">
        <v>0</v>
      </c>
      <c r="G296" s="111">
        <f t="shared" si="46"/>
        <v>0</v>
      </c>
      <c r="H296" s="94">
        <v>0</v>
      </c>
      <c r="I296" s="94">
        <v>0</v>
      </c>
      <c r="J296" s="94">
        <v>0</v>
      </c>
      <c r="K296" s="95">
        <f t="shared" si="47"/>
        <v>0</v>
      </c>
      <c r="L296" s="2" t="s">
        <v>262</v>
      </c>
      <c r="M296" s="93">
        <v>1</v>
      </c>
      <c r="N296" s="44">
        <f t="shared" si="48"/>
        <v>76</v>
      </c>
      <c r="O296" s="118">
        <v>0</v>
      </c>
      <c r="P296" s="118">
        <v>0</v>
      </c>
      <c r="Q296" s="117">
        <v>0</v>
      </c>
      <c r="R296" s="117">
        <f t="shared" si="49"/>
        <v>76</v>
      </c>
      <c r="S296" s="33" t="e">
        <f t="shared" si="50"/>
        <v>#DIV/0!</v>
      </c>
    </row>
    <row r="297" spans="1:19" ht="12.75" hidden="1" outlineLevel="2">
      <c r="A297" s="112">
        <v>39203</v>
      </c>
      <c r="B297" s="110" t="s">
        <v>68</v>
      </c>
      <c r="C297" s="110" t="s">
        <v>69</v>
      </c>
      <c r="D297" s="110"/>
      <c r="E297" s="110">
        <v>917140</v>
      </c>
      <c r="F297" s="110">
        <v>956630</v>
      </c>
      <c r="G297" s="111">
        <f t="shared" si="46"/>
        <v>39490</v>
      </c>
      <c r="H297" s="94">
        <v>10</v>
      </c>
      <c r="I297" s="94">
        <v>30</v>
      </c>
      <c r="J297" s="94">
        <v>0</v>
      </c>
      <c r="K297" s="95">
        <f t="shared" si="47"/>
        <v>40</v>
      </c>
      <c r="L297" s="2" t="s">
        <v>262</v>
      </c>
      <c r="M297" s="93">
        <v>1</v>
      </c>
      <c r="N297" s="44">
        <f t="shared" si="48"/>
        <v>76</v>
      </c>
      <c r="O297" s="118">
        <v>42.5</v>
      </c>
      <c r="P297" s="118">
        <v>47.5</v>
      </c>
      <c r="Q297" s="117">
        <f>(G297-30000)/1000*$Q$2</f>
        <v>41.75600000000001</v>
      </c>
      <c r="R297" s="117">
        <f t="shared" si="49"/>
        <v>207.756</v>
      </c>
      <c r="S297" s="33">
        <f t="shared" si="50"/>
        <v>4.1939</v>
      </c>
    </row>
    <row r="298" spans="1:19" s="28" customFormat="1" ht="12.75" hidden="1" outlineLevel="2">
      <c r="A298" s="112">
        <v>39203</v>
      </c>
      <c r="B298" s="110" t="s">
        <v>70</v>
      </c>
      <c r="C298" s="110" t="s">
        <v>71</v>
      </c>
      <c r="D298" s="110"/>
      <c r="E298" s="110">
        <v>1544810</v>
      </c>
      <c r="F298" s="110">
        <v>1600860</v>
      </c>
      <c r="G298" s="111">
        <f t="shared" si="46"/>
        <v>56050</v>
      </c>
      <c r="H298" s="94">
        <v>0</v>
      </c>
      <c r="I298" s="94">
        <v>30</v>
      </c>
      <c r="J298" s="94">
        <v>0</v>
      </c>
      <c r="K298" s="95">
        <f t="shared" si="47"/>
        <v>30</v>
      </c>
      <c r="L298" s="2" t="s">
        <v>262</v>
      </c>
      <c r="M298" s="93">
        <v>1</v>
      </c>
      <c r="N298" s="44">
        <f t="shared" si="48"/>
        <v>76</v>
      </c>
      <c r="O298" s="118">
        <v>42.5</v>
      </c>
      <c r="P298" s="118">
        <v>47.5</v>
      </c>
      <c r="Q298" s="117">
        <f>(G298-30000)/1000*$Q$2</f>
        <v>114.62000000000002</v>
      </c>
      <c r="R298" s="117">
        <f t="shared" si="49"/>
        <v>280.62</v>
      </c>
      <c r="S298" s="33">
        <f t="shared" si="50"/>
        <v>8.354000000000001</v>
      </c>
    </row>
    <row r="299" spans="1:19" s="28" customFormat="1" ht="12.75" hidden="1" outlineLevel="2">
      <c r="A299" s="112">
        <v>39203</v>
      </c>
      <c r="B299" s="110" t="s">
        <v>72</v>
      </c>
      <c r="C299" s="110" t="s">
        <v>73</v>
      </c>
      <c r="D299" s="110"/>
      <c r="E299" s="110">
        <v>2577620</v>
      </c>
      <c r="F299" s="110">
        <v>2625120</v>
      </c>
      <c r="G299" s="111">
        <f t="shared" si="46"/>
        <v>47500</v>
      </c>
      <c r="H299" s="94">
        <v>0</v>
      </c>
      <c r="I299" s="94">
        <v>30</v>
      </c>
      <c r="J299" s="94">
        <v>0</v>
      </c>
      <c r="K299" s="95">
        <f t="shared" si="47"/>
        <v>30</v>
      </c>
      <c r="L299" s="2" t="s">
        <v>262</v>
      </c>
      <c r="M299" s="93">
        <v>1</v>
      </c>
      <c r="N299" s="44">
        <f t="shared" si="48"/>
        <v>76</v>
      </c>
      <c r="O299" s="118">
        <v>42.5</v>
      </c>
      <c r="P299" s="118">
        <v>47.5</v>
      </c>
      <c r="Q299" s="117">
        <f>(G299-30000)/1000*$Q$2</f>
        <v>77</v>
      </c>
      <c r="R299" s="117">
        <f t="shared" si="49"/>
        <v>243</v>
      </c>
      <c r="S299" s="33">
        <f t="shared" si="50"/>
        <v>7.1</v>
      </c>
    </row>
    <row r="300" spans="1:19" ht="12.75" hidden="1" outlineLevel="2">
      <c r="A300" s="112">
        <v>39203</v>
      </c>
      <c r="B300" s="110" t="s">
        <v>74</v>
      </c>
      <c r="C300" s="110" t="s">
        <v>75</v>
      </c>
      <c r="D300" s="110"/>
      <c r="E300" s="110">
        <v>842360</v>
      </c>
      <c r="F300" s="110">
        <v>892810</v>
      </c>
      <c r="G300" s="111">
        <f t="shared" si="46"/>
        <v>50450</v>
      </c>
      <c r="H300" s="94">
        <v>0</v>
      </c>
      <c r="I300" s="94">
        <v>30</v>
      </c>
      <c r="J300" s="94">
        <v>0</v>
      </c>
      <c r="K300" s="95">
        <f t="shared" si="47"/>
        <v>30</v>
      </c>
      <c r="L300" s="2" t="s">
        <v>262</v>
      </c>
      <c r="M300" s="93">
        <v>1</v>
      </c>
      <c r="N300" s="44">
        <f t="shared" si="48"/>
        <v>76</v>
      </c>
      <c r="O300" s="118">
        <v>42.5</v>
      </c>
      <c r="P300" s="118">
        <v>47.5</v>
      </c>
      <c r="Q300" s="117">
        <f>(G300-30000)/1000*$Q$2</f>
        <v>89.98</v>
      </c>
      <c r="R300" s="117">
        <f t="shared" si="49"/>
        <v>255.98000000000002</v>
      </c>
      <c r="S300" s="33">
        <f t="shared" si="50"/>
        <v>7.5326666666666675</v>
      </c>
    </row>
    <row r="301" spans="1:19" s="35" customFormat="1" ht="12.75" hidden="1" outlineLevel="2">
      <c r="A301" s="112">
        <v>39203</v>
      </c>
      <c r="B301" s="110" t="s">
        <v>76</v>
      </c>
      <c r="C301" s="110" t="s">
        <v>77</v>
      </c>
      <c r="D301" s="110"/>
      <c r="E301" s="110">
        <v>0</v>
      </c>
      <c r="F301" s="110">
        <v>0</v>
      </c>
      <c r="G301" s="111">
        <f t="shared" si="46"/>
        <v>0</v>
      </c>
      <c r="H301" s="94">
        <v>0</v>
      </c>
      <c r="I301" s="94">
        <v>30</v>
      </c>
      <c r="J301" s="94">
        <v>0</v>
      </c>
      <c r="K301" s="95">
        <f t="shared" si="47"/>
        <v>30</v>
      </c>
      <c r="L301" s="2" t="s">
        <v>262</v>
      </c>
      <c r="M301" s="93">
        <v>1</v>
      </c>
      <c r="N301" s="44">
        <f t="shared" si="48"/>
        <v>76</v>
      </c>
      <c r="O301" s="118">
        <v>0</v>
      </c>
      <c r="P301" s="118">
        <v>0</v>
      </c>
      <c r="Q301" s="117">
        <v>0</v>
      </c>
      <c r="R301" s="117">
        <f t="shared" si="49"/>
        <v>76</v>
      </c>
      <c r="S301" s="33">
        <f t="shared" si="50"/>
        <v>1.5333333333333334</v>
      </c>
    </row>
    <row r="302" spans="1:19" ht="12.75" hidden="1" outlineLevel="2">
      <c r="A302" s="112">
        <v>39203</v>
      </c>
      <c r="B302" s="110" t="s">
        <v>78</v>
      </c>
      <c r="C302" s="110" t="s">
        <v>79</v>
      </c>
      <c r="D302" s="110"/>
      <c r="E302" s="110">
        <v>735340</v>
      </c>
      <c r="F302" s="110">
        <v>791230</v>
      </c>
      <c r="G302" s="111">
        <f t="shared" si="46"/>
        <v>55890</v>
      </c>
      <c r="H302" s="94">
        <v>0</v>
      </c>
      <c r="I302" s="94">
        <v>30</v>
      </c>
      <c r="J302" s="94">
        <v>0</v>
      </c>
      <c r="K302" s="95">
        <f t="shared" si="47"/>
        <v>30</v>
      </c>
      <c r="L302" s="2" t="s">
        <v>262</v>
      </c>
      <c r="M302" s="93">
        <v>1</v>
      </c>
      <c r="N302" s="44">
        <f t="shared" si="48"/>
        <v>76</v>
      </c>
      <c r="O302" s="118">
        <v>42.5</v>
      </c>
      <c r="P302" s="118">
        <v>47.5</v>
      </c>
      <c r="Q302" s="117">
        <f>(G302-30000)/1000*$Q$2</f>
        <v>113.91600000000001</v>
      </c>
      <c r="R302" s="117">
        <f t="shared" si="49"/>
        <v>279.916</v>
      </c>
      <c r="S302" s="33">
        <f t="shared" si="50"/>
        <v>8.330533333333333</v>
      </c>
    </row>
    <row r="303" spans="1:19" s="35" customFormat="1" ht="12.75" hidden="1" outlineLevel="2">
      <c r="A303" s="112">
        <v>39203</v>
      </c>
      <c r="B303" s="110" t="s">
        <v>213</v>
      </c>
      <c r="C303" s="110" t="s">
        <v>214</v>
      </c>
      <c r="D303" s="110"/>
      <c r="E303" s="110">
        <v>1285220</v>
      </c>
      <c r="F303" s="110">
        <v>1337770</v>
      </c>
      <c r="G303" s="111">
        <f t="shared" si="46"/>
        <v>52550</v>
      </c>
      <c r="H303" s="94">
        <v>0</v>
      </c>
      <c r="I303" s="94">
        <v>30</v>
      </c>
      <c r="J303" s="94">
        <v>0</v>
      </c>
      <c r="K303" s="95">
        <f t="shared" si="47"/>
        <v>30</v>
      </c>
      <c r="L303" s="2" t="s">
        <v>262</v>
      </c>
      <c r="M303" s="93">
        <v>1</v>
      </c>
      <c r="N303" s="44">
        <f t="shared" si="48"/>
        <v>76</v>
      </c>
      <c r="O303" s="118">
        <v>42.5</v>
      </c>
      <c r="P303" s="118">
        <v>47.5</v>
      </c>
      <c r="Q303" s="117">
        <f>(G303-30000)/1000*$Q$2</f>
        <v>99.22000000000001</v>
      </c>
      <c r="R303" s="117">
        <f t="shared" si="49"/>
        <v>265.22</v>
      </c>
      <c r="S303" s="33">
        <f t="shared" si="50"/>
        <v>7.840666666666667</v>
      </c>
    </row>
    <row r="304" spans="1:19" s="35" customFormat="1" ht="12.75" hidden="1" outlineLevel="2">
      <c r="A304" s="112">
        <v>39203</v>
      </c>
      <c r="B304" s="110" t="s">
        <v>80</v>
      </c>
      <c r="C304" s="110" t="s">
        <v>81</v>
      </c>
      <c r="D304" s="110"/>
      <c r="E304" s="110">
        <v>738090</v>
      </c>
      <c r="F304" s="110">
        <v>770460</v>
      </c>
      <c r="G304" s="111">
        <f t="shared" si="46"/>
        <v>32370</v>
      </c>
      <c r="H304" s="94">
        <v>0</v>
      </c>
      <c r="I304" s="94">
        <v>30</v>
      </c>
      <c r="J304" s="94">
        <v>0</v>
      </c>
      <c r="K304" s="95">
        <f t="shared" si="47"/>
        <v>30</v>
      </c>
      <c r="L304" s="2" t="s">
        <v>262</v>
      </c>
      <c r="M304" s="93">
        <v>1</v>
      </c>
      <c r="N304" s="44">
        <f t="shared" si="48"/>
        <v>76</v>
      </c>
      <c r="O304" s="118">
        <v>42.5</v>
      </c>
      <c r="P304" s="118">
        <v>47.5</v>
      </c>
      <c r="Q304" s="117">
        <f>(G304-30000)/1000*$Q$2</f>
        <v>10.428</v>
      </c>
      <c r="R304" s="117">
        <f t="shared" si="49"/>
        <v>176.428</v>
      </c>
      <c r="S304" s="33">
        <f t="shared" si="50"/>
        <v>4.880933333333333</v>
      </c>
    </row>
    <row r="305" spans="1:19" ht="12.75" hidden="1" outlineLevel="2">
      <c r="A305" s="112">
        <v>39203</v>
      </c>
      <c r="B305" s="110" t="s">
        <v>235</v>
      </c>
      <c r="C305" s="110" t="s">
        <v>236</v>
      </c>
      <c r="D305" s="110"/>
      <c r="E305" s="110">
        <v>0</v>
      </c>
      <c r="F305" s="110">
        <v>0</v>
      </c>
      <c r="G305" s="111">
        <f t="shared" si="46"/>
        <v>0</v>
      </c>
      <c r="H305" s="94">
        <v>0</v>
      </c>
      <c r="I305" s="94">
        <v>0</v>
      </c>
      <c r="J305" s="94">
        <v>0</v>
      </c>
      <c r="K305" s="95">
        <f t="shared" si="47"/>
        <v>0</v>
      </c>
      <c r="L305" s="2" t="s">
        <v>262</v>
      </c>
      <c r="M305" s="93">
        <v>1</v>
      </c>
      <c r="N305" s="44">
        <f t="shared" si="48"/>
        <v>76</v>
      </c>
      <c r="O305" s="118">
        <v>0</v>
      </c>
      <c r="P305" s="118">
        <v>0</v>
      </c>
      <c r="Q305" s="117">
        <v>0</v>
      </c>
      <c r="R305" s="117">
        <f t="shared" si="49"/>
        <v>76</v>
      </c>
      <c r="S305" s="33" t="e">
        <f t="shared" si="50"/>
        <v>#DIV/0!</v>
      </c>
    </row>
    <row r="306" spans="1:19" s="35" customFormat="1" ht="12.75" hidden="1" outlineLevel="2">
      <c r="A306" s="112">
        <v>39203</v>
      </c>
      <c r="B306" s="110" t="s">
        <v>215</v>
      </c>
      <c r="C306" s="110" t="s">
        <v>216</v>
      </c>
      <c r="D306" s="110"/>
      <c r="E306" s="110">
        <v>0</v>
      </c>
      <c r="F306" s="110">
        <v>0</v>
      </c>
      <c r="G306" s="111">
        <f t="shared" si="46"/>
        <v>0</v>
      </c>
      <c r="H306" s="94">
        <v>0</v>
      </c>
      <c r="I306" s="94">
        <v>30</v>
      </c>
      <c r="J306" s="94">
        <v>0</v>
      </c>
      <c r="K306" s="95">
        <f t="shared" si="47"/>
        <v>30</v>
      </c>
      <c r="L306" s="2" t="s">
        <v>262</v>
      </c>
      <c r="M306" s="93">
        <v>1</v>
      </c>
      <c r="N306" s="44">
        <f t="shared" si="48"/>
        <v>76</v>
      </c>
      <c r="O306" s="118">
        <v>0</v>
      </c>
      <c r="P306" s="118">
        <v>0</v>
      </c>
      <c r="Q306" s="117">
        <v>0</v>
      </c>
      <c r="R306" s="117">
        <f t="shared" si="49"/>
        <v>76</v>
      </c>
      <c r="S306" s="33">
        <f t="shared" si="50"/>
        <v>1.5333333333333334</v>
      </c>
    </row>
    <row r="307" spans="1:19" s="35" customFormat="1" ht="12.75" hidden="1" outlineLevel="2">
      <c r="A307" s="112">
        <v>39203</v>
      </c>
      <c r="B307" s="110" t="s">
        <v>217</v>
      </c>
      <c r="C307" s="110" t="s">
        <v>218</v>
      </c>
      <c r="D307" s="110"/>
      <c r="E307" s="110">
        <v>0</v>
      </c>
      <c r="F307" s="110">
        <v>2740</v>
      </c>
      <c r="G307" s="111">
        <f t="shared" si="46"/>
        <v>2740</v>
      </c>
      <c r="H307" s="94">
        <v>0</v>
      </c>
      <c r="I307" s="94">
        <v>30</v>
      </c>
      <c r="J307" s="94">
        <v>0</v>
      </c>
      <c r="K307" s="95">
        <f t="shared" si="47"/>
        <v>30</v>
      </c>
      <c r="L307" s="2" t="s">
        <v>262</v>
      </c>
      <c r="M307" s="93">
        <v>1</v>
      </c>
      <c r="N307" s="44">
        <f t="shared" si="48"/>
        <v>76</v>
      </c>
      <c r="O307" s="118">
        <v>0</v>
      </c>
      <c r="P307" s="118">
        <v>0</v>
      </c>
      <c r="Q307" s="117">
        <v>0</v>
      </c>
      <c r="R307" s="117">
        <f t="shared" si="49"/>
        <v>76</v>
      </c>
      <c r="S307" s="33">
        <f t="shared" si="50"/>
        <v>1.5333333333333334</v>
      </c>
    </row>
    <row r="308" spans="1:19" s="35" customFormat="1" ht="12.75" hidden="1" outlineLevel="2">
      <c r="A308" s="112">
        <v>39203</v>
      </c>
      <c r="B308" s="110" t="s">
        <v>82</v>
      </c>
      <c r="C308" s="110" t="s">
        <v>83</v>
      </c>
      <c r="D308" s="110"/>
      <c r="E308" s="110">
        <v>1151070</v>
      </c>
      <c r="F308" s="110">
        <v>1190880</v>
      </c>
      <c r="G308" s="111">
        <f t="shared" si="46"/>
        <v>39810</v>
      </c>
      <c r="H308" s="94">
        <v>0</v>
      </c>
      <c r="I308" s="94">
        <v>30</v>
      </c>
      <c r="J308" s="94">
        <v>0</v>
      </c>
      <c r="K308" s="95">
        <f t="shared" si="47"/>
        <v>30</v>
      </c>
      <c r="L308" s="2" t="s">
        <v>262</v>
      </c>
      <c r="M308" s="93">
        <v>1</v>
      </c>
      <c r="N308" s="44">
        <f t="shared" si="48"/>
        <v>76</v>
      </c>
      <c r="O308" s="118">
        <v>42.5</v>
      </c>
      <c r="P308" s="118">
        <v>47.5</v>
      </c>
      <c r="Q308" s="117">
        <f>(G308-30000)/1000*$Q$2</f>
        <v>43.16400000000001</v>
      </c>
      <c r="R308" s="117">
        <f t="shared" si="49"/>
        <v>209.16400000000002</v>
      </c>
      <c r="S308" s="33">
        <f t="shared" si="50"/>
        <v>5.972133333333334</v>
      </c>
    </row>
    <row r="309" spans="1:19" s="28" customFormat="1" ht="12.75" hidden="1" outlineLevel="2">
      <c r="A309" s="112">
        <v>39203</v>
      </c>
      <c r="B309" s="110" t="s">
        <v>84</v>
      </c>
      <c r="C309" s="110" t="s">
        <v>85</v>
      </c>
      <c r="D309" s="110"/>
      <c r="E309" s="110">
        <v>2698910</v>
      </c>
      <c r="F309" s="110">
        <v>2746070</v>
      </c>
      <c r="G309" s="111">
        <f t="shared" si="46"/>
        <v>47160</v>
      </c>
      <c r="H309" s="94">
        <v>0</v>
      </c>
      <c r="I309" s="94">
        <v>30</v>
      </c>
      <c r="J309" s="94">
        <v>0</v>
      </c>
      <c r="K309" s="95">
        <f t="shared" si="47"/>
        <v>30</v>
      </c>
      <c r="L309" s="2" t="s">
        <v>262</v>
      </c>
      <c r="M309" s="93">
        <v>1</v>
      </c>
      <c r="N309" s="44">
        <f t="shared" si="48"/>
        <v>76</v>
      </c>
      <c r="O309" s="118">
        <v>42.5</v>
      </c>
      <c r="P309" s="118">
        <v>47.5</v>
      </c>
      <c r="Q309" s="117">
        <f>(G309-30000)/1000*$Q$2</f>
        <v>75.504</v>
      </c>
      <c r="R309" s="117">
        <f t="shared" si="49"/>
        <v>241.50400000000002</v>
      </c>
      <c r="S309" s="33">
        <f t="shared" si="50"/>
        <v>7.050133333333334</v>
      </c>
    </row>
    <row r="310" spans="1:19" s="35" customFormat="1" ht="12.75" hidden="1" outlineLevel="2">
      <c r="A310" s="112">
        <v>39203</v>
      </c>
      <c r="B310" s="110" t="s">
        <v>219</v>
      </c>
      <c r="C310" s="110" t="s">
        <v>220</v>
      </c>
      <c r="D310" s="110"/>
      <c r="E310" s="110">
        <v>1355050</v>
      </c>
      <c r="F310" s="110">
        <v>1410030</v>
      </c>
      <c r="G310" s="111">
        <f t="shared" si="46"/>
        <v>54980</v>
      </c>
      <c r="H310" s="94">
        <v>0</v>
      </c>
      <c r="I310" s="94">
        <v>30</v>
      </c>
      <c r="J310" s="94">
        <v>0</v>
      </c>
      <c r="K310" s="95">
        <f t="shared" si="47"/>
        <v>30</v>
      </c>
      <c r="L310" s="2" t="s">
        <v>262</v>
      </c>
      <c r="M310" s="93">
        <v>1</v>
      </c>
      <c r="N310" s="44">
        <f t="shared" si="48"/>
        <v>76</v>
      </c>
      <c r="O310" s="118">
        <v>42.5</v>
      </c>
      <c r="P310" s="118">
        <v>47.5</v>
      </c>
      <c r="Q310" s="117">
        <f>(G310-30000)/1000*$Q$2</f>
        <v>109.912</v>
      </c>
      <c r="R310" s="117">
        <f t="shared" si="49"/>
        <v>275.91200000000003</v>
      </c>
      <c r="S310" s="33">
        <f t="shared" si="50"/>
        <v>8.197066666666668</v>
      </c>
    </row>
    <row r="311" spans="1:19" s="35" customFormat="1" ht="12.75" hidden="1" outlineLevel="2">
      <c r="A311" s="112">
        <v>39203</v>
      </c>
      <c r="B311" s="110" t="s">
        <v>221</v>
      </c>
      <c r="C311" s="110" t="s">
        <v>222</v>
      </c>
      <c r="D311" s="110"/>
      <c r="E311" s="110">
        <v>0</v>
      </c>
      <c r="F311" s="110">
        <v>0</v>
      </c>
      <c r="G311" s="111">
        <f t="shared" si="46"/>
        <v>0</v>
      </c>
      <c r="H311" s="94">
        <v>0</v>
      </c>
      <c r="I311" s="94">
        <v>30</v>
      </c>
      <c r="J311" s="94">
        <v>0</v>
      </c>
      <c r="K311" s="95">
        <f t="shared" si="47"/>
        <v>30</v>
      </c>
      <c r="L311" s="2" t="s">
        <v>262</v>
      </c>
      <c r="M311" s="93">
        <v>1</v>
      </c>
      <c r="N311" s="44">
        <f t="shared" si="48"/>
        <v>76</v>
      </c>
      <c r="O311" s="118">
        <v>0</v>
      </c>
      <c r="P311" s="118">
        <v>0</v>
      </c>
      <c r="Q311" s="117">
        <v>0</v>
      </c>
      <c r="R311" s="117">
        <f t="shared" si="49"/>
        <v>76</v>
      </c>
      <c r="S311" s="33">
        <f t="shared" si="50"/>
        <v>1.5333333333333334</v>
      </c>
    </row>
    <row r="312" spans="1:19" s="28" customFormat="1" ht="12.75" hidden="1" outlineLevel="2">
      <c r="A312" s="112">
        <v>39203</v>
      </c>
      <c r="B312" s="110" t="s">
        <v>239</v>
      </c>
      <c r="C312" s="110" t="s">
        <v>240</v>
      </c>
      <c r="D312" s="110"/>
      <c r="E312" s="110">
        <v>0</v>
      </c>
      <c r="F312" s="110">
        <v>0</v>
      </c>
      <c r="G312" s="111">
        <f t="shared" si="46"/>
        <v>0</v>
      </c>
      <c r="H312" s="94"/>
      <c r="I312" s="94"/>
      <c r="J312" s="94"/>
      <c r="K312" s="95">
        <f t="shared" si="47"/>
        <v>0</v>
      </c>
      <c r="L312" s="2" t="s">
        <v>262</v>
      </c>
      <c r="M312" s="93">
        <v>1</v>
      </c>
      <c r="N312" s="44">
        <f t="shared" si="48"/>
        <v>76</v>
      </c>
      <c r="O312" s="118">
        <v>0</v>
      </c>
      <c r="P312" s="118">
        <v>0</v>
      </c>
      <c r="Q312" s="117">
        <v>0</v>
      </c>
      <c r="R312" s="117">
        <f t="shared" si="49"/>
        <v>76</v>
      </c>
      <c r="S312" s="33" t="e">
        <f t="shared" si="50"/>
        <v>#DIV/0!</v>
      </c>
    </row>
    <row r="313" spans="1:19" ht="12.75" hidden="1" outlineLevel="2">
      <c r="A313" s="112">
        <v>39203</v>
      </c>
      <c r="B313" s="110" t="s">
        <v>86</v>
      </c>
      <c r="C313" s="110" t="s">
        <v>87</v>
      </c>
      <c r="D313" s="110"/>
      <c r="E313" s="110">
        <v>1038300</v>
      </c>
      <c r="F313" s="110">
        <v>1100050</v>
      </c>
      <c r="G313" s="111">
        <f t="shared" si="46"/>
        <v>61750</v>
      </c>
      <c r="H313" s="94">
        <v>0</v>
      </c>
      <c r="I313" s="94">
        <v>0</v>
      </c>
      <c r="J313" s="94">
        <v>32.63</v>
      </c>
      <c r="K313" s="95">
        <f t="shared" si="47"/>
        <v>32.63</v>
      </c>
      <c r="L313" s="2" t="s">
        <v>262</v>
      </c>
      <c r="M313" s="93">
        <v>1</v>
      </c>
      <c r="N313" s="44">
        <f t="shared" si="48"/>
        <v>76</v>
      </c>
      <c r="O313" s="118">
        <v>42.5</v>
      </c>
      <c r="P313" s="118">
        <v>47.5</v>
      </c>
      <c r="Q313" s="117">
        <f>(G313-30000)/1000*$Q$2</f>
        <v>139.70000000000002</v>
      </c>
      <c r="R313" s="117">
        <f t="shared" si="49"/>
        <v>305.70000000000005</v>
      </c>
      <c r="S313" s="33">
        <f t="shared" si="50"/>
        <v>8.368679129635305</v>
      </c>
    </row>
    <row r="314" spans="1:19" s="35" customFormat="1" ht="12.75" hidden="1" outlineLevel="2">
      <c r="A314" s="112">
        <v>39203</v>
      </c>
      <c r="B314" s="110" t="s">
        <v>88</v>
      </c>
      <c r="C314" s="110" t="s">
        <v>89</v>
      </c>
      <c r="D314" s="110"/>
      <c r="E314" s="110">
        <v>760020</v>
      </c>
      <c r="F314" s="110">
        <v>805410</v>
      </c>
      <c r="G314" s="111">
        <f t="shared" si="46"/>
        <v>45390</v>
      </c>
      <c r="H314" s="94">
        <v>0</v>
      </c>
      <c r="I314" s="94">
        <v>30</v>
      </c>
      <c r="J314" s="94">
        <v>0</v>
      </c>
      <c r="K314" s="95">
        <f t="shared" si="47"/>
        <v>30</v>
      </c>
      <c r="L314" s="2" t="s">
        <v>262</v>
      </c>
      <c r="M314" s="93">
        <v>1</v>
      </c>
      <c r="N314" s="44">
        <f t="shared" si="48"/>
        <v>76</v>
      </c>
      <c r="O314" s="118">
        <v>42.5</v>
      </c>
      <c r="P314" s="118">
        <v>47.5</v>
      </c>
      <c r="Q314" s="117">
        <f>(G314-30000)/1000*$Q$2</f>
        <v>67.71600000000001</v>
      </c>
      <c r="R314" s="117">
        <f t="shared" si="49"/>
        <v>233.716</v>
      </c>
      <c r="S314" s="33">
        <f t="shared" si="50"/>
        <v>6.790533333333333</v>
      </c>
    </row>
    <row r="315" spans="1:19" s="35" customFormat="1" ht="12.75" hidden="1" outlineLevel="2">
      <c r="A315" s="112">
        <v>39203</v>
      </c>
      <c r="B315" s="110" t="s">
        <v>127</v>
      </c>
      <c r="C315" s="110" t="s">
        <v>128</v>
      </c>
      <c r="D315" s="110"/>
      <c r="E315" s="110">
        <v>0</v>
      </c>
      <c r="F315" s="110">
        <v>0</v>
      </c>
      <c r="G315" s="111">
        <f t="shared" si="46"/>
        <v>0</v>
      </c>
      <c r="H315" s="94"/>
      <c r="I315" s="94"/>
      <c r="J315" s="94"/>
      <c r="K315" s="95">
        <f t="shared" si="47"/>
        <v>0</v>
      </c>
      <c r="L315" s="2" t="s">
        <v>262</v>
      </c>
      <c r="M315" s="93">
        <v>1</v>
      </c>
      <c r="N315" s="44">
        <f t="shared" si="48"/>
        <v>76</v>
      </c>
      <c r="O315" s="118">
        <v>0</v>
      </c>
      <c r="P315" s="118">
        <v>0</v>
      </c>
      <c r="Q315" s="117">
        <v>0</v>
      </c>
      <c r="R315" s="117">
        <f t="shared" si="49"/>
        <v>76</v>
      </c>
      <c r="S315" s="33" t="e">
        <f t="shared" si="50"/>
        <v>#DIV/0!</v>
      </c>
    </row>
    <row r="316" spans="1:19" s="35" customFormat="1" ht="12.75" hidden="1" outlineLevel="2">
      <c r="A316" s="112">
        <v>39203</v>
      </c>
      <c r="B316" s="110" t="s">
        <v>90</v>
      </c>
      <c r="C316" s="110" t="s">
        <v>91</v>
      </c>
      <c r="D316" s="110"/>
      <c r="E316" s="110">
        <v>949490</v>
      </c>
      <c r="F316" s="110">
        <v>996870</v>
      </c>
      <c r="G316" s="111">
        <f t="shared" si="46"/>
        <v>47380</v>
      </c>
      <c r="H316" s="94">
        <v>0</v>
      </c>
      <c r="I316" s="94">
        <v>30</v>
      </c>
      <c r="J316" s="94">
        <v>0</v>
      </c>
      <c r="K316" s="95">
        <f t="shared" si="47"/>
        <v>30</v>
      </c>
      <c r="L316" s="2" t="s">
        <v>262</v>
      </c>
      <c r="M316" s="93">
        <v>1</v>
      </c>
      <c r="N316" s="44">
        <f t="shared" si="48"/>
        <v>76</v>
      </c>
      <c r="O316" s="118">
        <v>42.5</v>
      </c>
      <c r="P316" s="118">
        <v>47.5</v>
      </c>
      <c r="Q316" s="117">
        <f>(G316-30000)/1000*$Q$2</f>
        <v>76.47200000000001</v>
      </c>
      <c r="R316" s="117">
        <f t="shared" si="49"/>
        <v>242.472</v>
      </c>
      <c r="S316" s="33">
        <f t="shared" si="50"/>
        <v>7.082400000000001</v>
      </c>
    </row>
    <row r="317" spans="1:19" ht="12.75" hidden="1" outlineLevel="2">
      <c r="A317" s="112">
        <v>39203</v>
      </c>
      <c r="B317" s="110" t="s">
        <v>231</v>
      </c>
      <c r="C317" s="110" t="s">
        <v>232</v>
      </c>
      <c r="D317" s="110"/>
      <c r="E317" s="110">
        <v>0</v>
      </c>
      <c r="F317" s="110">
        <v>0</v>
      </c>
      <c r="G317" s="111">
        <f t="shared" si="46"/>
        <v>0</v>
      </c>
      <c r="H317" s="94"/>
      <c r="I317" s="94"/>
      <c r="J317" s="94"/>
      <c r="K317" s="95">
        <f t="shared" si="47"/>
        <v>0</v>
      </c>
      <c r="L317" s="2" t="s">
        <v>262</v>
      </c>
      <c r="M317" s="93">
        <v>1</v>
      </c>
      <c r="N317" s="44">
        <f t="shared" si="48"/>
        <v>76</v>
      </c>
      <c r="O317" s="118">
        <v>0</v>
      </c>
      <c r="P317" s="118">
        <v>0</v>
      </c>
      <c r="Q317" s="117">
        <v>0</v>
      </c>
      <c r="R317" s="117">
        <f t="shared" si="49"/>
        <v>76</v>
      </c>
      <c r="S317" s="33" t="e">
        <f t="shared" si="50"/>
        <v>#DIV/0!</v>
      </c>
    </row>
    <row r="318" spans="1:19" s="35" customFormat="1" ht="12.75" hidden="1" outlineLevel="2">
      <c r="A318" s="112">
        <v>39203</v>
      </c>
      <c r="B318" s="110" t="s">
        <v>92</v>
      </c>
      <c r="C318" s="110" t="s">
        <v>93</v>
      </c>
      <c r="D318" s="110"/>
      <c r="E318" s="110">
        <v>1336730</v>
      </c>
      <c r="F318" s="110">
        <v>1420760</v>
      </c>
      <c r="G318" s="111">
        <f t="shared" si="46"/>
        <v>84030</v>
      </c>
      <c r="H318" s="94">
        <v>0</v>
      </c>
      <c r="I318" s="94">
        <v>0</v>
      </c>
      <c r="J318" s="94">
        <v>66.05</v>
      </c>
      <c r="K318" s="95">
        <f t="shared" si="47"/>
        <v>66.05</v>
      </c>
      <c r="L318" s="2" t="s">
        <v>262</v>
      </c>
      <c r="M318" s="93">
        <v>1</v>
      </c>
      <c r="N318" s="44">
        <f t="shared" si="48"/>
        <v>76</v>
      </c>
      <c r="O318" s="118">
        <v>42.5</v>
      </c>
      <c r="P318" s="118">
        <v>47.5</v>
      </c>
      <c r="Q318" s="117">
        <f>(G318-30000)/1000*$Q$2</f>
        <v>237.73200000000003</v>
      </c>
      <c r="R318" s="117">
        <f t="shared" si="49"/>
        <v>403.732</v>
      </c>
      <c r="S318" s="33">
        <f t="shared" si="50"/>
        <v>5.112520817562453</v>
      </c>
    </row>
    <row r="319" spans="1:19" s="71" customFormat="1" ht="12.75" hidden="1" outlineLevel="2">
      <c r="A319" s="112">
        <v>39203</v>
      </c>
      <c r="B319" s="110" t="s">
        <v>94</v>
      </c>
      <c r="C319" s="110" t="s">
        <v>95</v>
      </c>
      <c r="D319" s="110"/>
      <c r="E319" s="110">
        <v>3167020</v>
      </c>
      <c r="F319" s="110">
        <v>3276090</v>
      </c>
      <c r="G319" s="111">
        <f aca="true" t="shared" si="51" ref="G319:G350">F319-E319</f>
        <v>109070</v>
      </c>
      <c r="H319" s="94">
        <v>0</v>
      </c>
      <c r="I319" s="94">
        <v>0</v>
      </c>
      <c r="J319" s="94">
        <v>103.61</v>
      </c>
      <c r="K319" s="95">
        <f aca="true" t="shared" si="52" ref="K319:K350">+J319+I319+H319</f>
        <v>103.61</v>
      </c>
      <c r="L319" s="2" t="s">
        <v>262</v>
      </c>
      <c r="M319" s="93">
        <v>1</v>
      </c>
      <c r="N319" s="44">
        <f aca="true" t="shared" si="53" ref="N319:N350">$N$2*2</f>
        <v>76</v>
      </c>
      <c r="O319" s="118">
        <v>42.5</v>
      </c>
      <c r="P319" s="118">
        <v>47.5</v>
      </c>
      <c r="Q319" s="117">
        <f>(G319-30000)/1000*$Q$2</f>
        <v>347.908</v>
      </c>
      <c r="R319" s="117">
        <f aca="true" t="shared" si="54" ref="R319:R350">N319+O319+P319+Q319</f>
        <v>513.908</v>
      </c>
      <c r="S319" s="33">
        <f aca="true" t="shared" si="55" ref="S319:S350">SUM(R319-K319)/K319</f>
        <v>3.9600231637872794</v>
      </c>
    </row>
    <row r="320" spans="1:19" s="35" customFormat="1" ht="12.75" hidden="1" outlineLevel="2">
      <c r="A320" s="112">
        <v>39203</v>
      </c>
      <c r="B320" s="110" t="s">
        <v>96</v>
      </c>
      <c r="C320" s="110" t="s">
        <v>97</v>
      </c>
      <c r="D320" s="110"/>
      <c r="E320" s="110">
        <v>260930</v>
      </c>
      <c r="F320" s="110">
        <v>279650</v>
      </c>
      <c r="G320" s="111">
        <f t="shared" si="51"/>
        <v>18720</v>
      </c>
      <c r="H320" s="94">
        <v>0</v>
      </c>
      <c r="I320" s="94">
        <v>30</v>
      </c>
      <c r="J320" s="94">
        <v>0</v>
      </c>
      <c r="K320" s="95">
        <f t="shared" si="52"/>
        <v>30</v>
      </c>
      <c r="L320" s="2" t="s">
        <v>262</v>
      </c>
      <c r="M320" s="93">
        <v>1</v>
      </c>
      <c r="N320" s="44">
        <f t="shared" si="53"/>
        <v>76</v>
      </c>
      <c r="O320" s="118">
        <f>(G320-10000)/1000*$O$2</f>
        <v>10.9</v>
      </c>
      <c r="P320" s="118">
        <v>0</v>
      </c>
      <c r="Q320" s="117">
        <v>0</v>
      </c>
      <c r="R320" s="117">
        <f t="shared" si="54"/>
        <v>86.9</v>
      </c>
      <c r="S320" s="33">
        <f t="shared" si="55"/>
        <v>1.896666666666667</v>
      </c>
    </row>
    <row r="321" spans="1:19" s="28" customFormat="1" ht="12.75" hidden="1" outlineLevel="2">
      <c r="A321" s="112">
        <v>39203</v>
      </c>
      <c r="B321" s="110" t="s">
        <v>98</v>
      </c>
      <c r="C321" s="110" t="s">
        <v>99</v>
      </c>
      <c r="D321" s="110"/>
      <c r="E321" s="110">
        <v>1753340</v>
      </c>
      <c r="F321" s="110">
        <v>1829120</v>
      </c>
      <c r="G321" s="111">
        <f t="shared" si="51"/>
        <v>75780</v>
      </c>
      <c r="H321" s="94">
        <v>0</v>
      </c>
      <c r="I321" s="94">
        <v>0</v>
      </c>
      <c r="J321" s="94">
        <v>53.67</v>
      </c>
      <c r="K321" s="95">
        <f t="shared" si="52"/>
        <v>53.67</v>
      </c>
      <c r="L321" s="2" t="s">
        <v>262</v>
      </c>
      <c r="M321" s="93">
        <v>1</v>
      </c>
      <c r="N321" s="44">
        <f t="shared" si="53"/>
        <v>76</v>
      </c>
      <c r="O321" s="118">
        <v>42.5</v>
      </c>
      <c r="P321" s="118">
        <v>47.5</v>
      </c>
      <c r="Q321" s="117">
        <f>(G321-30000)/1000*$Q$2</f>
        <v>201.43200000000002</v>
      </c>
      <c r="R321" s="117">
        <f t="shared" si="54"/>
        <v>367.432</v>
      </c>
      <c r="S321" s="33">
        <f t="shared" si="55"/>
        <v>5.846133780510527</v>
      </c>
    </row>
    <row r="322" spans="1:19" ht="12.75" hidden="1" outlineLevel="2">
      <c r="A322" s="112">
        <v>39203</v>
      </c>
      <c r="B322" s="110" t="s">
        <v>100</v>
      </c>
      <c r="C322" s="110" t="s">
        <v>101</v>
      </c>
      <c r="D322" s="110"/>
      <c r="E322" s="110">
        <v>1636440</v>
      </c>
      <c r="F322" s="110">
        <v>1682060</v>
      </c>
      <c r="G322" s="111">
        <f t="shared" si="51"/>
        <v>45620</v>
      </c>
      <c r="H322" s="94">
        <v>10</v>
      </c>
      <c r="I322" s="94">
        <v>30</v>
      </c>
      <c r="J322" s="94">
        <v>0</v>
      </c>
      <c r="K322" s="95">
        <f t="shared" si="52"/>
        <v>40</v>
      </c>
      <c r="L322" s="2" t="s">
        <v>262</v>
      </c>
      <c r="M322" s="93">
        <v>1</v>
      </c>
      <c r="N322" s="44">
        <f t="shared" si="53"/>
        <v>76</v>
      </c>
      <c r="O322" s="118">
        <v>42.5</v>
      </c>
      <c r="P322" s="118">
        <v>47.5</v>
      </c>
      <c r="Q322" s="117">
        <f>(G322-30000)/1000*$Q$2</f>
        <v>68.72800000000001</v>
      </c>
      <c r="R322" s="117">
        <f t="shared" si="54"/>
        <v>234.728</v>
      </c>
      <c r="S322" s="33">
        <f t="shared" si="55"/>
        <v>4.8682</v>
      </c>
    </row>
    <row r="323" spans="1:19" s="35" customFormat="1" ht="12.75" hidden="1" outlineLevel="2">
      <c r="A323" s="112">
        <v>39203</v>
      </c>
      <c r="B323" s="110" t="s">
        <v>102</v>
      </c>
      <c r="C323" s="110" t="s">
        <v>103</v>
      </c>
      <c r="D323" s="110"/>
      <c r="E323" s="110">
        <v>2072410</v>
      </c>
      <c r="F323" s="110">
        <v>2182720</v>
      </c>
      <c r="G323" s="111">
        <f t="shared" si="51"/>
        <v>110310</v>
      </c>
      <c r="H323" s="94">
        <v>0</v>
      </c>
      <c r="I323" s="94">
        <v>0</v>
      </c>
      <c r="J323" s="94">
        <v>105.47</v>
      </c>
      <c r="K323" s="95">
        <f t="shared" si="52"/>
        <v>105.47</v>
      </c>
      <c r="L323" s="2" t="s">
        <v>262</v>
      </c>
      <c r="M323" s="93">
        <v>1</v>
      </c>
      <c r="N323" s="44">
        <f t="shared" si="53"/>
        <v>76</v>
      </c>
      <c r="O323" s="118">
        <v>42.5</v>
      </c>
      <c r="P323" s="118">
        <v>47.5</v>
      </c>
      <c r="Q323" s="117">
        <f>(G323-30000)/1000*$Q$2</f>
        <v>353.36400000000003</v>
      </c>
      <c r="R323" s="117">
        <f t="shared" si="54"/>
        <v>519.364</v>
      </c>
      <c r="S323" s="33">
        <f t="shared" si="55"/>
        <v>3.9242817862899404</v>
      </c>
    </row>
    <row r="324" spans="1:19" ht="12.75" hidden="1" outlineLevel="2">
      <c r="A324" s="112">
        <v>39203</v>
      </c>
      <c r="B324" s="110" t="s">
        <v>104</v>
      </c>
      <c r="C324" s="110" t="s">
        <v>105</v>
      </c>
      <c r="D324" s="110"/>
      <c r="E324" s="110">
        <v>1406060</v>
      </c>
      <c r="F324" s="110">
        <v>1450330</v>
      </c>
      <c r="G324" s="111">
        <f t="shared" si="51"/>
        <v>44270</v>
      </c>
      <c r="H324" s="94">
        <v>0</v>
      </c>
      <c r="I324" s="94">
        <v>30</v>
      </c>
      <c r="J324" s="94">
        <v>0</v>
      </c>
      <c r="K324" s="95">
        <f t="shared" si="52"/>
        <v>30</v>
      </c>
      <c r="L324" s="2" t="s">
        <v>262</v>
      </c>
      <c r="M324" s="93">
        <v>1</v>
      </c>
      <c r="N324" s="44">
        <f t="shared" si="53"/>
        <v>76</v>
      </c>
      <c r="O324" s="118">
        <v>42.5</v>
      </c>
      <c r="P324" s="118">
        <v>47.5</v>
      </c>
      <c r="Q324" s="117">
        <f>(G324-30000)/1000*$Q$2</f>
        <v>62.788000000000004</v>
      </c>
      <c r="R324" s="117">
        <f t="shared" si="54"/>
        <v>228.788</v>
      </c>
      <c r="S324" s="33">
        <f t="shared" si="55"/>
        <v>6.626266666666667</v>
      </c>
    </row>
    <row r="325" spans="1:19" ht="12.75" hidden="1" outlineLevel="2">
      <c r="A325" s="112">
        <v>39203</v>
      </c>
      <c r="B325" s="110" t="s">
        <v>106</v>
      </c>
      <c r="C325" s="110" t="s">
        <v>107</v>
      </c>
      <c r="D325" s="110"/>
      <c r="E325" s="110">
        <v>2676410</v>
      </c>
      <c r="F325" s="110">
        <v>2720030</v>
      </c>
      <c r="G325" s="111">
        <f t="shared" si="51"/>
        <v>43620</v>
      </c>
      <c r="H325" s="94">
        <v>0</v>
      </c>
      <c r="I325" s="94">
        <v>30</v>
      </c>
      <c r="J325" s="94">
        <v>0</v>
      </c>
      <c r="K325" s="95">
        <f t="shared" si="52"/>
        <v>30</v>
      </c>
      <c r="L325" s="2" t="s">
        <v>262</v>
      </c>
      <c r="M325" s="93">
        <v>1</v>
      </c>
      <c r="N325" s="44">
        <f t="shared" si="53"/>
        <v>76</v>
      </c>
      <c r="O325" s="118">
        <v>42.5</v>
      </c>
      <c r="P325" s="118">
        <v>47.5</v>
      </c>
      <c r="Q325" s="117">
        <f>(G325-30000)/1000*$Q$2</f>
        <v>59.928000000000004</v>
      </c>
      <c r="R325" s="117">
        <f t="shared" si="54"/>
        <v>225.928</v>
      </c>
      <c r="S325" s="33">
        <f t="shared" si="55"/>
        <v>6.5309333333333335</v>
      </c>
    </row>
    <row r="326" spans="1:19" s="28" customFormat="1" ht="12.75" hidden="1" outlineLevel="2">
      <c r="A326" s="112">
        <v>39203</v>
      </c>
      <c r="B326" s="110" t="s">
        <v>108</v>
      </c>
      <c r="C326" s="110" t="s">
        <v>109</v>
      </c>
      <c r="D326" s="110"/>
      <c r="E326" s="110">
        <v>2497030</v>
      </c>
      <c r="F326" s="110">
        <v>2523620</v>
      </c>
      <c r="G326" s="111">
        <f t="shared" si="51"/>
        <v>26590</v>
      </c>
      <c r="H326" s="94">
        <v>0</v>
      </c>
      <c r="I326" s="94">
        <v>30</v>
      </c>
      <c r="J326" s="94">
        <v>0</v>
      </c>
      <c r="K326" s="95">
        <f t="shared" si="52"/>
        <v>30</v>
      </c>
      <c r="L326" s="2" t="s">
        <v>262</v>
      </c>
      <c r="M326" s="93">
        <v>1</v>
      </c>
      <c r="N326" s="44">
        <f t="shared" si="53"/>
        <v>76</v>
      </c>
      <c r="O326" s="118">
        <v>42.5</v>
      </c>
      <c r="P326" s="118">
        <f>(G326-20000)/1000*$P$2</f>
        <v>13.18</v>
      </c>
      <c r="Q326" s="117">
        <v>0</v>
      </c>
      <c r="R326" s="117">
        <f t="shared" si="54"/>
        <v>131.68</v>
      </c>
      <c r="S326" s="33">
        <f t="shared" si="55"/>
        <v>3.3893333333333335</v>
      </c>
    </row>
    <row r="327" spans="1:19" ht="12.75" hidden="1" outlineLevel="2">
      <c r="A327" s="112">
        <v>39203</v>
      </c>
      <c r="B327" s="110" t="s">
        <v>110</v>
      </c>
      <c r="C327" s="110" t="s">
        <v>111</v>
      </c>
      <c r="D327" s="110"/>
      <c r="E327" s="110">
        <v>2491080</v>
      </c>
      <c r="F327" s="110">
        <v>2548040</v>
      </c>
      <c r="G327" s="111">
        <f t="shared" si="51"/>
        <v>56960</v>
      </c>
      <c r="H327" s="94">
        <v>10</v>
      </c>
      <c r="I327" s="94">
        <v>30</v>
      </c>
      <c r="J327" s="94">
        <v>0</v>
      </c>
      <c r="K327" s="95">
        <f t="shared" si="52"/>
        <v>40</v>
      </c>
      <c r="L327" s="2" t="s">
        <v>262</v>
      </c>
      <c r="M327" s="93">
        <v>1</v>
      </c>
      <c r="N327" s="44">
        <f t="shared" si="53"/>
        <v>76</v>
      </c>
      <c r="O327" s="118">
        <v>42.5</v>
      </c>
      <c r="P327" s="118">
        <v>47.5</v>
      </c>
      <c r="Q327" s="117">
        <f>(G327-30000)/1000*$Q$2</f>
        <v>118.62400000000001</v>
      </c>
      <c r="R327" s="117">
        <f t="shared" si="54"/>
        <v>284.624</v>
      </c>
      <c r="S327" s="33">
        <f t="shared" si="55"/>
        <v>6.115600000000001</v>
      </c>
    </row>
    <row r="328" spans="1:19" s="35" customFormat="1" ht="12.75" hidden="1" outlineLevel="2">
      <c r="A328" s="112">
        <v>39203</v>
      </c>
      <c r="B328" s="110" t="s">
        <v>112</v>
      </c>
      <c r="C328" s="110" t="s">
        <v>113</v>
      </c>
      <c r="D328" s="110"/>
      <c r="E328" s="110">
        <v>1847500</v>
      </c>
      <c r="F328" s="110">
        <v>1906810</v>
      </c>
      <c r="G328" s="111">
        <f t="shared" si="51"/>
        <v>59310</v>
      </c>
      <c r="H328" s="94">
        <v>0</v>
      </c>
      <c r="I328" s="94">
        <v>30</v>
      </c>
      <c r="J328" s="94">
        <v>0</v>
      </c>
      <c r="K328" s="95">
        <f t="shared" si="52"/>
        <v>30</v>
      </c>
      <c r="L328" s="2" t="s">
        <v>262</v>
      </c>
      <c r="M328" s="93">
        <v>1</v>
      </c>
      <c r="N328" s="44">
        <f t="shared" si="53"/>
        <v>76</v>
      </c>
      <c r="O328" s="118">
        <v>42.5</v>
      </c>
      <c r="P328" s="118">
        <v>47.5</v>
      </c>
      <c r="Q328" s="117">
        <f>(G328-30000)/1000*$Q$2</f>
        <v>128.964</v>
      </c>
      <c r="R328" s="117">
        <f t="shared" si="54"/>
        <v>294.964</v>
      </c>
      <c r="S328" s="33">
        <f t="shared" si="55"/>
        <v>8.832133333333333</v>
      </c>
    </row>
    <row r="329" spans="1:19" ht="12.75" hidden="1" outlineLevel="2">
      <c r="A329" s="112">
        <v>39203</v>
      </c>
      <c r="B329" s="110" t="s">
        <v>114</v>
      </c>
      <c r="C329" s="110" t="s">
        <v>115</v>
      </c>
      <c r="D329" s="110"/>
      <c r="E329" s="110">
        <v>1921240</v>
      </c>
      <c r="F329" s="110">
        <v>2021340</v>
      </c>
      <c r="G329" s="111">
        <f t="shared" si="51"/>
        <v>100100</v>
      </c>
      <c r="H329" s="94">
        <v>0</v>
      </c>
      <c r="I329" s="94">
        <v>0</v>
      </c>
      <c r="J329" s="94">
        <v>90.15</v>
      </c>
      <c r="K329" s="95">
        <f t="shared" si="52"/>
        <v>90.15</v>
      </c>
      <c r="L329" s="2" t="s">
        <v>262</v>
      </c>
      <c r="M329" s="93">
        <v>1</v>
      </c>
      <c r="N329" s="44">
        <f t="shared" si="53"/>
        <v>76</v>
      </c>
      <c r="O329" s="118">
        <v>42.5</v>
      </c>
      <c r="P329" s="118">
        <v>47.5</v>
      </c>
      <c r="Q329" s="117">
        <f>(G329-30000)/1000*$Q$2</f>
        <v>308.44</v>
      </c>
      <c r="R329" s="117">
        <f t="shared" si="54"/>
        <v>474.44</v>
      </c>
      <c r="S329" s="33">
        <f t="shared" si="55"/>
        <v>4.262784248474763</v>
      </c>
    </row>
    <row r="330" spans="1:19" ht="12.75" hidden="1" outlineLevel="2">
      <c r="A330" s="112">
        <v>39203</v>
      </c>
      <c r="B330" s="110" t="s">
        <v>116</v>
      </c>
      <c r="C330" s="110" t="s">
        <v>117</v>
      </c>
      <c r="D330" s="110"/>
      <c r="E330" s="110">
        <v>1830800</v>
      </c>
      <c r="F330" s="110">
        <v>1872510</v>
      </c>
      <c r="G330" s="111">
        <f t="shared" si="51"/>
        <v>41710</v>
      </c>
      <c r="H330" s="94">
        <v>0</v>
      </c>
      <c r="I330" s="94">
        <v>30</v>
      </c>
      <c r="J330" s="94">
        <v>0</v>
      </c>
      <c r="K330" s="95">
        <f t="shared" si="52"/>
        <v>30</v>
      </c>
      <c r="L330" s="2" t="s">
        <v>262</v>
      </c>
      <c r="M330" s="93">
        <v>1</v>
      </c>
      <c r="N330" s="44">
        <f t="shared" si="53"/>
        <v>76</v>
      </c>
      <c r="O330" s="118">
        <v>42.5</v>
      </c>
      <c r="P330" s="118">
        <v>47.5</v>
      </c>
      <c r="Q330" s="117">
        <f>(G330-30000)/1000*$Q$2</f>
        <v>51.52400000000001</v>
      </c>
      <c r="R330" s="117">
        <f t="shared" si="54"/>
        <v>217.524</v>
      </c>
      <c r="S330" s="33">
        <f t="shared" si="55"/>
        <v>6.2508</v>
      </c>
    </row>
    <row r="331" spans="1:19" ht="12.75" hidden="1" outlineLevel="2">
      <c r="A331" s="112">
        <v>39203</v>
      </c>
      <c r="B331" s="110" t="s">
        <v>118</v>
      </c>
      <c r="C331" s="110" t="s">
        <v>119</v>
      </c>
      <c r="D331" s="110"/>
      <c r="E331" s="110">
        <v>1531910</v>
      </c>
      <c r="F331" s="110">
        <v>1574220</v>
      </c>
      <c r="G331" s="111">
        <f t="shared" si="51"/>
        <v>42310</v>
      </c>
      <c r="H331" s="94">
        <v>10</v>
      </c>
      <c r="I331" s="94">
        <v>30</v>
      </c>
      <c r="J331" s="94">
        <v>0</v>
      </c>
      <c r="K331" s="95">
        <f t="shared" si="52"/>
        <v>40</v>
      </c>
      <c r="L331" s="2" t="s">
        <v>262</v>
      </c>
      <c r="M331" s="93">
        <v>1</v>
      </c>
      <c r="N331" s="44">
        <f t="shared" si="53"/>
        <v>76</v>
      </c>
      <c r="O331" s="118">
        <v>42.5</v>
      </c>
      <c r="P331" s="118">
        <v>47.5</v>
      </c>
      <c r="Q331" s="117">
        <f>(G331-30000)/1000*$Q$2</f>
        <v>54.16400000000001</v>
      </c>
      <c r="R331" s="117">
        <f t="shared" si="54"/>
        <v>220.16400000000002</v>
      </c>
      <c r="S331" s="33">
        <f t="shared" si="55"/>
        <v>4.5041</v>
      </c>
    </row>
    <row r="332" spans="1:19" ht="12.75" hidden="1" outlineLevel="2">
      <c r="A332" s="112">
        <v>39203</v>
      </c>
      <c r="B332" s="110" t="s">
        <v>255</v>
      </c>
      <c r="C332" s="110" t="s">
        <v>120</v>
      </c>
      <c r="D332" s="110"/>
      <c r="E332" s="110">
        <v>1952260</v>
      </c>
      <c r="F332" s="110">
        <v>1971160</v>
      </c>
      <c r="G332" s="111">
        <f t="shared" si="51"/>
        <v>18900</v>
      </c>
      <c r="H332" s="94">
        <v>0</v>
      </c>
      <c r="I332" s="94">
        <v>30</v>
      </c>
      <c r="J332" s="94">
        <v>0</v>
      </c>
      <c r="K332" s="95">
        <f t="shared" si="52"/>
        <v>30</v>
      </c>
      <c r="L332" s="2" t="s">
        <v>262</v>
      </c>
      <c r="M332" s="93">
        <v>1</v>
      </c>
      <c r="N332" s="44">
        <f t="shared" si="53"/>
        <v>76</v>
      </c>
      <c r="O332" s="118">
        <f>(G332-10000)/1000*$O$2</f>
        <v>11.125</v>
      </c>
      <c r="P332" s="118">
        <v>0</v>
      </c>
      <c r="Q332" s="117">
        <v>0</v>
      </c>
      <c r="R332" s="117">
        <f t="shared" si="54"/>
        <v>87.125</v>
      </c>
      <c r="S332" s="33">
        <f t="shared" si="55"/>
        <v>1.9041666666666666</v>
      </c>
    </row>
    <row r="333" spans="1:19" s="28" customFormat="1" ht="12.75" hidden="1" outlineLevel="2">
      <c r="A333" s="112">
        <v>39203</v>
      </c>
      <c r="B333" s="110" t="s">
        <v>121</v>
      </c>
      <c r="C333" s="110" t="s">
        <v>122</v>
      </c>
      <c r="D333" s="110"/>
      <c r="E333" s="110">
        <v>1602920</v>
      </c>
      <c r="F333" s="110">
        <v>1640010</v>
      </c>
      <c r="G333" s="111">
        <f t="shared" si="51"/>
        <v>37090</v>
      </c>
      <c r="H333" s="94">
        <v>0</v>
      </c>
      <c r="I333" s="94">
        <v>30</v>
      </c>
      <c r="J333" s="94">
        <v>0</v>
      </c>
      <c r="K333" s="95">
        <f t="shared" si="52"/>
        <v>30</v>
      </c>
      <c r="L333" s="2" t="s">
        <v>262</v>
      </c>
      <c r="M333" s="93">
        <v>1</v>
      </c>
      <c r="N333" s="44">
        <f t="shared" si="53"/>
        <v>76</v>
      </c>
      <c r="O333" s="118">
        <v>42.5</v>
      </c>
      <c r="P333" s="118">
        <v>47.5</v>
      </c>
      <c r="Q333" s="117">
        <f>(G333-30000)/1000*$Q$2</f>
        <v>31.196</v>
      </c>
      <c r="R333" s="117">
        <f t="shared" si="54"/>
        <v>197.196</v>
      </c>
      <c r="S333" s="33">
        <f t="shared" si="55"/>
        <v>5.5732</v>
      </c>
    </row>
    <row r="334" spans="1:19" s="35" customFormat="1" ht="12.75" hidden="1" outlineLevel="2">
      <c r="A334" s="112">
        <v>39203</v>
      </c>
      <c r="B334" s="110" t="s">
        <v>123</v>
      </c>
      <c r="C334" s="110" t="s">
        <v>124</v>
      </c>
      <c r="D334" s="110"/>
      <c r="E334" s="110">
        <v>2106190</v>
      </c>
      <c r="F334" s="110">
        <v>2164410</v>
      </c>
      <c r="G334" s="111">
        <f t="shared" si="51"/>
        <v>58220</v>
      </c>
      <c r="H334" s="94">
        <v>0</v>
      </c>
      <c r="I334" s="94">
        <v>30</v>
      </c>
      <c r="J334" s="94">
        <v>0</v>
      </c>
      <c r="K334" s="95">
        <f t="shared" si="52"/>
        <v>30</v>
      </c>
      <c r="L334" s="2" t="s">
        <v>262</v>
      </c>
      <c r="M334" s="93">
        <v>1</v>
      </c>
      <c r="N334" s="44">
        <f t="shared" si="53"/>
        <v>76</v>
      </c>
      <c r="O334" s="118">
        <v>42.5</v>
      </c>
      <c r="P334" s="118">
        <v>47.5</v>
      </c>
      <c r="Q334" s="117">
        <f>(G334-30000)/1000*$Q$2</f>
        <v>124.168</v>
      </c>
      <c r="R334" s="117">
        <f t="shared" si="54"/>
        <v>290.168</v>
      </c>
      <c r="S334" s="33">
        <f t="shared" si="55"/>
        <v>8.672266666666667</v>
      </c>
    </row>
    <row r="335" spans="1:19" s="35" customFormat="1" ht="12.75" hidden="1" outlineLevel="2">
      <c r="A335" s="112">
        <v>39203</v>
      </c>
      <c r="B335" s="110" t="s">
        <v>131</v>
      </c>
      <c r="C335" s="110" t="s">
        <v>132</v>
      </c>
      <c r="D335" s="110"/>
      <c r="E335" s="110">
        <v>2669080</v>
      </c>
      <c r="F335" s="110">
        <v>2705230</v>
      </c>
      <c r="G335" s="111">
        <f t="shared" si="51"/>
        <v>36150</v>
      </c>
      <c r="H335" s="94">
        <v>0</v>
      </c>
      <c r="I335" s="94">
        <v>30</v>
      </c>
      <c r="J335" s="94">
        <v>0</v>
      </c>
      <c r="K335" s="95">
        <f t="shared" si="52"/>
        <v>30</v>
      </c>
      <c r="L335" s="2" t="s">
        <v>262</v>
      </c>
      <c r="M335" s="93">
        <v>1</v>
      </c>
      <c r="N335" s="44">
        <f t="shared" si="53"/>
        <v>76</v>
      </c>
      <c r="O335" s="118">
        <v>42.5</v>
      </c>
      <c r="P335" s="118">
        <v>47.5</v>
      </c>
      <c r="Q335" s="117">
        <f>(G335-30000)/1000*$Q$2</f>
        <v>27.060000000000002</v>
      </c>
      <c r="R335" s="117">
        <f t="shared" si="54"/>
        <v>193.06</v>
      </c>
      <c r="S335" s="33">
        <f t="shared" si="55"/>
        <v>5.435333333333333</v>
      </c>
    </row>
    <row r="336" spans="1:19" ht="12.75" hidden="1" outlineLevel="2">
      <c r="A336" s="112">
        <v>39203</v>
      </c>
      <c r="B336" s="110" t="s">
        <v>133</v>
      </c>
      <c r="C336" s="110" t="s">
        <v>134</v>
      </c>
      <c r="D336" s="110"/>
      <c r="E336" s="110">
        <v>8133610</v>
      </c>
      <c r="F336" s="110">
        <v>8196020</v>
      </c>
      <c r="G336" s="111">
        <f t="shared" si="51"/>
        <v>62410</v>
      </c>
      <c r="H336" s="94">
        <v>0</v>
      </c>
      <c r="I336" s="94">
        <v>0</v>
      </c>
      <c r="J336" s="94">
        <v>33.62</v>
      </c>
      <c r="K336" s="95">
        <f t="shared" si="52"/>
        <v>33.62</v>
      </c>
      <c r="L336" s="2" t="s">
        <v>262</v>
      </c>
      <c r="M336" s="93">
        <v>1</v>
      </c>
      <c r="N336" s="44">
        <f t="shared" si="53"/>
        <v>76</v>
      </c>
      <c r="O336" s="118">
        <v>42.5</v>
      </c>
      <c r="P336" s="118">
        <v>47.5</v>
      </c>
      <c r="Q336" s="117">
        <f>(G336-30000)/1000*$Q$2</f>
        <v>142.60399999999998</v>
      </c>
      <c r="R336" s="117">
        <f t="shared" si="54"/>
        <v>308.604</v>
      </c>
      <c r="S336" s="33">
        <f t="shared" si="55"/>
        <v>8.179179060083284</v>
      </c>
    </row>
    <row r="337" spans="1:19" s="35" customFormat="1" ht="12.75" hidden="1" outlineLevel="2">
      <c r="A337" s="112">
        <v>39203</v>
      </c>
      <c r="B337" s="110" t="s">
        <v>135</v>
      </c>
      <c r="C337" s="110" t="s">
        <v>136</v>
      </c>
      <c r="D337" s="110"/>
      <c r="E337" s="110">
        <v>2479310</v>
      </c>
      <c r="F337" s="110">
        <v>2530180</v>
      </c>
      <c r="G337" s="111">
        <f t="shared" si="51"/>
        <v>50870</v>
      </c>
      <c r="H337" s="94">
        <v>10</v>
      </c>
      <c r="I337" s="94">
        <v>30</v>
      </c>
      <c r="J337" s="94">
        <v>0</v>
      </c>
      <c r="K337" s="95">
        <f t="shared" si="52"/>
        <v>40</v>
      </c>
      <c r="L337" s="2" t="s">
        <v>262</v>
      </c>
      <c r="M337" s="93">
        <v>1</v>
      </c>
      <c r="N337" s="44">
        <f t="shared" si="53"/>
        <v>76</v>
      </c>
      <c r="O337" s="118">
        <v>42.5</v>
      </c>
      <c r="P337" s="118">
        <v>47.5</v>
      </c>
      <c r="Q337" s="117">
        <f>(G337-30000)/1000*$Q$2</f>
        <v>91.82800000000002</v>
      </c>
      <c r="R337" s="117">
        <f t="shared" si="54"/>
        <v>257.82800000000003</v>
      </c>
      <c r="S337" s="33">
        <f t="shared" si="55"/>
        <v>5.4457</v>
      </c>
    </row>
    <row r="338" spans="1:19" s="63" customFormat="1" ht="12.75" hidden="1" outlineLevel="2">
      <c r="A338" s="112">
        <v>39203</v>
      </c>
      <c r="B338" s="110" t="s">
        <v>137</v>
      </c>
      <c r="C338" s="110" t="s">
        <v>138</v>
      </c>
      <c r="D338" s="110"/>
      <c r="E338" s="110">
        <v>2454310</v>
      </c>
      <c r="F338" s="110">
        <v>2454310</v>
      </c>
      <c r="G338" s="111">
        <f t="shared" si="51"/>
        <v>0</v>
      </c>
      <c r="H338" s="94">
        <v>0</v>
      </c>
      <c r="I338" s="94">
        <v>30</v>
      </c>
      <c r="J338" s="94">
        <v>0</v>
      </c>
      <c r="K338" s="95">
        <f t="shared" si="52"/>
        <v>30</v>
      </c>
      <c r="L338" s="2" t="s">
        <v>262</v>
      </c>
      <c r="M338" s="93">
        <v>1</v>
      </c>
      <c r="N338" s="44">
        <f t="shared" si="53"/>
        <v>76</v>
      </c>
      <c r="O338" s="118">
        <v>0</v>
      </c>
      <c r="P338" s="118">
        <v>0</v>
      </c>
      <c r="Q338" s="117">
        <v>0</v>
      </c>
      <c r="R338" s="117">
        <f t="shared" si="54"/>
        <v>76</v>
      </c>
      <c r="S338" s="33">
        <f t="shared" si="55"/>
        <v>1.5333333333333334</v>
      </c>
    </row>
    <row r="339" spans="1:19" ht="12.75" hidden="1" outlineLevel="2">
      <c r="A339" s="112">
        <v>39203</v>
      </c>
      <c r="B339" s="110" t="s">
        <v>139</v>
      </c>
      <c r="C339" s="110" t="s">
        <v>140</v>
      </c>
      <c r="D339" s="110"/>
      <c r="E339" s="110">
        <v>1848770</v>
      </c>
      <c r="F339" s="110">
        <v>1859510</v>
      </c>
      <c r="G339" s="111">
        <f t="shared" si="51"/>
        <v>10740</v>
      </c>
      <c r="H339" s="94">
        <v>0</v>
      </c>
      <c r="I339" s="94">
        <v>30</v>
      </c>
      <c r="J339" s="94">
        <v>0</v>
      </c>
      <c r="K339" s="95">
        <f t="shared" si="52"/>
        <v>30</v>
      </c>
      <c r="L339" s="2" t="s">
        <v>262</v>
      </c>
      <c r="M339" s="93">
        <v>1</v>
      </c>
      <c r="N339" s="44">
        <f t="shared" si="53"/>
        <v>76</v>
      </c>
      <c r="O339" s="118">
        <f>(G339-10000)/1000*$O$2</f>
        <v>0.925</v>
      </c>
      <c r="P339" s="118">
        <v>0</v>
      </c>
      <c r="Q339" s="117">
        <v>0</v>
      </c>
      <c r="R339" s="117">
        <f t="shared" si="54"/>
        <v>76.925</v>
      </c>
      <c r="S339" s="33">
        <f t="shared" si="55"/>
        <v>1.5641666666666665</v>
      </c>
    </row>
    <row r="340" spans="1:19" s="35" customFormat="1" ht="12.75" hidden="1" outlineLevel="2">
      <c r="A340" s="112">
        <v>39203</v>
      </c>
      <c r="B340" s="110" t="s">
        <v>141</v>
      </c>
      <c r="C340" s="110" t="s">
        <v>142</v>
      </c>
      <c r="D340" s="110"/>
      <c r="E340" s="110">
        <v>1572270</v>
      </c>
      <c r="F340" s="110">
        <v>1614780</v>
      </c>
      <c r="G340" s="111">
        <f t="shared" si="51"/>
        <v>42510</v>
      </c>
      <c r="H340" s="94">
        <v>0</v>
      </c>
      <c r="I340" s="94">
        <v>30</v>
      </c>
      <c r="J340" s="94">
        <v>0</v>
      </c>
      <c r="K340" s="95">
        <f t="shared" si="52"/>
        <v>30</v>
      </c>
      <c r="L340" s="2" t="s">
        <v>262</v>
      </c>
      <c r="M340" s="93">
        <v>1</v>
      </c>
      <c r="N340" s="44">
        <f t="shared" si="53"/>
        <v>76</v>
      </c>
      <c r="O340" s="118">
        <v>42.5</v>
      </c>
      <c r="P340" s="118">
        <v>47.5</v>
      </c>
      <c r="Q340" s="117">
        <f>(G340-30000)/1000*$Q$2</f>
        <v>55.044000000000004</v>
      </c>
      <c r="R340" s="117">
        <f t="shared" si="54"/>
        <v>221.044</v>
      </c>
      <c r="S340" s="33">
        <f t="shared" si="55"/>
        <v>6.368133333333334</v>
      </c>
    </row>
    <row r="341" spans="1:19" ht="12.75" hidden="1" outlineLevel="2">
      <c r="A341" s="112">
        <v>39203</v>
      </c>
      <c r="B341" s="110" t="s">
        <v>143</v>
      </c>
      <c r="C341" s="110" t="s">
        <v>144</v>
      </c>
      <c r="D341" s="110"/>
      <c r="E341" s="110">
        <v>2096320</v>
      </c>
      <c r="F341" s="110">
        <v>2131060</v>
      </c>
      <c r="G341" s="111">
        <f t="shared" si="51"/>
        <v>34740</v>
      </c>
      <c r="H341" s="94">
        <v>0</v>
      </c>
      <c r="I341" s="94">
        <v>30</v>
      </c>
      <c r="J341" s="94">
        <v>0</v>
      </c>
      <c r="K341" s="95">
        <f t="shared" si="52"/>
        <v>30</v>
      </c>
      <c r="L341" s="2" t="s">
        <v>262</v>
      </c>
      <c r="M341" s="93">
        <v>1</v>
      </c>
      <c r="N341" s="44">
        <f t="shared" si="53"/>
        <v>76</v>
      </c>
      <c r="O341" s="118">
        <v>42.5</v>
      </c>
      <c r="P341" s="118">
        <v>47.5</v>
      </c>
      <c r="Q341" s="117">
        <f>(G341-30000)/1000*$Q$2</f>
        <v>20.856</v>
      </c>
      <c r="R341" s="117">
        <f t="shared" si="54"/>
        <v>186.856</v>
      </c>
      <c r="S341" s="33">
        <f t="shared" si="55"/>
        <v>5.228533333333333</v>
      </c>
    </row>
    <row r="342" spans="1:19" s="35" customFormat="1" ht="12.75" hidden="1" outlineLevel="2">
      <c r="A342" s="112">
        <v>39203</v>
      </c>
      <c r="B342" s="110" t="s">
        <v>145</v>
      </c>
      <c r="C342" s="110" t="s">
        <v>146</v>
      </c>
      <c r="D342" s="110"/>
      <c r="E342" s="110">
        <v>1972810</v>
      </c>
      <c r="F342" s="110">
        <v>1991170</v>
      </c>
      <c r="G342" s="111">
        <f t="shared" si="51"/>
        <v>18360</v>
      </c>
      <c r="H342" s="94">
        <v>0</v>
      </c>
      <c r="I342" s="94">
        <v>30</v>
      </c>
      <c r="J342" s="94">
        <v>0</v>
      </c>
      <c r="K342" s="95">
        <f t="shared" si="52"/>
        <v>30</v>
      </c>
      <c r="L342" s="2" t="s">
        <v>262</v>
      </c>
      <c r="M342" s="93">
        <v>1</v>
      </c>
      <c r="N342" s="44">
        <f t="shared" si="53"/>
        <v>76</v>
      </c>
      <c r="O342" s="118">
        <f>(G342-10000)/1000*$O$2</f>
        <v>10.45</v>
      </c>
      <c r="P342" s="118">
        <v>0</v>
      </c>
      <c r="Q342" s="117">
        <v>0</v>
      </c>
      <c r="R342" s="117">
        <f t="shared" si="54"/>
        <v>86.45</v>
      </c>
      <c r="S342" s="33">
        <f t="shared" si="55"/>
        <v>1.8816666666666668</v>
      </c>
    </row>
    <row r="343" spans="1:19" s="35" customFormat="1" ht="12.75" hidden="1" outlineLevel="2">
      <c r="A343" s="112">
        <v>39203</v>
      </c>
      <c r="B343" s="110" t="s">
        <v>147</v>
      </c>
      <c r="C343" s="110" t="s">
        <v>148</v>
      </c>
      <c r="D343" s="110"/>
      <c r="E343" s="110">
        <v>2511990</v>
      </c>
      <c r="F343" s="110">
        <v>2551720</v>
      </c>
      <c r="G343" s="111">
        <f t="shared" si="51"/>
        <v>39730</v>
      </c>
      <c r="H343" s="94">
        <v>0</v>
      </c>
      <c r="I343" s="94">
        <v>30</v>
      </c>
      <c r="J343" s="94">
        <v>0</v>
      </c>
      <c r="K343" s="95">
        <f t="shared" si="52"/>
        <v>30</v>
      </c>
      <c r="L343" s="2" t="s">
        <v>262</v>
      </c>
      <c r="M343" s="93">
        <v>1</v>
      </c>
      <c r="N343" s="44">
        <f t="shared" si="53"/>
        <v>76</v>
      </c>
      <c r="O343" s="118">
        <v>42.5</v>
      </c>
      <c r="P343" s="118">
        <v>47.5</v>
      </c>
      <c r="Q343" s="117">
        <f>(G343-30000)/1000*$Q$2</f>
        <v>42.812000000000005</v>
      </c>
      <c r="R343" s="117">
        <f t="shared" si="54"/>
        <v>208.812</v>
      </c>
      <c r="S343" s="33">
        <f t="shared" si="55"/>
        <v>5.960400000000001</v>
      </c>
    </row>
    <row r="344" spans="1:19" s="35" customFormat="1" ht="12.75" hidden="1" outlineLevel="2">
      <c r="A344" s="112">
        <v>39203</v>
      </c>
      <c r="B344" s="110" t="s">
        <v>149</v>
      </c>
      <c r="C344" s="110" t="s">
        <v>150</v>
      </c>
      <c r="D344" s="110"/>
      <c r="E344" s="110">
        <v>1533530</v>
      </c>
      <c r="F344" s="110">
        <v>1538020</v>
      </c>
      <c r="G344" s="111">
        <f t="shared" si="51"/>
        <v>4490</v>
      </c>
      <c r="H344" s="94">
        <v>10</v>
      </c>
      <c r="I344" s="94">
        <v>30</v>
      </c>
      <c r="J344" s="94">
        <v>0</v>
      </c>
      <c r="K344" s="95">
        <f t="shared" si="52"/>
        <v>40</v>
      </c>
      <c r="L344" s="2" t="s">
        <v>262</v>
      </c>
      <c r="M344" s="93">
        <v>1</v>
      </c>
      <c r="N344" s="44">
        <f t="shared" si="53"/>
        <v>76</v>
      </c>
      <c r="O344" s="118">
        <v>0</v>
      </c>
      <c r="P344" s="118">
        <v>0</v>
      </c>
      <c r="Q344" s="117">
        <v>0</v>
      </c>
      <c r="R344" s="117">
        <f t="shared" si="54"/>
        <v>76</v>
      </c>
      <c r="S344" s="33">
        <f t="shared" si="55"/>
        <v>0.9</v>
      </c>
    </row>
    <row r="345" spans="1:19" s="28" customFormat="1" ht="12.75" hidden="1" outlineLevel="2">
      <c r="A345" s="112">
        <v>39203</v>
      </c>
      <c r="B345" s="110" t="s">
        <v>151</v>
      </c>
      <c r="C345" s="110" t="s">
        <v>152</v>
      </c>
      <c r="D345" s="110"/>
      <c r="E345" s="110">
        <v>2379170</v>
      </c>
      <c r="F345" s="110">
        <v>2406620</v>
      </c>
      <c r="G345" s="111">
        <f t="shared" si="51"/>
        <v>27450</v>
      </c>
      <c r="H345" s="94">
        <v>0</v>
      </c>
      <c r="I345" s="94">
        <v>30</v>
      </c>
      <c r="J345" s="94">
        <v>0</v>
      </c>
      <c r="K345" s="95">
        <f t="shared" si="52"/>
        <v>30</v>
      </c>
      <c r="L345" s="2" t="s">
        <v>262</v>
      </c>
      <c r="M345" s="93">
        <v>1</v>
      </c>
      <c r="N345" s="44">
        <f t="shared" si="53"/>
        <v>76</v>
      </c>
      <c r="O345" s="118">
        <v>42.5</v>
      </c>
      <c r="P345" s="118">
        <f>(G345-20000)/1000*$P$2</f>
        <v>14.9</v>
      </c>
      <c r="Q345" s="117">
        <v>0</v>
      </c>
      <c r="R345" s="117">
        <f t="shared" si="54"/>
        <v>133.4</v>
      </c>
      <c r="S345" s="33">
        <f t="shared" si="55"/>
        <v>3.4466666666666668</v>
      </c>
    </row>
    <row r="346" spans="1:19" ht="12.75" hidden="1" outlineLevel="2">
      <c r="A346" s="112">
        <v>39203</v>
      </c>
      <c r="B346" s="110" t="s">
        <v>153</v>
      </c>
      <c r="C346" s="110" t="s">
        <v>154</v>
      </c>
      <c r="D346" s="110"/>
      <c r="E346" s="110">
        <v>1687030</v>
      </c>
      <c r="F346" s="110">
        <v>1710020</v>
      </c>
      <c r="G346" s="111">
        <f t="shared" si="51"/>
        <v>22990</v>
      </c>
      <c r="H346" s="94">
        <v>0</v>
      </c>
      <c r="I346" s="94">
        <v>30</v>
      </c>
      <c r="J346" s="94">
        <v>0</v>
      </c>
      <c r="K346" s="95">
        <f t="shared" si="52"/>
        <v>30</v>
      </c>
      <c r="L346" s="2" t="s">
        <v>262</v>
      </c>
      <c r="M346" s="93">
        <v>1</v>
      </c>
      <c r="N346" s="44">
        <f t="shared" si="53"/>
        <v>76</v>
      </c>
      <c r="O346" s="118">
        <v>42.5</v>
      </c>
      <c r="P346" s="118">
        <f>(G346-20000)/1000*$P$2</f>
        <v>5.98</v>
      </c>
      <c r="Q346" s="117">
        <v>0</v>
      </c>
      <c r="R346" s="117">
        <f t="shared" si="54"/>
        <v>124.48</v>
      </c>
      <c r="S346" s="33">
        <f t="shared" si="55"/>
        <v>3.1493333333333333</v>
      </c>
    </row>
    <row r="347" spans="1:19" ht="12.75" hidden="1" outlineLevel="2">
      <c r="A347" s="112">
        <v>39203</v>
      </c>
      <c r="B347" s="110" t="s">
        <v>155</v>
      </c>
      <c r="C347" s="110" t="s">
        <v>156</v>
      </c>
      <c r="D347" s="110"/>
      <c r="E347" s="110">
        <v>683260</v>
      </c>
      <c r="F347" s="110">
        <v>718840</v>
      </c>
      <c r="G347" s="111">
        <f t="shared" si="51"/>
        <v>35580</v>
      </c>
      <c r="H347" s="94">
        <v>0</v>
      </c>
      <c r="I347" s="94">
        <v>30</v>
      </c>
      <c r="J347" s="94">
        <v>0</v>
      </c>
      <c r="K347" s="95">
        <f t="shared" si="52"/>
        <v>30</v>
      </c>
      <c r="L347" s="2" t="s">
        <v>262</v>
      </c>
      <c r="M347" s="93">
        <v>1</v>
      </c>
      <c r="N347" s="44">
        <f t="shared" si="53"/>
        <v>76</v>
      </c>
      <c r="O347" s="118">
        <v>42.5</v>
      </c>
      <c r="P347" s="118">
        <v>47.5</v>
      </c>
      <c r="Q347" s="117">
        <f aca="true" t="shared" si="56" ref="Q347:Q353">(G347-30000)/1000*$Q$2</f>
        <v>24.552000000000003</v>
      </c>
      <c r="R347" s="117">
        <f t="shared" si="54"/>
        <v>190.552</v>
      </c>
      <c r="S347" s="33">
        <f t="shared" si="55"/>
        <v>5.351733333333333</v>
      </c>
    </row>
    <row r="348" spans="1:19" ht="12.75" hidden="1" outlineLevel="2">
      <c r="A348" s="112">
        <v>39203</v>
      </c>
      <c r="B348" s="110" t="s">
        <v>157</v>
      </c>
      <c r="C348" s="110" t="s">
        <v>158</v>
      </c>
      <c r="D348" s="110"/>
      <c r="E348" s="110">
        <v>2828320</v>
      </c>
      <c r="F348" s="110">
        <v>2884840</v>
      </c>
      <c r="G348" s="111">
        <f t="shared" si="51"/>
        <v>56520</v>
      </c>
      <c r="H348" s="94">
        <v>0</v>
      </c>
      <c r="I348" s="94">
        <v>30</v>
      </c>
      <c r="J348" s="94">
        <v>0</v>
      </c>
      <c r="K348" s="95">
        <f t="shared" si="52"/>
        <v>30</v>
      </c>
      <c r="L348" s="2" t="s">
        <v>262</v>
      </c>
      <c r="M348" s="93">
        <v>1</v>
      </c>
      <c r="N348" s="44">
        <f t="shared" si="53"/>
        <v>76</v>
      </c>
      <c r="O348" s="118">
        <v>42.5</v>
      </c>
      <c r="P348" s="118">
        <v>47.5</v>
      </c>
      <c r="Q348" s="117">
        <f t="shared" si="56"/>
        <v>116.688</v>
      </c>
      <c r="R348" s="117">
        <f t="shared" si="54"/>
        <v>282.688</v>
      </c>
      <c r="S348" s="33">
        <f t="shared" si="55"/>
        <v>8.422933333333333</v>
      </c>
    </row>
    <row r="349" spans="1:19" s="35" customFormat="1" ht="12.75" hidden="1" outlineLevel="2">
      <c r="A349" s="112">
        <v>39203</v>
      </c>
      <c r="B349" s="110" t="s">
        <v>159</v>
      </c>
      <c r="C349" s="110" t="s">
        <v>160</v>
      </c>
      <c r="D349" s="110"/>
      <c r="E349" s="110">
        <v>2586240</v>
      </c>
      <c r="F349" s="110">
        <v>2619300</v>
      </c>
      <c r="G349" s="111">
        <f t="shared" si="51"/>
        <v>33060</v>
      </c>
      <c r="H349" s="94">
        <v>0</v>
      </c>
      <c r="I349" s="94">
        <v>30</v>
      </c>
      <c r="J349" s="94">
        <v>0</v>
      </c>
      <c r="K349" s="95">
        <f t="shared" si="52"/>
        <v>30</v>
      </c>
      <c r="L349" s="2" t="s">
        <v>262</v>
      </c>
      <c r="M349" s="93">
        <v>1</v>
      </c>
      <c r="N349" s="44">
        <f t="shared" si="53"/>
        <v>76</v>
      </c>
      <c r="O349" s="118">
        <v>42.5</v>
      </c>
      <c r="P349" s="118">
        <v>47.5</v>
      </c>
      <c r="Q349" s="117">
        <f t="shared" si="56"/>
        <v>13.464000000000002</v>
      </c>
      <c r="R349" s="117">
        <f t="shared" si="54"/>
        <v>179.464</v>
      </c>
      <c r="S349" s="33">
        <f t="shared" si="55"/>
        <v>4.9821333333333335</v>
      </c>
    </row>
    <row r="350" spans="1:19" ht="12.75" hidden="1" outlineLevel="2">
      <c r="A350" s="112">
        <v>39203</v>
      </c>
      <c r="B350" s="110" t="s">
        <v>161</v>
      </c>
      <c r="C350" s="110" t="s">
        <v>162</v>
      </c>
      <c r="D350" s="110"/>
      <c r="E350" s="110">
        <v>2853780</v>
      </c>
      <c r="F350" s="110">
        <v>2894870</v>
      </c>
      <c r="G350" s="111">
        <f t="shared" si="51"/>
        <v>41090</v>
      </c>
      <c r="H350" s="94">
        <v>0</v>
      </c>
      <c r="I350" s="94">
        <v>30</v>
      </c>
      <c r="J350" s="94">
        <v>0</v>
      </c>
      <c r="K350" s="95">
        <f t="shared" si="52"/>
        <v>30</v>
      </c>
      <c r="L350" s="2" t="s">
        <v>262</v>
      </c>
      <c r="M350" s="93">
        <v>1</v>
      </c>
      <c r="N350" s="44">
        <f t="shared" si="53"/>
        <v>76</v>
      </c>
      <c r="O350" s="118">
        <v>42.5</v>
      </c>
      <c r="P350" s="118">
        <v>47.5</v>
      </c>
      <c r="Q350" s="117">
        <f t="shared" si="56"/>
        <v>48.79600000000001</v>
      </c>
      <c r="R350" s="117">
        <f t="shared" si="54"/>
        <v>214.796</v>
      </c>
      <c r="S350" s="33">
        <f t="shared" si="55"/>
        <v>6.159866666666667</v>
      </c>
    </row>
    <row r="351" spans="1:19" s="35" customFormat="1" ht="12.75" hidden="1" outlineLevel="2">
      <c r="A351" s="112">
        <v>39203</v>
      </c>
      <c r="B351" s="110" t="s">
        <v>163</v>
      </c>
      <c r="C351" s="110" t="s">
        <v>164</v>
      </c>
      <c r="D351" s="110"/>
      <c r="E351" s="110">
        <v>3057140</v>
      </c>
      <c r="F351" s="110">
        <v>3098020</v>
      </c>
      <c r="G351" s="111">
        <f aca="true" t="shared" si="57" ref="G351:G378">F351-E351</f>
        <v>40880</v>
      </c>
      <c r="H351" s="94">
        <v>0</v>
      </c>
      <c r="I351" s="94">
        <v>30</v>
      </c>
      <c r="J351" s="94">
        <v>0</v>
      </c>
      <c r="K351" s="95">
        <f aca="true" t="shared" si="58" ref="K351:K378">+J351+I351+H351</f>
        <v>30</v>
      </c>
      <c r="L351" s="2" t="s">
        <v>262</v>
      </c>
      <c r="M351" s="93">
        <v>1</v>
      </c>
      <c r="N351" s="44">
        <f aca="true" t="shared" si="59" ref="N351:N378">$N$2*2</f>
        <v>76</v>
      </c>
      <c r="O351" s="118">
        <v>42.5</v>
      </c>
      <c r="P351" s="118">
        <v>47.5</v>
      </c>
      <c r="Q351" s="117">
        <f t="shared" si="56"/>
        <v>47.87200000000001</v>
      </c>
      <c r="R351" s="117">
        <f aca="true" t="shared" si="60" ref="R351:R378">N351+O351+P351+Q351</f>
        <v>213.872</v>
      </c>
      <c r="S351" s="33">
        <f aca="true" t="shared" si="61" ref="S351:S378">SUM(R351-K351)/K351</f>
        <v>6.1290666666666676</v>
      </c>
    </row>
    <row r="352" spans="1:19" s="35" customFormat="1" ht="12.75" hidden="1" outlineLevel="2">
      <c r="A352" s="112">
        <v>39203</v>
      </c>
      <c r="B352" s="110" t="s">
        <v>165</v>
      </c>
      <c r="C352" s="110" t="s">
        <v>166</v>
      </c>
      <c r="D352" s="110"/>
      <c r="E352" s="110">
        <v>2821330</v>
      </c>
      <c r="F352" s="110">
        <v>2904080</v>
      </c>
      <c r="G352" s="111">
        <f t="shared" si="57"/>
        <v>82750</v>
      </c>
      <c r="H352" s="94">
        <v>0</v>
      </c>
      <c r="I352" s="94">
        <v>0</v>
      </c>
      <c r="J352" s="94">
        <v>64.13</v>
      </c>
      <c r="K352" s="95">
        <f t="shared" si="58"/>
        <v>64.13</v>
      </c>
      <c r="L352" s="2" t="s">
        <v>262</v>
      </c>
      <c r="M352" s="93">
        <v>1</v>
      </c>
      <c r="N352" s="44">
        <f t="shared" si="59"/>
        <v>76</v>
      </c>
      <c r="O352" s="118">
        <v>42.5</v>
      </c>
      <c r="P352" s="118">
        <v>47.5</v>
      </c>
      <c r="Q352" s="117">
        <f t="shared" si="56"/>
        <v>232.10000000000002</v>
      </c>
      <c r="R352" s="117">
        <f t="shared" si="60"/>
        <v>398.1</v>
      </c>
      <c r="S352" s="33">
        <f t="shared" si="61"/>
        <v>5.207703103071886</v>
      </c>
    </row>
    <row r="353" spans="1:19" ht="12.75" hidden="1" outlineLevel="2">
      <c r="A353" s="112">
        <v>39203</v>
      </c>
      <c r="B353" s="110" t="s">
        <v>167</v>
      </c>
      <c r="C353" s="110" t="s">
        <v>168</v>
      </c>
      <c r="D353" s="110"/>
      <c r="E353" s="110">
        <v>2461060</v>
      </c>
      <c r="F353" s="110">
        <v>2504490</v>
      </c>
      <c r="G353" s="111">
        <f t="shared" si="57"/>
        <v>43430</v>
      </c>
      <c r="H353" s="94">
        <v>0</v>
      </c>
      <c r="I353" s="94">
        <v>30</v>
      </c>
      <c r="J353" s="94">
        <v>0</v>
      </c>
      <c r="K353" s="95">
        <f t="shared" si="58"/>
        <v>30</v>
      </c>
      <c r="L353" s="2" t="s">
        <v>262</v>
      </c>
      <c r="M353" s="93">
        <v>1</v>
      </c>
      <c r="N353" s="44">
        <f t="shared" si="59"/>
        <v>76</v>
      </c>
      <c r="O353" s="118">
        <v>42.5</v>
      </c>
      <c r="P353" s="118">
        <v>47.5</v>
      </c>
      <c r="Q353" s="117">
        <f t="shared" si="56"/>
        <v>59.092000000000006</v>
      </c>
      <c r="R353" s="117">
        <f t="shared" si="60"/>
        <v>225.092</v>
      </c>
      <c r="S353" s="33">
        <f t="shared" si="61"/>
        <v>6.503066666666667</v>
      </c>
    </row>
    <row r="354" spans="1:19" s="35" customFormat="1" ht="12.75" hidden="1" outlineLevel="2">
      <c r="A354" s="112">
        <v>39203</v>
      </c>
      <c r="B354" s="110" t="s">
        <v>169</v>
      </c>
      <c r="C354" s="110" t="s">
        <v>170</v>
      </c>
      <c r="D354" s="110"/>
      <c r="E354" s="110">
        <v>1869760</v>
      </c>
      <c r="F354" s="110">
        <v>1895670</v>
      </c>
      <c r="G354" s="111">
        <f t="shared" si="57"/>
        <v>25910</v>
      </c>
      <c r="H354" s="94">
        <v>0</v>
      </c>
      <c r="I354" s="94">
        <v>30</v>
      </c>
      <c r="J354" s="94">
        <v>0</v>
      </c>
      <c r="K354" s="95">
        <f t="shared" si="58"/>
        <v>30</v>
      </c>
      <c r="L354" s="2" t="s">
        <v>262</v>
      </c>
      <c r="M354" s="93">
        <v>1</v>
      </c>
      <c r="N354" s="44">
        <f t="shared" si="59"/>
        <v>76</v>
      </c>
      <c r="O354" s="118">
        <v>42.5</v>
      </c>
      <c r="P354" s="118">
        <f>(G354-20000)/1000*$P$2</f>
        <v>11.82</v>
      </c>
      <c r="Q354" s="117">
        <v>0</v>
      </c>
      <c r="R354" s="117">
        <f t="shared" si="60"/>
        <v>130.32</v>
      </c>
      <c r="S354" s="33">
        <f t="shared" si="61"/>
        <v>3.344</v>
      </c>
    </row>
    <row r="355" spans="1:19" s="35" customFormat="1" ht="12.75" hidden="1" outlineLevel="2">
      <c r="A355" s="112">
        <v>39203</v>
      </c>
      <c r="B355" s="110" t="s">
        <v>171</v>
      </c>
      <c r="C355" s="110" t="s">
        <v>172</v>
      </c>
      <c r="D355" s="110"/>
      <c r="E355" s="110">
        <v>924110</v>
      </c>
      <c r="F355" s="110">
        <v>940520</v>
      </c>
      <c r="G355" s="111">
        <f t="shared" si="57"/>
        <v>16410</v>
      </c>
      <c r="H355" s="94">
        <v>0</v>
      </c>
      <c r="I355" s="94">
        <v>30</v>
      </c>
      <c r="J355" s="94">
        <v>0</v>
      </c>
      <c r="K355" s="95">
        <f t="shared" si="58"/>
        <v>30</v>
      </c>
      <c r="L355" s="2" t="s">
        <v>262</v>
      </c>
      <c r="M355" s="93">
        <v>1</v>
      </c>
      <c r="N355" s="44">
        <f t="shared" si="59"/>
        <v>76</v>
      </c>
      <c r="O355" s="118">
        <f>(G355-10000)/1000*$O$2</f>
        <v>8.0125</v>
      </c>
      <c r="P355" s="118">
        <v>0</v>
      </c>
      <c r="Q355" s="117">
        <v>0</v>
      </c>
      <c r="R355" s="117">
        <f t="shared" si="60"/>
        <v>84.0125</v>
      </c>
      <c r="S355" s="33">
        <f t="shared" si="61"/>
        <v>1.8004166666666668</v>
      </c>
    </row>
    <row r="356" spans="1:19" s="35" customFormat="1" ht="12.75" hidden="1" outlineLevel="2">
      <c r="A356" s="112">
        <v>39203</v>
      </c>
      <c r="B356" s="110" t="s">
        <v>173</v>
      </c>
      <c r="C356" s="110" t="s">
        <v>174</v>
      </c>
      <c r="D356" s="110"/>
      <c r="E356" s="110">
        <v>1683050</v>
      </c>
      <c r="F356" s="110">
        <v>1694070</v>
      </c>
      <c r="G356" s="111">
        <f t="shared" si="57"/>
        <v>11020</v>
      </c>
      <c r="H356" s="94">
        <v>0</v>
      </c>
      <c r="I356" s="94">
        <v>30</v>
      </c>
      <c r="J356" s="94">
        <v>0</v>
      </c>
      <c r="K356" s="95">
        <f t="shared" si="58"/>
        <v>30</v>
      </c>
      <c r="L356" s="2" t="s">
        <v>262</v>
      </c>
      <c r="M356" s="93">
        <v>1</v>
      </c>
      <c r="N356" s="44">
        <f t="shared" si="59"/>
        <v>76</v>
      </c>
      <c r="O356" s="118">
        <f>(G356-10000)/1000*$O$2</f>
        <v>1.275</v>
      </c>
      <c r="P356" s="118">
        <v>0</v>
      </c>
      <c r="Q356" s="117">
        <v>0</v>
      </c>
      <c r="R356" s="117">
        <f t="shared" si="60"/>
        <v>77.275</v>
      </c>
      <c r="S356" s="33">
        <f t="shared" si="61"/>
        <v>1.5758333333333334</v>
      </c>
    </row>
    <row r="357" spans="1:19" ht="12.75" hidden="1" outlineLevel="2">
      <c r="A357" s="112">
        <v>39203</v>
      </c>
      <c r="B357" s="110" t="s">
        <v>175</v>
      </c>
      <c r="C357" s="110" t="s">
        <v>176</v>
      </c>
      <c r="D357" s="110"/>
      <c r="E357" s="110">
        <v>840930</v>
      </c>
      <c r="F357" s="110">
        <v>840930</v>
      </c>
      <c r="G357" s="111">
        <f t="shared" si="57"/>
        <v>0</v>
      </c>
      <c r="H357" s="94">
        <v>0</v>
      </c>
      <c r="I357" s="94">
        <v>30</v>
      </c>
      <c r="J357" s="94">
        <v>0</v>
      </c>
      <c r="K357" s="95">
        <f t="shared" si="58"/>
        <v>30</v>
      </c>
      <c r="L357" s="2" t="s">
        <v>262</v>
      </c>
      <c r="M357" s="93">
        <v>1</v>
      </c>
      <c r="N357" s="44">
        <f t="shared" si="59"/>
        <v>76</v>
      </c>
      <c r="O357" s="118">
        <v>0</v>
      </c>
      <c r="P357" s="118">
        <v>0</v>
      </c>
      <c r="Q357" s="117">
        <v>0</v>
      </c>
      <c r="R357" s="117">
        <f t="shared" si="60"/>
        <v>76</v>
      </c>
      <c r="S357" s="33">
        <f t="shared" si="61"/>
        <v>1.5333333333333334</v>
      </c>
    </row>
    <row r="358" spans="1:19" ht="12.75" hidden="1" outlineLevel="2">
      <c r="A358" s="112">
        <v>39203</v>
      </c>
      <c r="B358" s="110" t="s">
        <v>177</v>
      </c>
      <c r="C358" s="110" t="s">
        <v>178</v>
      </c>
      <c r="D358" s="110"/>
      <c r="E358" s="110">
        <v>5066010</v>
      </c>
      <c r="F358" s="110">
        <v>5110130</v>
      </c>
      <c r="G358" s="111">
        <f t="shared" si="57"/>
        <v>44120</v>
      </c>
      <c r="H358" s="94">
        <v>0</v>
      </c>
      <c r="I358" s="94">
        <v>30</v>
      </c>
      <c r="J358" s="94">
        <v>0</v>
      </c>
      <c r="K358" s="95">
        <f t="shared" si="58"/>
        <v>30</v>
      </c>
      <c r="L358" s="2" t="s">
        <v>262</v>
      </c>
      <c r="M358" s="93">
        <v>1</v>
      </c>
      <c r="N358" s="44">
        <f t="shared" si="59"/>
        <v>76</v>
      </c>
      <c r="O358" s="118">
        <v>42.5</v>
      </c>
      <c r="P358" s="118">
        <v>47.5</v>
      </c>
      <c r="Q358" s="117">
        <f>(G358-30000)/1000*$Q$2</f>
        <v>62.128</v>
      </c>
      <c r="R358" s="117">
        <f t="shared" si="60"/>
        <v>228.128</v>
      </c>
      <c r="S358" s="33">
        <f t="shared" si="61"/>
        <v>6.604266666666666</v>
      </c>
    </row>
    <row r="359" spans="1:19" ht="12.75" hidden="1" outlineLevel="2">
      <c r="A359" s="112">
        <v>39203</v>
      </c>
      <c r="B359" s="110" t="s">
        <v>179</v>
      </c>
      <c r="C359" s="110" t="s">
        <v>180</v>
      </c>
      <c r="D359" s="110"/>
      <c r="E359" s="110">
        <v>1586540</v>
      </c>
      <c r="F359" s="110">
        <v>1624040</v>
      </c>
      <c r="G359" s="111">
        <f t="shared" si="57"/>
        <v>37500</v>
      </c>
      <c r="H359" s="94">
        <v>10</v>
      </c>
      <c r="I359" s="94">
        <v>30</v>
      </c>
      <c r="J359" s="94">
        <v>0</v>
      </c>
      <c r="K359" s="95">
        <f t="shared" si="58"/>
        <v>40</v>
      </c>
      <c r="L359" s="2" t="s">
        <v>262</v>
      </c>
      <c r="M359" s="93">
        <v>1</v>
      </c>
      <c r="N359" s="44">
        <f t="shared" si="59"/>
        <v>76</v>
      </c>
      <c r="O359" s="118">
        <v>42.5</v>
      </c>
      <c r="P359" s="118">
        <v>47.5</v>
      </c>
      <c r="Q359" s="117">
        <f>(G359-30000)/1000*$Q$2</f>
        <v>33</v>
      </c>
      <c r="R359" s="117">
        <f t="shared" si="60"/>
        <v>199</v>
      </c>
      <c r="S359" s="33">
        <f t="shared" si="61"/>
        <v>3.975</v>
      </c>
    </row>
    <row r="360" spans="1:19" ht="12.75" hidden="1" outlineLevel="2">
      <c r="A360" s="112">
        <v>39203</v>
      </c>
      <c r="B360" s="110" t="s">
        <v>181</v>
      </c>
      <c r="C360" s="110" t="s">
        <v>182</v>
      </c>
      <c r="D360" s="110"/>
      <c r="E360" s="110">
        <v>4603330</v>
      </c>
      <c r="F360" s="110">
        <v>4619270</v>
      </c>
      <c r="G360" s="111">
        <f t="shared" si="57"/>
        <v>15940</v>
      </c>
      <c r="H360" s="94">
        <v>0</v>
      </c>
      <c r="I360" s="94">
        <v>30</v>
      </c>
      <c r="J360" s="94">
        <v>0</v>
      </c>
      <c r="K360" s="95">
        <f t="shared" si="58"/>
        <v>30</v>
      </c>
      <c r="L360" s="2" t="s">
        <v>262</v>
      </c>
      <c r="M360" s="93">
        <v>1</v>
      </c>
      <c r="N360" s="44">
        <f t="shared" si="59"/>
        <v>76</v>
      </c>
      <c r="O360" s="118">
        <f>(G360-10000)/1000*$O$2</f>
        <v>7.425000000000001</v>
      </c>
      <c r="P360" s="118">
        <v>0</v>
      </c>
      <c r="Q360" s="117">
        <v>0</v>
      </c>
      <c r="R360" s="117">
        <f t="shared" si="60"/>
        <v>83.425</v>
      </c>
      <c r="S360" s="33">
        <f t="shared" si="61"/>
        <v>1.7808333333333333</v>
      </c>
    </row>
    <row r="361" spans="1:19" ht="12.75" hidden="1" outlineLevel="2">
      <c r="A361" s="112">
        <v>39203</v>
      </c>
      <c r="B361" s="110" t="s">
        <v>183</v>
      </c>
      <c r="C361" s="110" t="s">
        <v>184</v>
      </c>
      <c r="D361" s="110"/>
      <c r="E361" s="110">
        <v>615220</v>
      </c>
      <c r="F361" s="110">
        <v>661500</v>
      </c>
      <c r="G361" s="111">
        <f t="shared" si="57"/>
        <v>46280</v>
      </c>
      <c r="H361" s="94">
        <v>0</v>
      </c>
      <c r="I361" s="94">
        <v>30</v>
      </c>
      <c r="J361" s="94">
        <v>0</v>
      </c>
      <c r="K361" s="95">
        <f t="shared" si="58"/>
        <v>30</v>
      </c>
      <c r="L361" s="2" t="s">
        <v>262</v>
      </c>
      <c r="M361" s="93">
        <v>1</v>
      </c>
      <c r="N361" s="44">
        <f t="shared" si="59"/>
        <v>76</v>
      </c>
      <c r="O361" s="118">
        <v>42.5</v>
      </c>
      <c r="P361" s="118">
        <v>47.5</v>
      </c>
      <c r="Q361" s="117">
        <f>(G361-30000)/1000*$Q$2</f>
        <v>71.632</v>
      </c>
      <c r="R361" s="117">
        <f t="shared" si="60"/>
        <v>237.632</v>
      </c>
      <c r="S361" s="33">
        <f t="shared" si="61"/>
        <v>6.9210666666666665</v>
      </c>
    </row>
    <row r="362" spans="1:19" ht="12.75" hidden="1" outlineLevel="2">
      <c r="A362" s="112">
        <v>39203</v>
      </c>
      <c r="B362" s="110" t="s">
        <v>185</v>
      </c>
      <c r="C362" s="110" t="s">
        <v>186</v>
      </c>
      <c r="D362" s="110"/>
      <c r="E362" s="110">
        <v>2253270</v>
      </c>
      <c r="F362" s="110">
        <v>2315820</v>
      </c>
      <c r="G362" s="111">
        <f t="shared" si="57"/>
        <v>62550</v>
      </c>
      <c r="H362" s="94">
        <v>10</v>
      </c>
      <c r="I362" s="94">
        <v>0</v>
      </c>
      <c r="J362" s="94">
        <v>33.83</v>
      </c>
      <c r="K362" s="95">
        <f t="shared" si="58"/>
        <v>43.83</v>
      </c>
      <c r="L362" s="2" t="s">
        <v>262</v>
      </c>
      <c r="M362" s="93">
        <v>1</v>
      </c>
      <c r="N362" s="44">
        <f t="shared" si="59"/>
        <v>76</v>
      </c>
      <c r="O362" s="118">
        <v>42.5</v>
      </c>
      <c r="P362" s="118">
        <v>47.5</v>
      </c>
      <c r="Q362" s="117">
        <f>(G362-30000)/1000*$Q$2</f>
        <v>143.22</v>
      </c>
      <c r="R362" s="117">
        <f t="shared" si="60"/>
        <v>309.22</v>
      </c>
      <c r="S362" s="33">
        <f t="shared" si="61"/>
        <v>6.054985169974905</v>
      </c>
    </row>
    <row r="363" spans="1:19" ht="12.75" hidden="1" outlineLevel="2">
      <c r="A363" s="112">
        <v>39203</v>
      </c>
      <c r="B363" s="110" t="s">
        <v>187</v>
      </c>
      <c r="C363" s="110" t="s">
        <v>188</v>
      </c>
      <c r="D363" s="110"/>
      <c r="E363" s="110">
        <v>4481210</v>
      </c>
      <c r="F363" s="110">
        <v>4481210</v>
      </c>
      <c r="G363" s="111">
        <f t="shared" si="57"/>
        <v>0</v>
      </c>
      <c r="H363" s="94">
        <v>0</v>
      </c>
      <c r="I363" s="94">
        <v>30</v>
      </c>
      <c r="J363" s="94">
        <v>0</v>
      </c>
      <c r="K363" s="95">
        <f t="shared" si="58"/>
        <v>30</v>
      </c>
      <c r="L363" s="2" t="s">
        <v>262</v>
      </c>
      <c r="M363" s="93">
        <v>1</v>
      </c>
      <c r="N363" s="44">
        <f t="shared" si="59"/>
        <v>76</v>
      </c>
      <c r="O363" s="118">
        <v>0</v>
      </c>
      <c r="P363" s="118">
        <v>0</v>
      </c>
      <c r="Q363" s="117">
        <v>0</v>
      </c>
      <c r="R363" s="117">
        <f t="shared" si="60"/>
        <v>76</v>
      </c>
      <c r="S363" s="33">
        <f t="shared" si="61"/>
        <v>1.5333333333333334</v>
      </c>
    </row>
    <row r="364" spans="1:19" ht="12.75" hidden="1" outlineLevel="2">
      <c r="A364" s="112">
        <v>39203</v>
      </c>
      <c r="B364" s="110" t="s">
        <v>189</v>
      </c>
      <c r="C364" s="110" t="s">
        <v>190</v>
      </c>
      <c r="D364" s="110"/>
      <c r="E364" s="110">
        <v>1732060</v>
      </c>
      <c r="F364" s="110">
        <v>1753140</v>
      </c>
      <c r="G364" s="111">
        <f t="shared" si="57"/>
        <v>21080</v>
      </c>
      <c r="H364" s="94">
        <v>0</v>
      </c>
      <c r="I364" s="94">
        <v>30</v>
      </c>
      <c r="J364" s="94">
        <v>0</v>
      </c>
      <c r="K364" s="95">
        <f t="shared" si="58"/>
        <v>30</v>
      </c>
      <c r="L364" s="2" t="s">
        <v>262</v>
      </c>
      <c r="M364" s="93">
        <v>1</v>
      </c>
      <c r="N364" s="44">
        <f t="shared" si="59"/>
        <v>76</v>
      </c>
      <c r="O364" s="118">
        <v>42.5</v>
      </c>
      <c r="P364" s="118">
        <f>(G364-20000)/1000*$P$2</f>
        <v>2.16</v>
      </c>
      <c r="Q364" s="117">
        <v>0</v>
      </c>
      <c r="R364" s="117">
        <f t="shared" si="60"/>
        <v>120.66</v>
      </c>
      <c r="S364" s="33">
        <f t="shared" si="61"/>
        <v>3.022</v>
      </c>
    </row>
    <row r="365" spans="1:19" ht="12.75" hidden="1" outlineLevel="2">
      <c r="A365" s="112">
        <v>39203</v>
      </c>
      <c r="B365" s="110" t="s">
        <v>191</v>
      </c>
      <c r="C365" s="110" t="s">
        <v>192</v>
      </c>
      <c r="D365" s="110"/>
      <c r="E365" s="110">
        <v>1177800</v>
      </c>
      <c r="F365" s="110">
        <v>1197690</v>
      </c>
      <c r="G365" s="111">
        <f t="shared" si="57"/>
        <v>19890</v>
      </c>
      <c r="H365" s="94">
        <v>0</v>
      </c>
      <c r="I365" s="94">
        <v>30</v>
      </c>
      <c r="J365" s="94">
        <v>0</v>
      </c>
      <c r="K365" s="95">
        <f t="shared" si="58"/>
        <v>30</v>
      </c>
      <c r="L365" s="2" t="s">
        <v>262</v>
      </c>
      <c r="M365" s="93">
        <v>1</v>
      </c>
      <c r="N365" s="44">
        <f t="shared" si="59"/>
        <v>76</v>
      </c>
      <c r="O365" s="118">
        <f>(G365-10000)/1000*$O$2</f>
        <v>12.3625</v>
      </c>
      <c r="P365" s="118">
        <v>0</v>
      </c>
      <c r="Q365" s="117">
        <v>0</v>
      </c>
      <c r="R365" s="117">
        <f t="shared" si="60"/>
        <v>88.3625</v>
      </c>
      <c r="S365" s="33">
        <f t="shared" si="61"/>
        <v>1.9454166666666666</v>
      </c>
    </row>
    <row r="366" spans="1:19" ht="12.75" hidden="1" outlineLevel="2">
      <c r="A366" s="112">
        <v>39203</v>
      </c>
      <c r="B366" s="110" t="s">
        <v>193</v>
      </c>
      <c r="C366" s="110" t="s">
        <v>194</v>
      </c>
      <c r="D366" s="110"/>
      <c r="E366" s="110">
        <v>6800900</v>
      </c>
      <c r="F366" s="110">
        <v>6859450</v>
      </c>
      <c r="G366" s="111">
        <f t="shared" si="57"/>
        <v>58550</v>
      </c>
      <c r="H366" s="94">
        <v>10</v>
      </c>
      <c r="I366" s="94">
        <v>30</v>
      </c>
      <c r="J366" s="94">
        <v>0</v>
      </c>
      <c r="K366" s="95">
        <f t="shared" si="58"/>
        <v>40</v>
      </c>
      <c r="L366" s="2" t="s">
        <v>262</v>
      </c>
      <c r="M366" s="93">
        <v>1</v>
      </c>
      <c r="N366" s="44">
        <f t="shared" si="59"/>
        <v>76</v>
      </c>
      <c r="O366" s="118">
        <v>42.5</v>
      </c>
      <c r="P366" s="118">
        <v>47.5</v>
      </c>
      <c r="Q366" s="117">
        <f>(G366-30000)/1000*$Q$2</f>
        <v>125.62000000000002</v>
      </c>
      <c r="R366" s="117">
        <f t="shared" si="60"/>
        <v>291.62</v>
      </c>
      <c r="S366" s="33">
        <f t="shared" si="61"/>
        <v>6.2905</v>
      </c>
    </row>
    <row r="367" spans="1:19" ht="12.75" hidden="1" outlineLevel="2">
      <c r="A367" s="112">
        <v>39203</v>
      </c>
      <c r="B367" s="110" t="s">
        <v>195</v>
      </c>
      <c r="C367" s="110" t="s">
        <v>196</v>
      </c>
      <c r="D367" s="110"/>
      <c r="E367" s="110">
        <v>2740610</v>
      </c>
      <c r="F367" s="110">
        <v>2767520</v>
      </c>
      <c r="G367" s="111">
        <f t="shared" si="57"/>
        <v>26910</v>
      </c>
      <c r="H367" s="94">
        <v>0</v>
      </c>
      <c r="I367" s="94">
        <v>30</v>
      </c>
      <c r="J367" s="94">
        <v>0</v>
      </c>
      <c r="K367" s="95">
        <f t="shared" si="58"/>
        <v>30</v>
      </c>
      <c r="L367" s="2" t="s">
        <v>262</v>
      </c>
      <c r="M367" s="93">
        <v>1</v>
      </c>
      <c r="N367" s="44">
        <f t="shared" si="59"/>
        <v>76</v>
      </c>
      <c r="O367" s="118">
        <v>42.5</v>
      </c>
      <c r="P367" s="118">
        <f>(G367-20000)/1000*$P$2</f>
        <v>13.82</v>
      </c>
      <c r="Q367" s="117">
        <v>0</v>
      </c>
      <c r="R367" s="117">
        <f t="shared" si="60"/>
        <v>132.32</v>
      </c>
      <c r="S367" s="33">
        <f t="shared" si="61"/>
        <v>3.4106666666666663</v>
      </c>
    </row>
    <row r="368" spans="1:19" ht="12.75" hidden="1" outlineLevel="2">
      <c r="A368" s="112">
        <v>39203</v>
      </c>
      <c r="B368" s="110" t="s">
        <v>197</v>
      </c>
      <c r="C368" s="110" t="s">
        <v>198</v>
      </c>
      <c r="D368" s="110"/>
      <c r="E368" s="110">
        <v>2383080</v>
      </c>
      <c r="F368" s="110">
        <v>2422220</v>
      </c>
      <c r="G368" s="111">
        <f t="shared" si="57"/>
        <v>39140</v>
      </c>
      <c r="H368" s="94">
        <v>0</v>
      </c>
      <c r="I368" s="94">
        <v>30</v>
      </c>
      <c r="J368" s="94">
        <v>0</v>
      </c>
      <c r="K368" s="95">
        <f t="shared" si="58"/>
        <v>30</v>
      </c>
      <c r="L368" s="2" t="s">
        <v>262</v>
      </c>
      <c r="M368" s="93">
        <v>1</v>
      </c>
      <c r="N368" s="44">
        <f t="shared" si="59"/>
        <v>76</v>
      </c>
      <c r="O368" s="118">
        <v>42.5</v>
      </c>
      <c r="P368" s="118">
        <v>47.5</v>
      </c>
      <c r="Q368" s="117">
        <f aca="true" t="shared" si="62" ref="Q368:Q376">(G368-30000)/1000*$Q$2</f>
        <v>40.21600000000001</v>
      </c>
      <c r="R368" s="117">
        <f t="shared" si="60"/>
        <v>206.216</v>
      </c>
      <c r="S368" s="33">
        <f t="shared" si="61"/>
        <v>5.873866666666667</v>
      </c>
    </row>
    <row r="369" spans="1:19" ht="12.75" hidden="1" outlineLevel="2">
      <c r="A369" s="112">
        <v>39203</v>
      </c>
      <c r="B369" s="110" t="s">
        <v>44</v>
      </c>
      <c r="C369" s="110" t="s">
        <v>45</v>
      </c>
      <c r="D369" s="110"/>
      <c r="E369" s="110">
        <v>1818440</v>
      </c>
      <c r="F369" s="110">
        <v>1861000</v>
      </c>
      <c r="G369" s="111">
        <f t="shared" si="57"/>
        <v>42560</v>
      </c>
      <c r="H369" s="94">
        <v>0</v>
      </c>
      <c r="I369" s="94">
        <v>30</v>
      </c>
      <c r="J369" s="94">
        <v>0</v>
      </c>
      <c r="K369" s="95">
        <f t="shared" si="58"/>
        <v>30</v>
      </c>
      <c r="L369" s="2" t="s">
        <v>262</v>
      </c>
      <c r="M369" s="93">
        <v>1</v>
      </c>
      <c r="N369" s="44">
        <f t="shared" si="59"/>
        <v>76</v>
      </c>
      <c r="O369" s="118">
        <v>42.5</v>
      </c>
      <c r="P369" s="118">
        <v>47.5</v>
      </c>
      <c r="Q369" s="117">
        <f t="shared" si="62"/>
        <v>55.26400000000001</v>
      </c>
      <c r="R369" s="117">
        <f t="shared" si="60"/>
        <v>221.264</v>
      </c>
      <c r="S369" s="33">
        <f t="shared" si="61"/>
        <v>6.375466666666667</v>
      </c>
    </row>
    <row r="370" spans="1:19" ht="12.75" hidden="1" outlineLevel="2">
      <c r="A370" s="112">
        <v>39203</v>
      </c>
      <c r="B370" s="110" t="s">
        <v>199</v>
      </c>
      <c r="C370" s="110" t="s">
        <v>200</v>
      </c>
      <c r="D370" s="110"/>
      <c r="E370" s="110">
        <v>2429430</v>
      </c>
      <c r="F370" s="110">
        <v>2492990</v>
      </c>
      <c r="G370" s="111">
        <f t="shared" si="57"/>
        <v>63560</v>
      </c>
      <c r="H370" s="94">
        <v>0</v>
      </c>
      <c r="I370" s="94">
        <v>0</v>
      </c>
      <c r="J370" s="94">
        <v>35.34</v>
      </c>
      <c r="K370" s="95">
        <f t="shared" si="58"/>
        <v>35.34</v>
      </c>
      <c r="L370" s="2" t="s">
        <v>262</v>
      </c>
      <c r="M370" s="93">
        <v>1</v>
      </c>
      <c r="N370" s="44">
        <f t="shared" si="59"/>
        <v>76</v>
      </c>
      <c r="O370" s="118">
        <v>42.5</v>
      </c>
      <c r="P370" s="118">
        <v>47.5</v>
      </c>
      <c r="Q370" s="117">
        <f t="shared" si="62"/>
        <v>147.66400000000002</v>
      </c>
      <c r="R370" s="117">
        <f t="shared" si="60"/>
        <v>313.664</v>
      </c>
      <c r="S370" s="33">
        <f t="shared" si="61"/>
        <v>7.875608375778153</v>
      </c>
    </row>
    <row r="371" spans="1:19" s="35" customFormat="1" ht="12.75" hidden="1" outlineLevel="2">
      <c r="A371" s="112">
        <v>39203</v>
      </c>
      <c r="B371" s="110" t="s">
        <v>201</v>
      </c>
      <c r="C371" s="110" t="s">
        <v>202</v>
      </c>
      <c r="D371" s="110"/>
      <c r="E371" s="110">
        <v>3858020</v>
      </c>
      <c r="F371" s="110">
        <v>3914360</v>
      </c>
      <c r="G371" s="111">
        <f t="shared" si="57"/>
        <v>56340</v>
      </c>
      <c r="H371" s="94">
        <v>0</v>
      </c>
      <c r="I371" s="94">
        <v>30</v>
      </c>
      <c r="J371" s="94">
        <v>0</v>
      </c>
      <c r="K371" s="95">
        <f t="shared" si="58"/>
        <v>30</v>
      </c>
      <c r="L371" s="2" t="s">
        <v>262</v>
      </c>
      <c r="M371" s="93">
        <v>1</v>
      </c>
      <c r="N371" s="44">
        <f t="shared" si="59"/>
        <v>76</v>
      </c>
      <c r="O371" s="118">
        <v>42.5</v>
      </c>
      <c r="P371" s="118">
        <v>47.5</v>
      </c>
      <c r="Q371" s="117">
        <f t="shared" si="62"/>
        <v>115.89600000000002</v>
      </c>
      <c r="R371" s="117">
        <f t="shared" si="60"/>
        <v>281.896</v>
      </c>
      <c r="S371" s="33">
        <f t="shared" si="61"/>
        <v>8.396533333333334</v>
      </c>
    </row>
    <row r="372" spans="1:19" s="35" customFormat="1" ht="12.75" hidden="1" outlineLevel="2">
      <c r="A372" s="112">
        <v>39203</v>
      </c>
      <c r="B372" s="110" t="s">
        <v>203</v>
      </c>
      <c r="C372" s="110" t="s">
        <v>204</v>
      </c>
      <c r="D372" s="110"/>
      <c r="E372" s="110">
        <v>2237080</v>
      </c>
      <c r="F372" s="110">
        <v>2275610</v>
      </c>
      <c r="G372" s="111">
        <f t="shared" si="57"/>
        <v>38530</v>
      </c>
      <c r="H372" s="94">
        <v>0</v>
      </c>
      <c r="I372" s="94">
        <v>30</v>
      </c>
      <c r="J372" s="94">
        <v>0</v>
      </c>
      <c r="K372" s="95">
        <f t="shared" si="58"/>
        <v>30</v>
      </c>
      <c r="L372" s="2" t="s">
        <v>262</v>
      </c>
      <c r="M372" s="93">
        <v>1</v>
      </c>
      <c r="N372" s="44">
        <f t="shared" si="59"/>
        <v>76</v>
      </c>
      <c r="O372" s="118">
        <v>42.5</v>
      </c>
      <c r="P372" s="118">
        <v>47.5</v>
      </c>
      <c r="Q372" s="117">
        <f t="shared" si="62"/>
        <v>37.532000000000004</v>
      </c>
      <c r="R372" s="117">
        <f t="shared" si="60"/>
        <v>203.532</v>
      </c>
      <c r="S372" s="33">
        <f t="shared" si="61"/>
        <v>5.784400000000001</v>
      </c>
    </row>
    <row r="373" spans="1:19" s="35" customFormat="1" ht="12.75" hidden="1" outlineLevel="2">
      <c r="A373" s="112">
        <v>39203</v>
      </c>
      <c r="B373" s="110" t="s">
        <v>205</v>
      </c>
      <c r="C373" s="110" t="s">
        <v>206</v>
      </c>
      <c r="D373" s="110"/>
      <c r="E373" s="110">
        <v>2432120</v>
      </c>
      <c r="F373" s="110">
        <v>2482320</v>
      </c>
      <c r="G373" s="111">
        <f t="shared" si="57"/>
        <v>50200</v>
      </c>
      <c r="H373" s="94">
        <v>0</v>
      </c>
      <c r="I373" s="94">
        <v>30</v>
      </c>
      <c r="J373" s="94">
        <v>0</v>
      </c>
      <c r="K373" s="95">
        <f t="shared" si="58"/>
        <v>30</v>
      </c>
      <c r="L373" s="2" t="s">
        <v>262</v>
      </c>
      <c r="M373" s="93">
        <v>1</v>
      </c>
      <c r="N373" s="44">
        <f t="shared" si="59"/>
        <v>76</v>
      </c>
      <c r="O373" s="118">
        <v>42.5</v>
      </c>
      <c r="P373" s="118">
        <v>47.5</v>
      </c>
      <c r="Q373" s="117">
        <f t="shared" si="62"/>
        <v>88.88000000000001</v>
      </c>
      <c r="R373" s="117">
        <f t="shared" si="60"/>
        <v>254.88</v>
      </c>
      <c r="S373" s="33">
        <f t="shared" si="61"/>
        <v>7.4959999999999996</v>
      </c>
    </row>
    <row r="374" spans="1:19" s="35" customFormat="1" ht="12.75" hidden="1" outlineLevel="2">
      <c r="A374" s="112">
        <v>39203</v>
      </c>
      <c r="B374" s="110" t="s">
        <v>207</v>
      </c>
      <c r="C374" s="110" t="s">
        <v>208</v>
      </c>
      <c r="D374" s="110"/>
      <c r="E374" s="110">
        <v>1075620</v>
      </c>
      <c r="F374" s="110">
        <v>1122080</v>
      </c>
      <c r="G374" s="111">
        <f t="shared" si="57"/>
        <v>46460</v>
      </c>
      <c r="H374" s="94">
        <v>0</v>
      </c>
      <c r="I374" s="94">
        <v>30</v>
      </c>
      <c r="J374" s="94">
        <v>0</v>
      </c>
      <c r="K374" s="95">
        <f t="shared" si="58"/>
        <v>30</v>
      </c>
      <c r="L374" s="2" t="s">
        <v>262</v>
      </c>
      <c r="M374" s="93">
        <v>1</v>
      </c>
      <c r="N374" s="44">
        <f t="shared" si="59"/>
        <v>76</v>
      </c>
      <c r="O374" s="118">
        <v>42.5</v>
      </c>
      <c r="P374" s="118">
        <v>47.5</v>
      </c>
      <c r="Q374" s="117">
        <f t="shared" si="62"/>
        <v>72.424</v>
      </c>
      <c r="R374" s="117">
        <f t="shared" si="60"/>
        <v>238.424</v>
      </c>
      <c r="S374" s="33">
        <f t="shared" si="61"/>
        <v>6.947466666666667</v>
      </c>
    </row>
    <row r="375" spans="1:19" s="35" customFormat="1" ht="12.75" hidden="1" outlineLevel="2">
      <c r="A375" s="112">
        <v>39203</v>
      </c>
      <c r="B375" s="110" t="s">
        <v>223</v>
      </c>
      <c r="C375" s="110" t="s">
        <v>224</v>
      </c>
      <c r="D375" s="110"/>
      <c r="E375" s="110">
        <v>1219040</v>
      </c>
      <c r="F375" s="110">
        <v>1262840</v>
      </c>
      <c r="G375" s="111">
        <f t="shared" si="57"/>
        <v>43800</v>
      </c>
      <c r="H375" s="94">
        <v>0</v>
      </c>
      <c r="I375" s="94">
        <v>30</v>
      </c>
      <c r="J375" s="94">
        <v>0</v>
      </c>
      <c r="K375" s="95">
        <f t="shared" si="58"/>
        <v>30</v>
      </c>
      <c r="L375" s="2" t="s">
        <v>262</v>
      </c>
      <c r="M375" s="93">
        <v>1</v>
      </c>
      <c r="N375" s="44">
        <f t="shared" si="59"/>
        <v>76</v>
      </c>
      <c r="O375" s="118">
        <v>42.5</v>
      </c>
      <c r="P375" s="118">
        <v>47.5</v>
      </c>
      <c r="Q375" s="117">
        <f t="shared" si="62"/>
        <v>60.720000000000006</v>
      </c>
      <c r="R375" s="117">
        <f t="shared" si="60"/>
        <v>226.72</v>
      </c>
      <c r="S375" s="33">
        <f t="shared" si="61"/>
        <v>6.557333333333333</v>
      </c>
    </row>
    <row r="376" spans="1:19" s="35" customFormat="1" ht="12.75" hidden="1" outlineLevel="2">
      <c r="A376" s="112">
        <v>39203</v>
      </c>
      <c r="B376" s="110" t="s">
        <v>225</v>
      </c>
      <c r="C376" s="110" t="s">
        <v>226</v>
      </c>
      <c r="D376" s="110"/>
      <c r="E376" s="110">
        <v>511320</v>
      </c>
      <c r="F376" s="110">
        <v>545520</v>
      </c>
      <c r="G376" s="111">
        <f t="shared" si="57"/>
        <v>34200</v>
      </c>
      <c r="H376" s="94">
        <v>10</v>
      </c>
      <c r="I376" s="94">
        <v>30</v>
      </c>
      <c r="J376" s="94">
        <v>0</v>
      </c>
      <c r="K376" s="95">
        <f t="shared" si="58"/>
        <v>40</v>
      </c>
      <c r="L376" s="2" t="s">
        <v>262</v>
      </c>
      <c r="M376" s="93">
        <v>1</v>
      </c>
      <c r="N376" s="44">
        <f t="shared" si="59"/>
        <v>76</v>
      </c>
      <c r="O376" s="118">
        <v>42.5</v>
      </c>
      <c r="P376" s="118">
        <v>47.5</v>
      </c>
      <c r="Q376" s="117">
        <f t="shared" si="62"/>
        <v>18.480000000000004</v>
      </c>
      <c r="R376" s="117">
        <f t="shared" si="60"/>
        <v>184.48000000000002</v>
      </c>
      <c r="S376" s="33">
        <f t="shared" si="61"/>
        <v>3.6120000000000005</v>
      </c>
    </row>
    <row r="377" spans="1:19" s="35" customFormat="1" ht="12.75" hidden="1" outlineLevel="2">
      <c r="A377" s="112">
        <v>39203</v>
      </c>
      <c r="B377" s="110" t="s">
        <v>227</v>
      </c>
      <c r="C377" s="110" t="s">
        <v>228</v>
      </c>
      <c r="D377" s="110"/>
      <c r="E377" s="110">
        <v>585230</v>
      </c>
      <c r="F377" s="110">
        <v>585230</v>
      </c>
      <c r="G377" s="111">
        <f t="shared" si="57"/>
        <v>0</v>
      </c>
      <c r="H377" s="94">
        <v>0</v>
      </c>
      <c r="I377" s="94">
        <v>30</v>
      </c>
      <c r="J377" s="94">
        <v>0</v>
      </c>
      <c r="K377" s="95">
        <f t="shared" si="58"/>
        <v>30</v>
      </c>
      <c r="L377" s="2" t="s">
        <v>262</v>
      </c>
      <c r="M377" s="93">
        <v>1</v>
      </c>
      <c r="N377" s="44">
        <f t="shared" si="59"/>
        <v>76</v>
      </c>
      <c r="O377" s="118">
        <v>0</v>
      </c>
      <c r="P377" s="118">
        <v>0</v>
      </c>
      <c r="Q377" s="117">
        <v>0</v>
      </c>
      <c r="R377" s="117">
        <f t="shared" si="60"/>
        <v>76</v>
      </c>
      <c r="S377" s="33">
        <f t="shared" si="61"/>
        <v>1.5333333333333334</v>
      </c>
    </row>
    <row r="378" spans="1:19" s="35" customFormat="1" ht="12.75" hidden="1" outlineLevel="2">
      <c r="A378" s="112">
        <v>39203</v>
      </c>
      <c r="B378" s="110" t="s">
        <v>229</v>
      </c>
      <c r="C378" s="110" t="s">
        <v>230</v>
      </c>
      <c r="D378" s="110"/>
      <c r="E378" s="110">
        <v>1318270</v>
      </c>
      <c r="F378" s="110">
        <v>1364190</v>
      </c>
      <c r="G378" s="111">
        <f t="shared" si="57"/>
        <v>45920</v>
      </c>
      <c r="H378" s="94">
        <v>0</v>
      </c>
      <c r="I378" s="94">
        <v>30</v>
      </c>
      <c r="J378" s="94">
        <v>0</v>
      </c>
      <c r="K378" s="95">
        <f t="shared" si="58"/>
        <v>30</v>
      </c>
      <c r="L378" s="2" t="s">
        <v>262</v>
      </c>
      <c r="M378" s="93">
        <v>1</v>
      </c>
      <c r="N378" s="44">
        <f t="shared" si="59"/>
        <v>76</v>
      </c>
      <c r="O378" s="118">
        <v>42.5</v>
      </c>
      <c r="P378" s="118">
        <v>47.5</v>
      </c>
      <c r="Q378" s="117">
        <f>(G378-30000)/1000*$Q$2</f>
        <v>70.048</v>
      </c>
      <c r="R378" s="117">
        <f t="shared" si="60"/>
        <v>236.048</v>
      </c>
      <c r="S378" s="33">
        <f t="shared" si="61"/>
        <v>6.868266666666667</v>
      </c>
    </row>
    <row r="379" spans="1:19" s="35" customFormat="1" ht="12.75" outlineLevel="1" collapsed="1">
      <c r="A379" s="109" t="s">
        <v>397</v>
      </c>
      <c r="B379" s="110"/>
      <c r="C379" s="110"/>
      <c r="D379" s="110"/>
      <c r="E379" s="110"/>
      <c r="F379" s="110"/>
      <c r="G379" s="111">
        <f>SUBTOTAL(9,G255:G378)</f>
        <v>5883299</v>
      </c>
      <c r="H379" s="94"/>
      <c r="I379" s="94"/>
      <c r="J379" s="94"/>
      <c r="K379" s="95"/>
      <c r="L379" s="2"/>
      <c r="M379" s="93"/>
      <c r="N379" s="44">
        <f>SUBTOTAL(9,N255:N378)</f>
        <v>9424</v>
      </c>
      <c r="O379" s="118">
        <f>SUBTOTAL(9,O255:O378)</f>
        <v>3910.0125000000003</v>
      </c>
      <c r="P379" s="118">
        <f>SUBTOTAL(9,P255:P378)</f>
        <v>3932.88</v>
      </c>
      <c r="Q379" s="117">
        <f>SUBTOTAL(9,Q255:Q378)</f>
        <v>13399.6236</v>
      </c>
      <c r="R379" s="117">
        <f>SUBTOTAL(9,R255:R378)</f>
        <v>30666.516100000008</v>
      </c>
      <c r="S379" s="33"/>
    </row>
    <row r="380" spans="1:19" ht="12.75" hidden="1" outlineLevel="2">
      <c r="A380" s="112">
        <v>39264</v>
      </c>
      <c r="B380" s="110" t="s">
        <v>2</v>
      </c>
      <c r="C380" s="110" t="s">
        <v>3</v>
      </c>
      <c r="D380" s="110"/>
      <c r="E380" s="110">
        <v>2107660</v>
      </c>
      <c r="F380" s="110">
        <v>2107660</v>
      </c>
      <c r="G380" s="111">
        <f aca="true" t="shared" si="63" ref="G380:G411">F380-E380</f>
        <v>0</v>
      </c>
      <c r="H380" s="94">
        <v>0</v>
      </c>
      <c r="I380" s="94">
        <v>40</v>
      </c>
      <c r="J380" s="94">
        <v>0</v>
      </c>
      <c r="K380" s="95">
        <f aca="true" t="shared" si="64" ref="K380:K411">+J380+I380+H380</f>
        <v>40</v>
      </c>
      <c r="L380" s="2">
        <v>1</v>
      </c>
      <c r="M380" s="93">
        <v>1</v>
      </c>
      <c r="N380" s="44">
        <f aca="true" t="shared" si="65" ref="N380:N411">$N$2*2</f>
        <v>76</v>
      </c>
      <c r="O380" s="118">
        <v>0</v>
      </c>
      <c r="P380" s="118">
        <v>0</v>
      </c>
      <c r="Q380" s="117">
        <v>0</v>
      </c>
      <c r="R380" s="117">
        <f aca="true" t="shared" si="66" ref="R380:R411">N380+O380+P380+Q380</f>
        <v>76</v>
      </c>
      <c r="S380" s="33">
        <f aca="true" t="shared" si="67" ref="S380:S411">SUM(R380-K380)/K380</f>
        <v>0.9</v>
      </c>
    </row>
    <row r="381" spans="1:19" ht="12.75" hidden="1" outlineLevel="2">
      <c r="A381" s="112">
        <v>39264</v>
      </c>
      <c r="B381" s="110" t="s">
        <v>245</v>
      </c>
      <c r="C381" s="110" t="s">
        <v>246</v>
      </c>
      <c r="D381" s="110"/>
      <c r="E381" s="110">
        <v>0</v>
      </c>
      <c r="F381" s="110">
        <v>0</v>
      </c>
      <c r="G381" s="111">
        <f t="shared" si="63"/>
        <v>0</v>
      </c>
      <c r="H381" s="94">
        <v>0</v>
      </c>
      <c r="I381" s="94">
        <v>0</v>
      </c>
      <c r="J381" s="94">
        <v>0</v>
      </c>
      <c r="K381" s="95">
        <f t="shared" si="64"/>
        <v>0</v>
      </c>
      <c r="L381" s="2">
        <v>1</v>
      </c>
      <c r="M381" s="93">
        <v>1</v>
      </c>
      <c r="N381" s="44">
        <f t="shared" si="65"/>
        <v>76</v>
      </c>
      <c r="O381" s="118">
        <v>0</v>
      </c>
      <c r="P381" s="118">
        <v>0</v>
      </c>
      <c r="Q381" s="117">
        <v>0</v>
      </c>
      <c r="R381" s="117">
        <f t="shared" si="66"/>
        <v>76</v>
      </c>
      <c r="S381" s="33" t="e">
        <f t="shared" si="67"/>
        <v>#DIV/0!</v>
      </c>
    </row>
    <row r="382" spans="1:19" ht="12.75" hidden="1" outlineLevel="2">
      <c r="A382" s="112">
        <v>39264</v>
      </c>
      <c r="B382" s="110" t="s">
        <v>4</v>
      </c>
      <c r="C382" s="110" t="s">
        <v>5</v>
      </c>
      <c r="D382" s="110"/>
      <c r="E382" s="110">
        <v>2165550</v>
      </c>
      <c r="F382" s="110">
        <v>2250510</v>
      </c>
      <c r="G382" s="111">
        <f t="shared" si="63"/>
        <v>84960</v>
      </c>
      <c r="H382" s="94">
        <v>0</v>
      </c>
      <c r="I382" s="94">
        <v>0</v>
      </c>
      <c r="J382" s="94">
        <v>127.44</v>
      </c>
      <c r="K382" s="95">
        <f t="shared" si="64"/>
        <v>127.44</v>
      </c>
      <c r="L382" s="2">
        <v>1</v>
      </c>
      <c r="M382" s="93">
        <v>1</v>
      </c>
      <c r="N382" s="44">
        <f t="shared" si="65"/>
        <v>76</v>
      </c>
      <c r="O382" s="118">
        <v>42.5</v>
      </c>
      <c r="P382" s="118">
        <v>47.5</v>
      </c>
      <c r="Q382" s="117">
        <f aca="true" t="shared" si="68" ref="Q382:Q388">(G382-30000)/1000*$Q$2</f>
        <v>241.824</v>
      </c>
      <c r="R382" s="117">
        <f t="shared" si="66"/>
        <v>407.824</v>
      </c>
      <c r="S382" s="33">
        <f t="shared" si="67"/>
        <v>2.200125549278092</v>
      </c>
    </row>
    <row r="383" spans="1:19" ht="12.75" hidden="1" outlineLevel="2">
      <c r="A383" s="112">
        <v>39264</v>
      </c>
      <c r="B383" s="110" t="s">
        <v>6</v>
      </c>
      <c r="C383" s="110" t="s">
        <v>7</v>
      </c>
      <c r="D383" s="110"/>
      <c r="E383" s="110">
        <v>2572760</v>
      </c>
      <c r="F383" s="110">
        <v>2659770</v>
      </c>
      <c r="G383" s="111">
        <f t="shared" si="63"/>
        <v>87010</v>
      </c>
      <c r="H383" s="94">
        <v>0</v>
      </c>
      <c r="I383" s="94">
        <v>0</v>
      </c>
      <c r="J383" s="94">
        <v>130.52</v>
      </c>
      <c r="K383" s="95">
        <f t="shared" si="64"/>
        <v>130.52</v>
      </c>
      <c r="L383" s="2">
        <v>1</v>
      </c>
      <c r="M383" s="93">
        <v>1</v>
      </c>
      <c r="N383" s="44">
        <f t="shared" si="65"/>
        <v>76</v>
      </c>
      <c r="O383" s="118">
        <v>42.5</v>
      </c>
      <c r="P383" s="118">
        <v>47.5</v>
      </c>
      <c r="Q383" s="117">
        <f t="shared" si="68"/>
        <v>250.84400000000002</v>
      </c>
      <c r="R383" s="117">
        <f t="shared" si="66"/>
        <v>416.84400000000005</v>
      </c>
      <c r="S383" s="33">
        <f t="shared" si="67"/>
        <v>2.193717437940546</v>
      </c>
    </row>
    <row r="384" spans="1:19" s="35" customFormat="1" ht="12.75" hidden="1" outlineLevel="2">
      <c r="A384" s="112">
        <v>39264</v>
      </c>
      <c r="B384" s="110" t="s">
        <v>8</v>
      </c>
      <c r="C384" s="110" t="s">
        <v>9</v>
      </c>
      <c r="D384" s="110"/>
      <c r="E384" s="110">
        <v>2794080</v>
      </c>
      <c r="F384" s="110">
        <v>3041120</v>
      </c>
      <c r="G384" s="111">
        <f t="shared" si="63"/>
        <v>247040</v>
      </c>
      <c r="H384" s="94">
        <v>0</v>
      </c>
      <c r="I384" s="94">
        <v>0</v>
      </c>
      <c r="J384" s="94">
        <v>370.56</v>
      </c>
      <c r="K384" s="95">
        <f t="shared" si="64"/>
        <v>370.56</v>
      </c>
      <c r="L384" s="2">
        <v>1</v>
      </c>
      <c r="M384" s="93">
        <v>1</v>
      </c>
      <c r="N384" s="44">
        <f t="shared" si="65"/>
        <v>76</v>
      </c>
      <c r="O384" s="118">
        <v>42.5</v>
      </c>
      <c r="P384" s="118">
        <v>47.5</v>
      </c>
      <c r="Q384" s="117">
        <f t="shared" si="68"/>
        <v>954.976</v>
      </c>
      <c r="R384" s="117">
        <f t="shared" si="66"/>
        <v>1120.976</v>
      </c>
      <c r="S384" s="33">
        <f t="shared" si="67"/>
        <v>2.025086355785838</v>
      </c>
    </row>
    <row r="385" spans="1:19" s="21" customFormat="1" ht="12.75" hidden="1" outlineLevel="2">
      <c r="A385" s="112">
        <v>39264</v>
      </c>
      <c r="B385" s="110" t="s">
        <v>10</v>
      </c>
      <c r="C385" s="110" t="s">
        <v>11</v>
      </c>
      <c r="D385" s="110"/>
      <c r="E385" s="110">
        <v>4375620</v>
      </c>
      <c r="F385" s="110">
        <v>4799180</v>
      </c>
      <c r="G385" s="111">
        <f t="shared" si="63"/>
        <v>423560</v>
      </c>
      <c r="H385" s="94">
        <v>0</v>
      </c>
      <c r="I385" s="94">
        <v>0</v>
      </c>
      <c r="J385" s="94">
        <v>635.34</v>
      </c>
      <c r="K385" s="95">
        <f t="shared" si="64"/>
        <v>635.34</v>
      </c>
      <c r="L385" s="2">
        <v>1</v>
      </c>
      <c r="M385" s="93">
        <v>1</v>
      </c>
      <c r="N385" s="44">
        <f t="shared" si="65"/>
        <v>76</v>
      </c>
      <c r="O385" s="118">
        <v>42.5</v>
      </c>
      <c r="P385" s="118">
        <v>47.5</v>
      </c>
      <c r="Q385" s="117">
        <f t="shared" si="68"/>
        <v>1731.6640000000002</v>
      </c>
      <c r="R385" s="117">
        <f t="shared" si="66"/>
        <v>1897.6640000000002</v>
      </c>
      <c r="S385" s="33">
        <f t="shared" si="67"/>
        <v>1.9868479869046496</v>
      </c>
    </row>
    <row r="386" spans="1:19" s="63" customFormat="1" ht="12.75" hidden="1" outlineLevel="2">
      <c r="A386" s="112">
        <v>39264</v>
      </c>
      <c r="B386" s="110" t="s">
        <v>12</v>
      </c>
      <c r="C386" s="110" t="s">
        <v>13</v>
      </c>
      <c r="D386" s="110"/>
      <c r="E386" s="110">
        <v>1208310</v>
      </c>
      <c r="F386" s="110">
        <v>1459620</v>
      </c>
      <c r="G386" s="111">
        <f t="shared" si="63"/>
        <v>251310</v>
      </c>
      <c r="H386" s="94">
        <v>0</v>
      </c>
      <c r="I386" s="94">
        <v>0</v>
      </c>
      <c r="J386" s="94">
        <v>336.24</v>
      </c>
      <c r="K386" s="95">
        <f t="shared" si="64"/>
        <v>336.24</v>
      </c>
      <c r="L386" s="2">
        <v>1</v>
      </c>
      <c r="M386" s="93">
        <v>1</v>
      </c>
      <c r="N386" s="44">
        <f t="shared" si="65"/>
        <v>76</v>
      </c>
      <c r="O386" s="118">
        <v>42.5</v>
      </c>
      <c r="P386" s="118">
        <v>47.5</v>
      </c>
      <c r="Q386" s="117">
        <f t="shared" si="68"/>
        <v>973.7640000000001</v>
      </c>
      <c r="R386" s="117">
        <f t="shared" si="66"/>
        <v>1139.7640000000001</v>
      </c>
      <c r="S386" s="33">
        <f t="shared" si="67"/>
        <v>2.389733523673567</v>
      </c>
    </row>
    <row r="387" spans="1:19" ht="12.75" hidden="1" outlineLevel="2">
      <c r="A387" s="112">
        <v>39264</v>
      </c>
      <c r="B387" s="110" t="s">
        <v>14</v>
      </c>
      <c r="C387" s="110" t="s">
        <v>15</v>
      </c>
      <c r="D387" s="110"/>
      <c r="E387" s="110">
        <v>5612230</v>
      </c>
      <c r="F387" s="110">
        <v>6247180</v>
      </c>
      <c r="G387" s="111">
        <f t="shared" si="63"/>
        <v>634950</v>
      </c>
      <c r="H387" s="94">
        <v>0</v>
      </c>
      <c r="I387" s="94">
        <v>0</v>
      </c>
      <c r="J387" s="94">
        <v>677.72</v>
      </c>
      <c r="K387" s="95">
        <f t="shared" si="64"/>
        <v>677.72</v>
      </c>
      <c r="L387" s="2">
        <v>1</v>
      </c>
      <c r="M387" s="93">
        <v>1</v>
      </c>
      <c r="N387" s="44">
        <f t="shared" si="65"/>
        <v>76</v>
      </c>
      <c r="O387" s="118">
        <v>42.5</v>
      </c>
      <c r="P387" s="118">
        <v>47.5</v>
      </c>
      <c r="Q387" s="117">
        <f t="shared" si="68"/>
        <v>2661.78</v>
      </c>
      <c r="R387" s="117">
        <f t="shared" si="66"/>
        <v>2827.78</v>
      </c>
      <c r="S387" s="33">
        <f t="shared" si="67"/>
        <v>3.1724901139113504</v>
      </c>
    </row>
    <row r="388" spans="1:19" s="21" customFormat="1" ht="12.75" hidden="1" outlineLevel="2">
      <c r="A388" s="112">
        <v>39264</v>
      </c>
      <c r="B388" s="110" t="s">
        <v>16</v>
      </c>
      <c r="C388" s="110" t="s">
        <v>17</v>
      </c>
      <c r="D388" s="110"/>
      <c r="E388" s="110">
        <v>2333710</v>
      </c>
      <c r="F388" s="110">
        <v>2401390</v>
      </c>
      <c r="G388" s="111">
        <f t="shared" si="63"/>
        <v>67680</v>
      </c>
      <c r="H388" s="94">
        <v>37</v>
      </c>
      <c r="I388" s="94">
        <v>0</v>
      </c>
      <c r="J388" s="94">
        <v>138.52</v>
      </c>
      <c r="K388" s="95">
        <f t="shared" si="64"/>
        <v>175.52</v>
      </c>
      <c r="L388" s="2">
        <v>1</v>
      </c>
      <c r="M388" s="93">
        <v>1</v>
      </c>
      <c r="N388" s="44">
        <f t="shared" si="65"/>
        <v>76</v>
      </c>
      <c r="O388" s="118">
        <v>42.5</v>
      </c>
      <c r="P388" s="118">
        <v>47.5</v>
      </c>
      <c r="Q388" s="117">
        <f t="shared" si="68"/>
        <v>165.792</v>
      </c>
      <c r="R388" s="117">
        <f t="shared" si="66"/>
        <v>331.79200000000003</v>
      </c>
      <c r="S388" s="33">
        <f t="shared" si="67"/>
        <v>0.8903372835004558</v>
      </c>
    </row>
    <row r="389" spans="1:19" s="35" customFormat="1" ht="12.75" hidden="1" outlineLevel="2">
      <c r="A389" s="112">
        <v>39264</v>
      </c>
      <c r="B389" s="110" t="s">
        <v>233</v>
      </c>
      <c r="C389" s="110" t="s">
        <v>234</v>
      </c>
      <c r="D389" s="110"/>
      <c r="E389" s="110">
        <v>0</v>
      </c>
      <c r="F389" s="110">
        <v>0</v>
      </c>
      <c r="G389" s="111">
        <f t="shared" si="63"/>
        <v>0</v>
      </c>
      <c r="H389" s="94">
        <v>0</v>
      </c>
      <c r="I389" s="94">
        <v>40</v>
      </c>
      <c r="J389" s="94">
        <v>0</v>
      </c>
      <c r="K389" s="95">
        <f t="shared" si="64"/>
        <v>40</v>
      </c>
      <c r="L389" s="2">
        <v>1</v>
      </c>
      <c r="M389" s="93">
        <v>1</v>
      </c>
      <c r="N389" s="44">
        <f t="shared" si="65"/>
        <v>76</v>
      </c>
      <c r="O389" s="118">
        <v>0</v>
      </c>
      <c r="P389" s="118">
        <v>0</v>
      </c>
      <c r="Q389" s="117">
        <v>0</v>
      </c>
      <c r="R389" s="117">
        <f t="shared" si="66"/>
        <v>76</v>
      </c>
      <c r="S389" s="33">
        <f t="shared" si="67"/>
        <v>0.9</v>
      </c>
    </row>
    <row r="390" spans="1:19" s="35" customFormat="1" ht="12.75" hidden="1" outlineLevel="2">
      <c r="A390" s="112">
        <v>39264</v>
      </c>
      <c r="B390" s="110" t="s">
        <v>18</v>
      </c>
      <c r="C390" s="110" t="s">
        <v>19</v>
      </c>
      <c r="D390" s="110"/>
      <c r="E390" s="110">
        <v>327820</v>
      </c>
      <c r="F390" s="110">
        <v>340220</v>
      </c>
      <c r="G390" s="111">
        <f t="shared" si="63"/>
        <v>12400</v>
      </c>
      <c r="H390" s="94">
        <v>0</v>
      </c>
      <c r="I390" s="94">
        <v>40</v>
      </c>
      <c r="J390" s="94">
        <v>0</v>
      </c>
      <c r="K390" s="95">
        <f t="shared" si="64"/>
        <v>40</v>
      </c>
      <c r="L390" s="2">
        <v>1</v>
      </c>
      <c r="M390" s="93">
        <v>1</v>
      </c>
      <c r="N390" s="44">
        <f t="shared" si="65"/>
        <v>76</v>
      </c>
      <c r="O390" s="118">
        <f>(G390-10000)/1000*$O$2</f>
        <v>3</v>
      </c>
      <c r="P390" s="118">
        <v>0</v>
      </c>
      <c r="Q390" s="117">
        <v>0</v>
      </c>
      <c r="R390" s="117">
        <f t="shared" si="66"/>
        <v>79</v>
      </c>
      <c r="S390" s="33">
        <f t="shared" si="67"/>
        <v>0.975</v>
      </c>
    </row>
    <row r="391" spans="1:19" s="35" customFormat="1" ht="12.75" hidden="1" outlineLevel="2">
      <c r="A391" s="112">
        <v>39264</v>
      </c>
      <c r="B391" s="110" t="s">
        <v>20</v>
      </c>
      <c r="C391" s="110" t="s">
        <v>21</v>
      </c>
      <c r="D391" s="110"/>
      <c r="E391" s="110">
        <v>780030</v>
      </c>
      <c r="F391" s="110">
        <v>780030</v>
      </c>
      <c r="G391" s="111">
        <f t="shared" si="63"/>
        <v>0</v>
      </c>
      <c r="H391" s="94">
        <v>0</v>
      </c>
      <c r="I391" s="94">
        <v>40</v>
      </c>
      <c r="J391" s="94">
        <v>0</v>
      </c>
      <c r="K391" s="95">
        <f t="shared" si="64"/>
        <v>40</v>
      </c>
      <c r="L391" s="2">
        <v>1</v>
      </c>
      <c r="M391" s="93">
        <v>1</v>
      </c>
      <c r="N391" s="44">
        <f t="shared" si="65"/>
        <v>76</v>
      </c>
      <c r="O391" s="118">
        <v>0</v>
      </c>
      <c r="P391" s="118">
        <v>0</v>
      </c>
      <c r="Q391" s="117">
        <v>0</v>
      </c>
      <c r="R391" s="117">
        <f t="shared" si="66"/>
        <v>76</v>
      </c>
      <c r="S391" s="33">
        <f t="shared" si="67"/>
        <v>0.9</v>
      </c>
    </row>
    <row r="392" spans="1:19" s="35" customFormat="1" ht="12.75" hidden="1" outlineLevel="2">
      <c r="A392" s="112">
        <v>39264</v>
      </c>
      <c r="B392" s="110" t="s">
        <v>0</v>
      </c>
      <c r="C392" s="110" t="s">
        <v>1</v>
      </c>
      <c r="D392" s="110"/>
      <c r="E392" s="110">
        <v>5177090</v>
      </c>
      <c r="F392" s="110">
        <v>5563310</v>
      </c>
      <c r="G392" s="111">
        <f t="shared" si="63"/>
        <v>386220</v>
      </c>
      <c r="H392" s="94">
        <v>0</v>
      </c>
      <c r="I392" s="94">
        <v>0</v>
      </c>
      <c r="J392" s="94">
        <v>579.33</v>
      </c>
      <c r="K392" s="95">
        <f t="shared" si="64"/>
        <v>579.33</v>
      </c>
      <c r="L392" s="2">
        <v>1</v>
      </c>
      <c r="M392" s="93">
        <v>1</v>
      </c>
      <c r="N392" s="44">
        <f t="shared" si="65"/>
        <v>76</v>
      </c>
      <c r="O392" s="118">
        <v>42.5</v>
      </c>
      <c r="P392" s="118">
        <v>47.5</v>
      </c>
      <c r="Q392" s="117">
        <f aca="true" t="shared" si="69" ref="Q392:Q402">(G392-30000)/1000*$Q$2</f>
        <v>1567.3680000000002</v>
      </c>
      <c r="R392" s="117">
        <f t="shared" si="66"/>
        <v>1733.3680000000002</v>
      </c>
      <c r="S392" s="33">
        <f t="shared" si="67"/>
        <v>1.992021818307355</v>
      </c>
    </row>
    <row r="393" spans="1:19" s="63" customFormat="1" ht="12.75" hidden="1" outlineLevel="2">
      <c r="A393" s="112">
        <v>39264</v>
      </c>
      <c r="B393" s="110" t="s">
        <v>22</v>
      </c>
      <c r="C393" s="110" t="s">
        <v>23</v>
      </c>
      <c r="D393" s="110"/>
      <c r="E393" s="110">
        <v>2269130</v>
      </c>
      <c r="F393" s="110">
        <v>2357060</v>
      </c>
      <c r="G393" s="111">
        <f t="shared" si="63"/>
        <v>87930</v>
      </c>
      <c r="H393" s="94">
        <v>10</v>
      </c>
      <c r="I393" s="94">
        <v>0</v>
      </c>
      <c r="J393" s="94">
        <v>131.9</v>
      </c>
      <c r="K393" s="95">
        <f t="shared" si="64"/>
        <v>141.9</v>
      </c>
      <c r="L393" s="2" t="s">
        <v>262</v>
      </c>
      <c r="M393" s="93">
        <v>1</v>
      </c>
      <c r="N393" s="44">
        <f t="shared" si="65"/>
        <v>76</v>
      </c>
      <c r="O393" s="118">
        <v>42.5</v>
      </c>
      <c r="P393" s="118">
        <v>47.5</v>
      </c>
      <c r="Q393" s="117">
        <f t="shared" si="69"/>
        <v>254.89200000000002</v>
      </c>
      <c r="R393" s="117">
        <f t="shared" si="66"/>
        <v>420.89200000000005</v>
      </c>
      <c r="S393" s="33">
        <f t="shared" si="67"/>
        <v>1.9661169837914028</v>
      </c>
    </row>
    <row r="394" spans="1:19" s="35" customFormat="1" ht="12.75" hidden="1" outlineLevel="2">
      <c r="A394" s="112">
        <v>39264</v>
      </c>
      <c r="B394" s="110" t="s">
        <v>24</v>
      </c>
      <c r="C394" s="110" t="s">
        <v>25</v>
      </c>
      <c r="D394" s="110"/>
      <c r="E394" s="110">
        <v>469740</v>
      </c>
      <c r="F394" s="110">
        <v>527490</v>
      </c>
      <c r="G394" s="111">
        <f t="shared" si="63"/>
        <v>57750</v>
      </c>
      <c r="H394" s="94">
        <v>0</v>
      </c>
      <c r="I394" s="94">
        <v>0</v>
      </c>
      <c r="J394" s="94">
        <v>86.63</v>
      </c>
      <c r="K394" s="95">
        <f t="shared" si="64"/>
        <v>86.63</v>
      </c>
      <c r="L394" s="2" t="s">
        <v>262</v>
      </c>
      <c r="M394" s="93">
        <v>1</v>
      </c>
      <c r="N394" s="44">
        <f t="shared" si="65"/>
        <v>76</v>
      </c>
      <c r="O394" s="118">
        <v>42.5</v>
      </c>
      <c r="P394" s="118">
        <v>47.5</v>
      </c>
      <c r="Q394" s="117">
        <f t="shared" si="69"/>
        <v>122.10000000000001</v>
      </c>
      <c r="R394" s="117">
        <f t="shared" si="66"/>
        <v>288.1</v>
      </c>
      <c r="S394" s="33">
        <f t="shared" si="67"/>
        <v>2.325637769825696</v>
      </c>
    </row>
    <row r="395" spans="1:19" ht="12.75" hidden="1" outlineLevel="2">
      <c r="A395" s="112">
        <v>39264</v>
      </c>
      <c r="B395" s="110" t="s">
        <v>26</v>
      </c>
      <c r="C395" s="110" t="s">
        <v>27</v>
      </c>
      <c r="D395" s="110"/>
      <c r="E395" s="110">
        <v>2811230</v>
      </c>
      <c r="F395" s="110">
        <v>2968140</v>
      </c>
      <c r="G395" s="111">
        <f t="shared" si="63"/>
        <v>156910</v>
      </c>
      <c r="H395" s="94">
        <v>10</v>
      </c>
      <c r="I395" s="94">
        <v>0</v>
      </c>
      <c r="J395" s="94">
        <v>245.37</v>
      </c>
      <c r="K395" s="95">
        <f t="shared" si="64"/>
        <v>255.37</v>
      </c>
      <c r="L395" s="2" t="s">
        <v>262</v>
      </c>
      <c r="M395" s="93">
        <v>1</v>
      </c>
      <c r="N395" s="44">
        <f t="shared" si="65"/>
        <v>76</v>
      </c>
      <c r="O395" s="118">
        <v>42.5</v>
      </c>
      <c r="P395" s="118">
        <v>47.5</v>
      </c>
      <c r="Q395" s="117">
        <f t="shared" si="69"/>
        <v>558.404</v>
      </c>
      <c r="R395" s="117">
        <f t="shared" si="66"/>
        <v>724.404</v>
      </c>
      <c r="S395" s="33">
        <f t="shared" si="67"/>
        <v>1.8366840270979363</v>
      </c>
    </row>
    <row r="396" spans="1:19" s="35" customFormat="1" ht="12.75" hidden="1" outlineLevel="2">
      <c r="A396" s="112">
        <v>39264</v>
      </c>
      <c r="B396" s="110" t="s">
        <v>28</v>
      </c>
      <c r="C396" s="110" t="s">
        <v>29</v>
      </c>
      <c r="D396" s="110"/>
      <c r="E396" s="110">
        <v>1461030</v>
      </c>
      <c r="F396" s="110">
        <v>1583900</v>
      </c>
      <c r="G396" s="111">
        <f t="shared" si="63"/>
        <v>122870</v>
      </c>
      <c r="H396" s="94">
        <v>0</v>
      </c>
      <c r="I396" s="94">
        <v>0</v>
      </c>
      <c r="J396" s="94">
        <v>184.31</v>
      </c>
      <c r="K396" s="95">
        <f t="shared" si="64"/>
        <v>184.31</v>
      </c>
      <c r="L396" s="2" t="s">
        <v>262</v>
      </c>
      <c r="M396" s="93">
        <v>1</v>
      </c>
      <c r="N396" s="44">
        <f t="shared" si="65"/>
        <v>76</v>
      </c>
      <c r="O396" s="118">
        <v>42.5</v>
      </c>
      <c r="P396" s="118">
        <v>47.5</v>
      </c>
      <c r="Q396" s="117">
        <f t="shared" si="69"/>
        <v>408.62800000000004</v>
      </c>
      <c r="R396" s="117">
        <f t="shared" si="66"/>
        <v>574.628</v>
      </c>
      <c r="S396" s="33">
        <f t="shared" si="67"/>
        <v>2.117725571048777</v>
      </c>
    </row>
    <row r="397" spans="1:19" ht="12.75" hidden="1" outlineLevel="2">
      <c r="A397" s="112">
        <v>39264</v>
      </c>
      <c r="B397" s="110" t="s">
        <v>129</v>
      </c>
      <c r="C397" s="110" t="s">
        <v>130</v>
      </c>
      <c r="D397" s="110"/>
      <c r="E397" s="110">
        <v>8020480</v>
      </c>
      <c r="F397" s="110">
        <v>8095510</v>
      </c>
      <c r="G397" s="111">
        <f t="shared" si="63"/>
        <v>75030</v>
      </c>
      <c r="H397" s="94">
        <v>10</v>
      </c>
      <c r="I397" s="94">
        <v>0</v>
      </c>
      <c r="J397" s="94">
        <v>112.55</v>
      </c>
      <c r="K397" s="95">
        <f t="shared" si="64"/>
        <v>122.55</v>
      </c>
      <c r="L397" s="2" t="s">
        <v>262</v>
      </c>
      <c r="M397" s="93">
        <v>1</v>
      </c>
      <c r="N397" s="44">
        <f t="shared" si="65"/>
        <v>76</v>
      </c>
      <c r="O397" s="118">
        <v>42.5</v>
      </c>
      <c r="P397" s="118">
        <v>47.5</v>
      </c>
      <c r="Q397" s="117">
        <f t="shared" si="69"/>
        <v>198.13200000000003</v>
      </c>
      <c r="R397" s="117">
        <f t="shared" si="66"/>
        <v>364.13200000000006</v>
      </c>
      <c r="S397" s="33">
        <f t="shared" si="67"/>
        <v>1.9712933496532032</v>
      </c>
    </row>
    <row r="398" spans="1:19" s="35" customFormat="1" ht="12.75" hidden="1" outlineLevel="2">
      <c r="A398" s="112">
        <v>39264</v>
      </c>
      <c r="B398" s="110" t="s">
        <v>30</v>
      </c>
      <c r="C398" s="110" t="s">
        <v>31</v>
      </c>
      <c r="D398" s="110"/>
      <c r="E398" s="110">
        <v>333040</v>
      </c>
      <c r="F398" s="110">
        <v>393470</v>
      </c>
      <c r="G398" s="111">
        <f t="shared" si="63"/>
        <v>60430</v>
      </c>
      <c r="H398" s="94">
        <v>0</v>
      </c>
      <c r="I398" s="94">
        <v>0</v>
      </c>
      <c r="J398" s="94">
        <v>90.65</v>
      </c>
      <c r="K398" s="95">
        <f t="shared" si="64"/>
        <v>90.65</v>
      </c>
      <c r="L398" s="2" t="s">
        <v>262</v>
      </c>
      <c r="M398" s="93">
        <v>1</v>
      </c>
      <c r="N398" s="44">
        <f t="shared" si="65"/>
        <v>76</v>
      </c>
      <c r="O398" s="118">
        <v>42.5</v>
      </c>
      <c r="P398" s="118">
        <v>47.5</v>
      </c>
      <c r="Q398" s="117">
        <f t="shared" si="69"/>
        <v>133.892</v>
      </c>
      <c r="R398" s="117">
        <f t="shared" si="66"/>
        <v>299.892</v>
      </c>
      <c r="S398" s="33">
        <f t="shared" si="67"/>
        <v>2.3082404853833425</v>
      </c>
    </row>
    <row r="399" spans="1:19" ht="12.75" hidden="1" outlineLevel="2">
      <c r="A399" s="112">
        <v>39264</v>
      </c>
      <c r="B399" s="110" t="s">
        <v>32</v>
      </c>
      <c r="C399" s="110" t="s">
        <v>33</v>
      </c>
      <c r="D399" s="110"/>
      <c r="E399" s="110">
        <v>761300</v>
      </c>
      <c r="F399" s="110">
        <v>842540</v>
      </c>
      <c r="G399" s="111">
        <f t="shared" si="63"/>
        <v>81240</v>
      </c>
      <c r="H399" s="94">
        <v>0</v>
      </c>
      <c r="I399" s="94">
        <v>0</v>
      </c>
      <c r="J399" s="94">
        <v>121.86</v>
      </c>
      <c r="K399" s="95">
        <f t="shared" si="64"/>
        <v>121.86</v>
      </c>
      <c r="L399" s="2" t="s">
        <v>262</v>
      </c>
      <c r="M399" s="93">
        <v>1</v>
      </c>
      <c r="N399" s="44">
        <f t="shared" si="65"/>
        <v>76</v>
      </c>
      <c r="O399" s="118">
        <v>42.5</v>
      </c>
      <c r="P399" s="118">
        <v>47.5</v>
      </c>
      <c r="Q399" s="117">
        <f t="shared" si="69"/>
        <v>225.45600000000002</v>
      </c>
      <c r="R399" s="117">
        <f t="shared" si="66"/>
        <v>391.456</v>
      </c>
      <c r="S399" s="33">
        <f t="shared" si="67"/>
        <v>2.212342031839816</v>
      </c>
    </row>
    <row r="400" spans="1:19" s="35" customFormat="1" ht="12.75" hidden="1" outlineLevel="2">
      <c r="A400" s="112">
        <v>39264</v>
      </c>
      <c r="B400" s="110" t="s">
        <v>34</v>
      </c>
      <c r="C400" s="110" t="s">
        <v>35</v>
      </c>
      <c r="D400" s="110"/>
      <c r="E400" s="110">
        <v>2600210</v>
      </c>
      <c r="F400" s="110">
        <v>2719040</v>
      </c>
      <c r="G400" s="111">
        <f t="shared" si="63"/>
        <v>118830</v>
      </c>
      <c r="H400" s="94">
        <v>0</v>
      </c>
      <c r="I400" s="94">
        <v>0</v>
      </c>
      <c r="J400" s="94">
        <v>178.25</v>
      </c>
      <c r="K400" s="95">
        <f t="shared" si="64"/>
        <v>178.25</v>
      </c>
      <c r="L400" s="2" t="s">
        <v>262</v>
      </c>
      <c r="M400" s="93">
        <v>1</v>
      </c>
      <c r="N400" s="44">
        <f t="shared" si="65"/>
        <v>76</v>
      </c>
      <c r="O400" s="118">
        <v>42.5</v>
      </c>
      <c r="P400" s="118">
        <v>47.5</v>
      </c>
      <c r="Q400" s="117">
        <f t="shared" si="69"/>
        <v>390.85200000000003</v>
      </c>
      <c r="R400" s="117">
        <f t="shared" si="66"/>
        <v>556.8520000000001</v>
      </c>
      <c r="S400" s="33">
        <f t="shared" si="67"/>
        <v>2.123994389901824</v>
      </c>
    </row>
    <row r="401" spans="1:19" ht="12.75" hidden="1" outlineLevel="2">
      <c r="A401" s="112">
        <v>39264</v>
      </c>
      <c r="B401" s="110" t="s">
        <v>36</v>
      </c>
      <c r="C401" s="110" t="s">
        <v>37</v>
      </c>
      <c r="D401" s="110"/>
      <c r="E401" s="110">
        <v>170840</v>
      </c>
      <c r="F401" s="110">
        <v>234850</v>
      </c>
      <c r="G401" s="111">
        <f t="shared" si="63"/>
        <v>64010</v>
      </c>
      <c r="H401" s="94">
        <v>0</v>
      </c>
      <c r="I401" s="94">
        <v>0</v>
      </c>
      <c r="J401" s="94">
        <v>96.02</v>
      </c>
      <c r="K401" s="95">
        <f t="shared" si="64"/>
        <v>96.02</v>
      </c>
      <c r="L401" s="2" t="s">
        <v>262</v>
      </c>
      <c r="M401" s="93">
        <v>1</v>
      </c>
      <c r="N401" s="44">
        <f t="shared" si="65"/>
        <v>76</v>
      </c>
      <c r="O401" s="118">
        <v>42.5</v>
      </c>
      <c r="P401" s="118">
        <v>47.5</v>
      </c>
      <c r="Q401" s="117">
        <f t="shared" si="69"/>
        <v>149.644</v>
      </c>
      <c r="R401" s="117">
        <f t="shared" si="66"/>
        <v>315.644</v>
      </c>
      <c r="S401" s="33">
        <f t="shared" si="67"/>
        <v>2.2872734846906897</v>
      </c>
    </row>
    <row r="402" spans="1:19" ht="12.75" hidden="1" outlineLevel="2">
      <c r="A402" s="112">
        <v>39264</v>
      </c>
      <c r="B402" s="110" t="s">
        <v>38</v>
      </c>
      <c r="C402" s="110" t="s">
        <v>39</v>
      </c>
      <c r="D402" s="110"/>
      <c r="E402" s="110">
        <v>2904110</v>
      </c>
      <c r="F402" s="110">
        <v>3009760</v>
      </c>
      <c r="G402" s="111">
        <f t="shared" si="63"/>
        <v>105650</v>
      </c>
      <c r="H402" s="94">
        <v>0</v>
      </c>
      <c r="I402" s="94">
        <v>0</v>
      </c>
      <c r="J402" s="94">
        <v>158.48</v>
      </c>
      <c r="K402" s="95">
        <f t="shared" si="64"/>
        <v>158.48</v>
      </c>
      <c r="L402" s="2" t="s">
        <v>262</v>
      </c>
      <c r="M402" s="93">
        <v>1</v>
      </c>
      <c r="N402" s="44">
        <f t="shared" si="65"/>
        <v>76</v>
      </c>
      <c r="O402" s="118">
        <v>42.5</v>
      </c>
      <c r="P402" s="118">
        <v>47.5</v>
      </c>
      <c r="Q402" s="117">
        <f t="shared" si="69"/>
        <v>332.86000000000007</v>
      </c>
      <c r="R402" s="117">
        <f t="shared" si="66"/>
        <v>498.86000000000007</v>
      </c>
      <c r="S402" s="33">
        <f t="shared" si="67"/>
        <v>2.147778899545685</v>
      </c>
    </row>
    <row r="403" spans="1:19" s="35" customFormat="1" ht="12.75" hidden="1" outlineLevel="2">
      <c r="A403" s="112">
        <v>39264</v>
      </c>
      <c r="B403" s="110" t="s">
        <v>42</v>
      </c>
      <c r="C403" s="110" t="s">
        <v>43</v>
      </c>
      <c r="D403" s="110"/>
      <c r="E403" s="110">
        <v>1145970</v>
      </c>
      <c r="F403" s="110">
        <v>1159380</v>
      </c>
      <c r="G403" s="111">
        <f t="shared" si="63"/>
        <v>13410</v>
      </c>
      <c r="H403" s="94">
        <v>10</v>
      </c>
      <c r="I403" s="94">
        <v>30</v>
      </c>
      <c r="J403" s="94">
        <v>0</v>
      </c>
      <c r="K403" s="95">
        <f t="shared" si="64"/>
        <v>40</v>
      </c>
      <c r="L403" s="2" t="s">
        <v>262</v>
      </c>
      <c r="M403" s="93">
        <v>1</v>
      </c>
      <c r="N403" s="44">
        <f t="shared" si="65"/>
        <v>76</v>
      </c>
      <c r="O403" s="118">
        <f>(G403-10000)/1000*$O$2</f>
        <v>4.2625</v>
      </c>
      <c r="P403" s="118">
        <v>0</v>
      </c>
      <c r="Q403" s="117">
        <v>0</v>
      </c>
      <c r="R403" s="117">
        <f t="shared" si="66"/>
        <v>80.2625</v>
      </c>
      <c r="S403" s="33">
        <f t="shared" si="67"/>
        <v>1.0065625</v>
      </c>
    </row>
    <row r="404" spans="1:19" ht="12.75" hidden="1" outlineLevel="2">
      <c r="A404" s="112">
        <v>39264</v>
      </c>
      <c r="B404" s="110" t="s">
        <v>40</v>
      </c>
      <c r="C404" s="110" t="s">
        <v>41</v>
      </c>
      <c r="D404" s="110"/>
      <c r="E404" s="110">
        <v>4196710</v>
      </c>
      <c r="F404" s="110">
        <v>4344310</v>
      </c>
      <c r="G404" s="111">
        <f t="shared" si="63"/>
        <v>147600</v>
      </c>
      <c r="H404" s="94">
        <v>0</v>
      </c>
      <c r="I404" s="94">
        <v>0</v>
      </c>
      <c r="J404" s="94">
        <v>221.4</v>
      </c>
      <c r="K404" s="95">
        <f t="shared" si="64"/>
        <v>221.4</v>
      </c>
      <c r="L404" s="2" t="s">
        <v>262</v>
      </c>
      <c r="M404" s="93">
        <v>1</v>
      </c>
      <c r="N404" s="44">
        <f t="shared" si="65"/>
        <v>76</v>
      </c>
      <c r="O404" s="118">
        <v>42.5</v>
      </c>
      <c r="P404" s="118">
        <v>47.5</v>
      </c>
      <c r="Q404" s="117">
        <f>(G404-30000)/1000*$Q$2</f>
        <v>517.44</v>
      </c>
      <c r="R404" s="117">
        <f t="shared" si="66"/>
        <v>683.44</v>
      </c>
      <c r="S404" s="33">
        <f t="shared" si="67"/>
        <v>2.0869015356820237</v>
      </c>
    </row>
    <row r="405" spans="1:19" s="35" customFormat="1" ht="12.75" hidden="1" outlineLevel="2">
      <c r="A405" s="112">
        <v>39264</v>
      </c>
      <c r="B405" s="110" t="s">
        <v>46</v>
      </c>
      <c r="C405" s="110" t="s">
        <v>47</v>
      </c>
      <c r="D405" s="110"/>
      <c r="E405" s="110">
        <v>1618660</v>
      </c>
      <c r="F405" s="110">
        <v>1689550</v>
      </c>
      <c r="G405" s="111">
        <f t="shared" si="63"/>
        <v>70890</v>
      </c>
      <c r="H405" s="94">
        <v>18.63</v>
      </c>
      <c r="I405" s="94">
        <v>0</v>
      </c>
      <c r="J405" s="94">
        <v>124.97</v>
      </c>
      <c r="K405" s="95">
        <f t="shared" si="64"/>
        <v>143.6</v>
      </c>
      <c r="L405" s="2" t="s">
        <v>262</v>
      </c>
      <c r="M405" s="93">
        <v>1</v>
      </c>
      <c r="N405" s="44">
        <f t="shared" si="65"/>
        <v>76</v>
      </c>
      <c r="O405" s="118">
        <v>42.5</v>
      </c>
      <c r="P405" s="118">
        <v>47.5</v>
      </c>
      <c r="Q405" s="117">
        <f>(G405-30000)/1000*$Q$2</f>
        <v>179.91600000000003</v>
      </c>
      <c r="R405" s="117">
        <f t="shared" si="66"/>
        <v>345.91600000000005</v>
      </c>
      <c r="S405" s="33">
        <f t="shared" si="67"/>
        <v>1.4088857938718669</v>
      </c>
    </row>
    <row r="406" spans="1:19" ht="12.75" hidden="1" outlineLevel="2">
      <c r="A406" s="112">
        <v>39264</v>
      </c>
      <c r="B406" s="110" t="s">
        <v>48</v>
      </c>
      <c r="C406" s="110" t="s">
        <v>49</v>
      </c>
      <c r="D406" s="110"/>
      <c r="E406" s="110">
        <v>583430</v>
      </c>
      <c r="F406" s="110">
        <v>601710</v>
      </c>
      <c r="G406" s="111">
        <f t="shared" si="63"/>
        <v>18280</v>
      </c>
      <c r="H406" s="94">
        <v>10</v>
      </c>
      <c r="I406" s="94">
        <v>30</v>
      </c>
      <c r="J406" s="94">
        <v>0</v>
      </c>
      <c r="K406" s="95">
        <f t="shared" si="64"/>
        <v>40</v>
      </c>
      <c r="L406" s="2" t="s">
        <v>262</v>
      </c>
      <c r="M406" s="93">
        <v>1</v>
      </c>
      <c r="N406" s="44">
        <f t="shared" si="65"/>
        <v>76</v>
      </c>
      <c r="O406" s="118">
        <f>(G406-10000)/1000*$O$2</f>
        <v>10.35</v>
      </c>
      <c r="P406" s="118">
        <v>0</v>
      </c>
      <c r="Q406" s="117">
        <v>0</v>
      </c>
      <c r="R406" s="117">
        <f t="shared" si="66"/>
        <v>86.35</v>
      </c>
      <c r="S406" s="33">
        <f t="shared" si="67"/>
        <v>1.15875</v>
      </c>
    </row>
    <row r="407" spans="1:19" ht="12.75" hidden="1" outlineLevel="2">
      <c r="A407" s="112">
        <v>39264</v>
      </c>
      <c r="B407" s="110" t="s">
        <v>50</v>
      </c>
      <c r="C407" s="110" t="s">
        <v>51</v>
      </c>
      <c r="D407" s="110"/>
      <c r="E407" s="110">
        <v>1807440</v>
      </c>
      <c r="F407" s="110">
        <v>1871770</v>
      </c>
      <c r="G407" s="111">
        <f t="shared" si="63"/>
        <v>64330</v>
      </c>
      <c r="H407" s="94">
        <v>0</v>
      </c>
      <c r="I407" s="94">
        <v>0</v>
      </c>
      <c r="J407" s="94">
        <v>96.5</v>
      </c>
      <c r="K407" s="95">
        <f t="shared" si="64"/>
        <v>96.5</v>
      </c>
      <c r="L407" s="2" t="s">
        <v>262</v>
      </c>
      <c r="M407" s="93">
        <v>1</v>
      </c>
      <c r="N407" s="44">
        <f t="shared" si="65"/>
        <v>76</v>
      </c>
      <c r="O407" s="118">
        <v>42.5</v>
      </c>
      <c r="P407" s="118">
        <v>47.5</v>
      </c>
      <c r="Q407" s="117">
        <f aca="true" t="shared" si="70" ref="Q407:Q415">(G407-30000)/1000*$Q$2</f>
        <v>151.052</v>
      </c>
      <c r="R407" s="117">
        <f t="shared" si="66"/>
        <v>317.052</v>
      </c>
      <c r="S407" s="33">
        <f t="shared" si="67"/>
        <v>2.285512953367876</v>
      </c>
    </row>
    <row r="408" spans="1:19" ht="12.75" hidden="1" outlineLevel="2">
      <c r="A408" s="112">
        <v>39264</v>
      </c>
      <c r="B408" s="110" t="s">
        <v>52</v>
      </c>
      <c r="C408" s="110" t="s">
        <v>53</v>
      </c>
      <c r="D408" s="110"/>
      <c r="E408" s="110">
        <v>3509980</v>
      </c>
      <c r="F408" s="110">
        <v>3684110</v>
      </c>
      <c r="G408" s="111">
        <f t="shared" si="63"/>
        <v>174130</v>
      </c>
      <c r="H408" s="94">
        <v>38.91</v>
      </c>
      <c r="I408" s="94">
        <v>0</v>
      </c>
      <c r="J408" s="94">
        <v>261.2</v>
      </c>
      <c r="K408" s="95">
        <f t="shared" si="64"/>
        <v>300.11</v>
      </c>
      <c r="L408" s="2" t="s">
        <v>262</v>
      </c>
      <c r="M408" s="93">
        <v>1</v>
      </c>
      <c r="N408" s="44">
        <f t="shared" si="65"/>
        <v>76</v>
      </c>
      <c r="O408" s="118">
        <v>42.5</v>
      </c>
      <c r="P408" s="118">
        <v>47.5</v>
      </c>
      <c r="Q408" s="117">
        <f t="shared" si="70"/>
        <v>634.172</v>
      </c>
      <c r="R408" s="117">
        <f t="shared" si="66"/>
        <v>800.172</v>
      </c>
      <c r="S408" s="33">
        <f t="shared" si="67"/>
        <v>1.666262370464163</v>
      </c>
    </row>
    <row r="409" spans="1:19" ht="12.75" hidden="1" outlineLevel="2">
      <c r="A409" s="112">
        <v>39264</v>
      </c>
      <c r="B409" s="110" t="s">
        <v>54</v>
      </c>
      <c r="C409" s="110" t="s">
        <v>55</v>
      </c>
      <c r="D409" s="110"/>
      <c r="E409" s="110">
        <v>2832550</v>
      </c>
      <c r="F409" s="110">
        <v>2935820</v>
      </c>
      <c r="G409" s="111">
        <f t="shared" si="63"/>
        <v>103270</v>
      </c>
      <c r="H409" s="94">
        <v>0</v>
      </c>
      <c r="I409" s="94">
        <v>0</v>
      </c>
      <c r="J409" s="94">
        <v>154.91</v>
      </c>
      <c r="K409" s="95">
        <f t="shared" si="64"/>
        <v>154.91</v>
      </c>
      <c r="L409" s="2" t="s">
        <v>262</v>
      </c>
      <c r="M409" s="93">
        <v>1</v>
      </c>
      <c r="N409" s="44">
        <f t="shared" si="65"/>
        <v>76</v>
      </c>
      <c r="O409" s="118">
        <v>42.5</v>
      </c>
      <c r="P409" s="118">
        <v>47.5</v>
      </c>
      <c r="Q409" s="117">
        <f t="shared" si="70"/>
        <v>322.38800000000003</v>
      </c>
      <c r="R409" s="117">
        <f t="shared" si="66"/>
        <v>488.38800000000003</v>
      </c>
      <c r="S409" s="33">
        <f t="shared" si="67"/>
        <v>2.152720934736299</v>
      </c>
    </row>
    <row r="410" spans="1:19" s="35" customFormat="1" ht="12.75" hidden="1" outlineLevel="2">
      <c r="A410" s="112">
        <v>39264</v>
      </c>
      <c r="B410" s="110" t="s">
        <v>56</v>
      </c>
      <c r="C410" s="110" t="s">
        <v>57</v>
      </c>
      <c r="D410" s="110"/>
      <c r="E410" s="110">
        <v>2602099</v>
      </c>
      <c r="F410" s="110">
        <v>2745460</v>
      </c>
      <c r="G410" s="111">
        <f t="shared" si="63"/>
        <v>143361</v>
      </c>
      <c r="H410" s="94">
        <v>0</v>
      </c>
      <c r="I410" s="94">
        <v>0</v>
      </c>
      <c r="J410" s="94">
        <v>215.06</v>
      </c>
      <c r="K410" s="95">
        <f t="shared" si="64"/>
        <v>215.06</v>
      </c>
      <c r="L410" s="2" t="s">
        <v>262</v>
      </c>
      <c r="M410" s="93">
        <v>1</v>
      </c>
      <c r="N410" s="44">
        <f t="shared" si="65"/>
        <v>76</v>
      </c>
      <c r="O410" s="118">
        <v>42.5</v>
      </c>
      <c r="P410" s="118">
        <v>47.5</v>
      </c>
      <c r="Q410" s="117">
        <f t="shared" si="70"/>
        <v>498.7884000000001</v>
      </c>
      <c r="R410" s="117">
        <f t="shared" si="66"/>
        <v>664.7884000000001</v>
      </c>
      <c r="S410" s="33">
        <f t="shared" si="67"/>
        <v>2.09117641588394</v>
      </c>
    </row>
    <row r="411" spans="1:19" ht="12.75" hidden="1" outlineLevel="2">
      <c r="A411" s="112">
        <v>39264</v>
      </c>
      <c r="B411" s="110" t="s">
        <v>58</v>
      </c>
      <c r="C411" s="110" t="s">
        <v>59</v>
      </c>
      <c r="D411" s="110"/>
      <c r="E411" s="110">
        <v>1993310</v>
      </c>
      <c r="F411" s="110">
        <v>2049260</v>
      </c>
      <c r="G411" s="111">
        <f t="shared" si="63"/>
        <v>55950</v>
      </c>
      <c r="H411" s="94">
        <v>10</v>
      </c>
      <c r="I411" s="94">
        <v>0</v>
      </c>
      <c r="J411" s="94">
        <v>83.93</v>
      </c>
      <c r="K411" s="95">
        <f t="shared" si="64"/>
        <v>93.93</v>
      </c>
      <c r="L411" s="2" t="s">
        <v>262</v>
      </c>
      <c r="M411" s="93">
        <v>1</v>
      </c>
      <c r="N411" s="44">
        <f t="shared" si="65"/>
        <v>76</v>
      </c>
      <c r="O411" s="118">
        <v>42.5</v>
      </c>
      <c r="P411" s="118">
        <v>47.5</v>
      </c>
      <c r="Q411" s="117">
        <f t="shared" si="70"/>
        <v>114.18</v>
      </c>
      <c r="R411" s="117">
        <f t="shared" si="66"/>
        <v>280.18</v>
      </c>
      <c r="S411" s="33">
        <f t="shared" si="67"/>
        <v>1.9828595762802086</v>
      </c>
    </row>
    <row r="412" spans="1:19" s="35" customFormat="1" ht="12.75" hidden="1" outlineLevel="2">
      <c r="A412" s="112">
        <v>39264</v>
      </c>
      <c r="B412" s="110" t="s">
        <v>60</v>
      </c>
      <c r="C412" s="110" t="s">
        <v>61</v>
      </c>
      <c r="D412" s="110"/>
      <c r="E412" s="110">
        <v>2044220</v>
      </c>
      <c r="F412" s="110">
        <v>2116430</v>
      </c>
      <c r="G412" s="111">
        <f aca="true" t="shared" si="71" ref="G412:G443">F412-E412</f>
        <v>72210</v>
      </c>
      <c r="H412" s="94">
        <v>10</v>
      </c>
      <c r="I412" s="94">
        <v>0</v>
      </c>
      <c r="J412" s="94">
        <v>108.32</v>
      </c>
      <c r="K412" s="95">
        <f aca="true" t="shared" si="72" ref="K412:K443">+J412+I412+H412</f>
        <v>118.32</v>
      </c>
      <c r="L412" s="2" t="s">
        <v>262</v>
      </c>
      <c r="M412" s="93">
        <v>1</v>
      </c>
      <c r="N412" s="44">
        <f aca="true" t="shared" si="73" ref="N412:N443">$N$2*2</f>
        <v>76</v>
      </c>
      <c r="O412" s="118">
        <v>42.5</v>
      </c>
      <c r="P412" s="118">
        <v>47.5</v>
      </c>
      <c r="Q412" s="117">
        <f t="shared" si="70"/>
        <v>185.72400000000002</v>
      </c>
      <c r="R412" s="117">
        <f aca="true" t="shared" si="74" ref="R412:R443">N412+O412+P412+Q412</f>
        <v>351.72400000000005</v>
      </c>
      <c r="S412" s="33">
        <f aca="true" t="shared" si="75" ref="S412:S443">SUM(R412-K412)/K412</f>
        <v>1.97265043948614</v>
      </c>
    </row>
    <row r="413" spans="1:19" ht="12.75" hidden="1" outlineLevel="2">
      <c r="A413" s="112">
        <v>39264</v>
      </c>
      <c r="B413" s="110" t="s">
        <v>62</v>
      </c>
      <c r="C413" s="110" t="s">
        <v>63</v>
      </c>
      <c r="D413" s="110"/>
      <c r="E413" s="110">
        <v>1847110</v>
      </c>
      <c r="F413" s="110">
        <v>1923620</v>
      </c>
      <c r="G413" s="111">
        <f t="shared" si="71"/>
        <v>76510</v>
      </c>
      <c r="H413" s="94">
        <v>0</v>
      </c>
      <c r="I413" s="94">
        <v>0</v>
      </c>
      <c r="J413" s="94">
        <v>114.77</v>
      </c>
      <c r="K413" s="95">
        <f t="shared" si="72"/>
        <v>114.77</v>
      </c>
      <c r="L413" s="2" t="s">
        <v>262</v>
      </c>
      <c r="M413" s="93">
        <v>1</v>
      </c>
      <c r="N413" s="44">
        <f t="shared" si="73"/>
        <v>76</v>
      </c>
      <c r="O413" s="118">
        <v>42.5</v>
      </c>
      <c r="P413" s="118">
        <v>47.5</v>
      </c>
      <c r="Q413" s="117">
        <f t="shared" si="70"/>
        <v>204.644</v>
      </c>
      <c r="R413" s="117">
        <f t="shared" si="74"/>
        <v>370.644</v>
      </c>
      <c r="S413" s="33">
        <f t="shared" si="75"/>
        <v>2.2294502047573412</v>
      </c>
    </row>
    <row r="414" spans="1:19" ht="12.75" hidden="1" outlineLevel="2">
      <c r="A414" s="112">
        <v>39264</v>
      </c>
      <c r="B414" s="110" t="s">
        <v>64</v>
      </c>
      <c r="C414" s="110" t="s">
        <v>65</v>
      </c>
      <c r="D414" s="110"/>
      <c r="E414" s="110">
        <v>2223080</v>
      </c>
      <c r="F414" s="110">
        <v>2314820</v>
      </c>
      <c r="G414" s="111">
        <f t="shared" si="71"/>
        <v>91740</v>
      </c>
      <c r="H414" s="94">
        <v>0</v>
      </c>
      <c r="I414" s="94">
        <v>0</v>
      </c>
      <c r="J414" s="94">
        <v>137.61</v>
      </c>
      <c r="K414" s="95">
        <f t="shared" si="72"/>
        <v>137.61</v>
      </c>
      <c r="L414" s="2" t="s">
        <v>262</v>
      </c>
      <c r="M414" s="93">
        <v>1</v>
      </c>
      <c r="N414" s="44">
        <f t="shared" si="73"/>
        <v>76</v>
      </c>
      <c r="O414" s="118">
        <v>42.5</v>
      </c>
      <c r="P414" s="118">
        <v>47.5</v>
      </c>
      <c r="Q414" s="117">
        <f t="shared" si="70"/>
        <v>271.656</v>
      </c>
      <c r="R414" s="117">
        <f t="shared" si="74"/>
        <v>437.656</v>
      </c>
      <c r="S414" s="33">
        <f t="shared" si="75"/>
        <v>2.180408400552285</v>
      </c>
    </row>
    <row r="415" spans="1:19" ht="12.75" hidden="1" outlineLevel="2">
      <c r="A415" s="112">
        <v>39264</v>
      </c>
      <c r="B415" s="110" t="s">
        <v>66</v>
      </c>
      <c r="C415" s="110" t="s">
        <v>67</v>
      </c>
      <c r="D415" s="110"/>
      <c r="E415" s="110">
        <v>1288160</v>
      </c>
      <c r="F415" s="110">
        <v>1373220</v>
      </c>
      <c r="G415" s="111">
        <f t="shared" si="71"/>
        <v>85060</v>
      </c>
      <c r="H415" s="94">
        <v>0</v>
      </c>
      <c r="I415" s="94">
        <v>0</v>
      </c>
      <c r="J415" s="94">
        <v>127.59</v>
      </c>
      <c r="K415" s="95">
        <f t="shared" si="72"/>
        <v>127.59</v>
      </c>
      <c r="L415" s="2" t="s">
        <v>262</v>
      </c>
      <c r="M415" s="93">
        <v>1</v>
      </c>
      <c r="N415" s="44">
        <f t="shared" si="73"/>
        <v>76</v>
      </c>
      <c r="O415" s="118">
        <v>42.5</v>
      </c>
      <c r="P415" s="118">
        <v>47.5</v>
      </c>
      <c r="Q415" s="117">
        <f t="shared" si="70"/>
        <v>242.26400000000004</v>
      </c>
      <c r="R415" s="117">
        <f t="shared" si="74"/>
        <v>408.264</v>
      </c>
      <c r="S415" s="33">
        <f t="shared" si="75"/>
        <v>2.1998118974841288</v>
      </c>
    </row>
    <row r="416" spans="1:19" ht="12.75" hidden="1" outlineLevel="2">
      <c r="A416" s="112">
        <v>39264</v>
      </c>
      <c r="B416" s="110" t="s">
        <v>237</v>
      </c>
      <c r="C416" s="110" t="s">
        <v>238</v>
      </c>
      <c r="D416" s="110"/>
      <c r="E416" s="110">
        <v>0</v>
      </c>
      <c r="F416" s="110">
        <v>0</v>
      </c>
      <c r="G416" s="111">
        <f t="shared" si="71"/>
        <v>0</v>
      </c>
      <c r="H416" s="94">
        <v>0</v>
      </c>
      <c r="I416" s="94">
        <v>0</v>
      </c>
      <c r="J416" s="94">
        <v>0</v>
      </c>
      <c r="K416" s="95">
        <f t="shared" si="72"/>
        <v>0</v>
      </c>
      <c r="L416" s="2" t="s">
        <v>262</v>
      </c>
      <c r="M416" s="93">
        <v>1</v>
      </c>
      <c r="N416" s="44">
        <f t="shared" si="73"/>
        <v>76</v>
      </c>
      <c r="O416" s="118">
        <v>0</v>
      </c>
      <c r="P416" s="118">
        <v>0</v>
      </c>
      <c r="Q416" s="117">
        <v>0</v>
      </c>
      <c r="R416" s="117">
        <f t="shared" si="74"/>
        <v>76</v>
      </c>
      <c r="S416" s="33" t="e">
        <f t="shared" si="75"/>
        <v>#DIV/0!</v>
      </c>
    </row>
    <row r="417" spans="1:19" s="35" customFormat="1" ht="12.75" hidden="1" outlineLevel="2">
      <c r="A417" s="112">
        <v>39264</v>
      </c>
      <c r="B417" s="110" t="s">
        <v>125</v>
      </c>
      <c r="C417" s="110" t="s">
        <v>126</v>
      </c>
      <c r="D417" s="110"/>
      <c r="E417" s="110">
        <v>0</v>
      </c>
      <c r="F417" s="110">
        <v>0</v>
      </c>
      <c r="G417" s="111">
        <f t="shared" si="71"/>
        <v>0</v>
      </c>
      <c r="H417" s="94">
        <v>0</v>
      </c>
      <c r="I417" s="94">
        <v>0</v>
      </c>
      <c r="J417" s="94">
        <v>0</v>
      </c>
      <c r="K417" s="95">
        <f t="shared" si="72"/>
        <v>0</v>
      </c>
      <c r="L417" s="2" t="s">
        <v>262</v>
      </c>
      <c r="M417" s="93">
        <v>1</v>
      </c>
      <c r="N417" s="44">
        <f t="shared" si="73"/>
        <v>76</v>
      </c>
      <c r="O417" s="118">
        <v>0</v>
      </c>
      <c r="P417" s="118">
        <v>0</v>
      </c>
      <c r="Q417" s="117">
        <v>0</v>
      </c>
      <c r="R417" s="117">
        <f t="shared" si="74"/>
        <v>76</v>
      </c>
      <c r="S417" s="33" t="e">
        <f t="shared" si="75"/>
        <v>#DIV/0!</v>
      </c>
    </row>
    <row r="418" spans="1:19" s="35" customFormat="1" ht="12.75" hidden="1" outlineLevel="2">
      <c r="A418" s="112">
        <v>39264</v>
      </c>
      <c r="B418" s="110" t="s">
        <v>209</v>
      </c>
      <c r="C418" s="110" t="s">
        <v>210</v>
      </c>
      <c r="D418" s="110"/>
      <c r="E418" s="110">
        <v>0</v>
      </c>
      <c r="F418" s="110">
        <v>0</v>
      </c>
      <c r="G418" s="111">
        <f t="shared" si="71"/>
        <v>0</v>
      </c>
      <c r="H418" s="94">
        <v>0</v>
      </c>
      <c r="I418" s="94">
        <v>0</v>
      </c>
      <c r="J418" s="94">
        <v>55</v>
      </c>
      <c r="K418" s="95">
        <f t="shared" si="72"/>
        <v>55</v>
      </c>
      <c r="L418" s="2" t="s">
        <v>262</v>
      </c>
      <c r="M418" s="93">
        <v>1</v>
      </c>
      <c r="N418" s="44">
        <f t="shared" si="73"/>
        <v>76</v>
      </c>
      <c r="O418" s="118">
        <v>0</v>
      </c>
      <c r="P418" s="118">
        <v>0</v>
      </c>
      <c r="Q418" s="117">
        <v>0</v>
      </c>
      <c r="R418" s="117">
        <f t="shared" si="74"/>
        <v>76</v>
      </c>
      <c r="S418" s="33">
        <f t="shared" si="75"/>
        <v>0.38181818181818183</v>
      </c>
    </row>
    <row r="419" spans="1:19" s="63" customFormat="1" ht="12.75" hidden="1" outlineLevel="2">
      <c r="A419" s="112">
        <v>39264</v>
      </c>
      <c r="B419" s="110" t="s">
        <v>211</v>
      </c>
      <c r="C419" s="110" t="s">
        <v>212</v>
      </c>
      <c r="D419" s="110"/>
      <c r="E419" s="110">
        <v>673860</v>
      </c>
      <c r="F419" s="110">
        <v>746550</v>
      </c>
      <c r="G419" s="111">
        <f t="shared" si="71"/>
        <v>72690</v>
      </c>
      <c r="H419" s="94">
        <v>10</v>
      </c>
      <c r="I419" s="94">
        <v>0</v>
      </c>
      <c r="J419" s="94">
        <v>109.04</v>
      </c>
      <c r="K419" s="95">
        <f t="shared" si="72"/>
        <v>119.04</v>
      </c>
      <c r="L419" s="2" t="s">
        <v>262</v>
      </c>
      <c r="M419" s="93">
        <v>1</v>
      </c>
      <c r="N419" s="44">
        <f t="shared" si="73"/>
        <v>76</v>
      </c>
      <c r="O419" s="118">
        <v>42.5</v>
      </c>
      <c r="P419" s="118">
        <v>47.5</v>
      </c>
      <c r="Q419" s="117">
        <f>(G419-30000)/1000*$Q$2</f>
        <v>187.836</v>
      </c>
      <c r="R419" s="117">
        <f t="shared" si="74"/>
        <v>353.836</v>
      </c>
      <c r="S419" s="33">
        <f t="shared" si="75"/>
        <v>1.972412634408602</v>
      </c>
    </row>
    <row r="420" spans="1:19" ht="12.75" hidden="1" outlineLevel="2">
      <c r="A420" s="112">
        <v>39264</v>
      </c>
      <c r="B420" s="110" t="s">
        <v>243</v>
      </c>
      <c r="C420" s="110" t="s">
        <v>244</v>
      </c>
      <c r="D420" s="110"/>
      <c r="E420" s="110">
        <v>0</v>
      </c>
      <c r="F420" s="110">
        <v>0</v>
      </c>
      <c r="G420" s="111">
        <f t="shared" si="71"/>
        <v>0</v>
      </c>
      <c r="H420" s="94">
        <v>0</v>
      </c>
      <c r="I420" s="94">
        <v>0</v>
      </c>
      <c r="J420" s="94">
        <v>0</v>
      </c>
      <c r="K420" s="95">
        <f t="shared" si="72"/>
        <v>0</v>
      </c>
      <c r="L420" s="2" t="s">
        <v>262</v>
      </c>
      <c r="M420" s="93">
        <v>1</v>
      </c>
      <c r="N420" s="44">
        <f t="shared" si="73"/>
        <v>76</v>
      </c>
      <c r="O420" s="118">
        <v>0</v>
      </c>
      <c r="P420" s="118">
        <v>0</v>
      </c>
      <c r="Q420" s="117">
        <v>0</v>
      </c>
      <c r="R420" s="117">
        <f t="shared" si="74"/>
        <v>76</v>
      </c>
      <c r="S420" s="33" t="e">
        <f t="shared" si="75"/>
        <v>#DIV/0!</v>
      </c>
    </row>
    <row r="421" spans="1:19" ht="12.75" hidden="1" outlineLevel="2">
      <c r="A421" s="112">
        <v>39264</v>
      </c>
      <c r="B421" s="110" t="s">
        <v>241</v>
      </c>
      <c r="C421" s="110" t="s">
        <v>242</v>
      </c>
      <c r="D421" s="110"/>
      <c r="E421" s="110">
        <v>0</v>
      </c>
      <c r="F421" s="110">
        <v>0</v>
      </c>
      <c r="G421" s="111">
        <f t="shared" si="71"/>
        <v>0</v>
      </c>
      <c r="H421" s="94">
        <v>0</v>
      </c>
      <c r="I421" s="94">
        <v>0</v>
      </c>
      <c r="J421" s="94">
        <v>0</v>
      </c>
      <c r="K421" s="95">
        <f t="shared" si="72"/>
        <v>0</v>
      </c>
      <c r="L421" s="2" t="s">
        <v>262</v>
      </c>
      <c r="M421" s="93">
        <v>1</v>
      </c>
      <c r="N421" s="44">
        <f t="shared" si="73"/>
        <v>76</v>
      </c>
      <c r="O421" s="118">
        <v>0</v>
      </c>
      <c r="P421" s="118">
        <v>0</v>
      </c>
      <c r="Q421" s="117">
        <v>0</v>
      </c>
      <c r="R421" s="117">
        <f t="shared" si="74"/>
        <v>76</v>
      </c>
      <c r="S421" s="33" t="e">
        <f t="shared" si="75"/>
        <v>#DIV/0!</v>
      </c>
    </row>
    <row r="422" spans="1:19" s="35" customFormat="1" ht="12.75" hidden="1" outlineLevel="2">
      <c r="A422" s="112">
        <v>39264</v>
      </c>
      <c r="B422" s="110" t="s">
        <v>68</v>
      </c>
      <c r="C422" s="110" t="s">
        <v>69</v>
      </c>
      <c r="D422" s="110"/>
      <c r="E422" s="110">
        <v>956630</v>
      </c>
      <c r="F422" s="110">
        <v>1015120</v>
      </c>
      <c r="G422" s="111">
        <f t="shared" si="71"/>
        <v>58490</v>
      </c>
      <c r="H422" s="94">
        <v>0</v>
      </c>
      <c r="I422" s="94">
        <v>0</v>
      </c>
      <c r="J422" s="94">
        <v>87.74</v>
      </c>
      <c r="K422" s="95">
        <f t="shared" si="72"/>
        <v>87.74</v>
      </c>
      <c r="L422" s="2" t="s">
        <v>262</v>
      </c>
      <c r="M422" s="93">
        <v>1</v>
      </c>
      <c r="N422" s="44">
        <f t="shared" si="73"/>
        <v>76</v>
      </c>
      <c r="O422" s="118">
        <v>42.5</v>
      </c>
      <c r="P422" s="118">
        <v>47.5</v>
      </c>
      <c r="Q422" s="117">
        <f>(G422-30000)/1000*$Q$2</f>
        <v>125.35600000000001</v>
      </c>
      <c r="R422" s="117">
        <f t="shared" si="74"/>
        <v>291.356</v>
      </c>
      <c r="S422" s="33">
        <f t="shared" si="75"/>
        <v>2.3206747207658993</v>
      </c>
    </row>
    <row r="423" spans="1:19" ht="12.75" hidden="1" outlineLevel="2">
      <c r="A423" s="112">
        <v>39264</v>
      </c>
      <c r="B423" s="110" t="s">
        <v>70</v>
      </c>
      <c r="C423" s="110" t="s">
        <v>71</v>
      </c>
      <c r="D423" s="110"/>
      <c r="E423" s="110">
        <v>1600860</v>
      </c>
      <c r="F423" s="110">
        <v>1662320</v>
      </c>
      <c r="G423" s="111">
        <f t="shared" si="71"/>
        <v>61460</v>
      </c>
      <c r="H423" s="94">
        <v>10</v>
      </c>
      <c r="I423" s="94">
        <v>0</v>
      </c>
      <c r="J423" s="94">
        <v>92.19</v>
      </c>
      <c r="K423" s="95">
        <f t="shared" si="72"/>
        <v>102.19</v>
      </c>
      <c r="L423" s="2" t="s">
        <v>262</v>
      </c>
      <c r="M423" s="93">
        <v>1</v>
      </c>
      <c r="N423" s="44">
        <f t="shared" si="73"/>
        <v>76</v>
      </c>
      <c r="O423" s="118">
        <v>42.5</v>
      </c>
      <c r="P423" s="118">
        <v>47.5</v>
      </c>
      <c r="Q423" s="117">
        <f>(G423-30000)/1000*$Q$2</f>
        <v>138.424</v>
      </c>
      <c r="R423" s="117">
        <f t="shared" si="74"/>
        <v>304.424</v>
      </c>
      <c r="S423" s="33">
        <f t="shared" si="75"/>
        <v>1.9789999021430666</v>
      </c>
    </row>
    <row r="424" spans="1:19" s="28" customFormat="1" ht="12.75" hidden="1" outlineLevel="2">
      <c r="A424" s="112">
        <v>39264</v>
      </c>
      <c r="B424" s="110" t="s">
        <v>72</v>
      </c>
      <c r="C424" s="110" t="s">
        <v>73</v>
      </c>
      <c r="D424" s="110"/>
      <c r="E424" s="110">
        <v>2625120</v>
      </c>
      <c r="F424" s="110">
        <v>2713410</v>
      </c>
      <c r="G424" s="111">
        <f t="shared" si="71"/>
        <v>88290</v>
      </c>
      <c r="H424" s="94">
        <v>0</v>
      </c>
      <c r="I424" s="94">
        <v>0</v>
      </c>
      <c r="J424" s="94">
        <v>132.44</v>
      </c>
      <c r="K424" s="95">
        <f t="shared" si="72"/>
        <v>132.44</v>
      </c>
      <c r="L424" s="2" t="s">
        <v>262</v>
      </c>
      <c r="M424" s="93">
        <v>1</v>
      </c>
      <c r="N424" s="44">
        <f t="shared" si="73"/>
        <v>76</v>
      </c>
      <c r="O424" s="118">
        <v>42.5</v>
      </c>
      <c r="P424" s="118">
        <v>47.5</v>
      </c>
      <c r="Q424" s="117">
        <f>(G424-30000)/1000*$Q$2</f>
        <v>256.476</v>
      </c>
      <c r="R424" s="117">
        <f t="shared" si="74"/>
        <v>422.476</v>
      </c>
      <c r="S424" s="33">
        <f t="shared" si="75"/>
        <v>2.1899426155240107</v>
      </c>
    </row>
    <row r="425" spans="1:19" s="35" customFormat="1" ht="12.75" hidden="1" outlineLevel="2">
      <c r="A425" s="112">
        <v>39264</v>
      </c>
      <c r="B425" s="110" t="s">
        <v>74</v>
      </c>
      <c r="C425" s="110" t="s">
        <v>75</v>
      </c>
      <c r="D425" s="110"/>
      <c r="E425" s="110">
        <v>892810</v>
      </c>
      <c r="F425" s="110">
        <v>960150</v>
      </c>
      <c r="G425" s="111">
        <f t="shared" si="71"/>
        <v>67340</v>
      </c>
      <c r="H425" s="94">
        <v>0</v>
      </c>
      <c r="I425" s="94">
        <v>0</v>
      </c>
      <c r="J425" s="94">
        <v>101.01</v>
      </c>
      <c r="K425" s="95">
        <f t="shared" si="72"/>
        <v>101.01</v>
      </c>
      <c r="L425" s="2" t="s">
        <v>262</v>
      </c>
      <c r="M425" s="93">
        <v>1</v>
      </c>
      <c r="N425" s="44">
        <f t="shared" si="73"/>
        <v>76</v>
      </c>
      <c r="O425" s="118">
        <v>42.5</v>
      </c>
      <c r="P425" s="118">
        <v>47.5</v>
      </c>
      <c r="Q425" s="117">
        <f>(G425-30000)/1000*$Q$2</f>
        <v>164.29600000000002</v>
      </c>
      <c r="R425" s="117">
        <f t="shared" si="74"/>
        <v>330.29600000000005</v>
      </c>
      <c r="S425" s="33">
        <f t="shared" si="75"/>
        <v>2.2699336699336703</v>
      </c>
    </row>
    <row r="426" spans="1:19" ht="12.75" hidden="1" outlineLevel="2">
      <c r="A426" s="112">
        <v>39264</v>
      </c>
      <c r="B426" s="110" t="s">
        <v>76</v>
      </c>
      <c r="C426" s="110" t="s">
        <v>77</v>
      </c>
      <c r="D426" s="110"/>
      <c r="E426" s="110">
        <v>0</v>
      </c>
      <c r="F426" s="110">
        <v>0</v>
      </c>
      <c r="G426" s="111">
        <f t="shared" si="71"/>
        <v>0</v>
      </c>
      <c r="H426" s="94">
        <v>10</v>
      </c>
      <c r="I426" s="94">
        <v>0</v>
      </c>
      <c r="J426" s="94">
        <v>65</v>
      </c>
      <c r="K426" s="95">
        <f t="shared" si="72"/>
        <v>75</v>
      </c>
      <c r="L426" s="2" t="s">
        <v>262</v>
      </c>
      <c r="M426" s="93">
        <v>1</v>
      </c>
      <c r="N426" s="44">
        <f t="shared" si="73"/>
        <v>76</v>
      </c>
      <c r="O426" s="118">
        <v>0</v>
      </c>
      <c r="P426" s="118">
        <v>0</v>
      </c>
      <c r="Q426" s="117">
        <v>0</v>
      </c>
      <c r="R426" s="117">
        <f t="shared" si="74"/>
        <v>76</v>
      </c>
      <c r="S426" s="33">
        <f t="shared" si="75"/>
        <v>0.013333333333333334</v>
      </c>
    </row>
    <row r="427" spans="1:19" ht="12.75" hidden="1" outlineLevel="2">
      <c r="A427" s="112">
        <v>39264</v>
      </c>
      <c r="B427" s="110" t="s">
        <v>78</v>
      </c>
      <c r="C427" s="110" t="s">
        <v>79</v>
      </c>
      <c r="D427" s="110"/>
      <c r="E427" s="110">
        <v>791230</v>
      </c>
      <c r="F427" s="110">
        <v>921260</v>
      </c>
      <c r="G427" s="111">
        <f t="shared" si="71"/>
        <v>130030</v>
      </c>
      <c r="H427" s="94">
        <v>0</v>
      </c>
      <c r="I427" s="94">
        <v>0</v>
      </c>
      <c r="J427" s="94">
        <v>195.08</v>
      </c>
      <c r="K427" s="95">
        <f t="shared" si="72"/>
        <v>195.08</v>
      </c>
      <c r="L427" s="2" t="s">
        <v>262</v>
      </c>
      <c r="M427" s="93">
        <v>1</v>
      </c>
      <c r="N427" s="44">
        <f t="shared" si="73"/>
        <v>76</v>
      </c>
      <c r="O427" s="118">
        <v>42.5</v>
      </c>
      <c r="P427" s="118">
        <v>47.5</v>
      </c>
      <c r="Q427" s="117">
        <f>(G427-30000)/1000*$Q$2</f>
        <v>440.13200000000006</v>
      </c>
      <c r="R427" s="117">
        <f t="shared" si="74"/>
        <v>606.1320000000001</v>
      </c>
      <c r="S427" s="33">
        <f t="shared" si="75"/>
        <v>2.1070945253229443</v>
      </c>
    </row>
    <row r="428" spans="1:19" s="63" customFormat="1" ht="12.75" hidden="1" outlineLevel="2">
      <c r="A428" s="112">
        <v>39264</v>
      </c>
      <c r="B428" s="110" t="s">
        <v>213</v>
      </c>
      <c r="C428" s="110" t="s">
        <v>214</v>
      </c>
      <c r="D428" s="110"/>
      <c r="E428" s="110">
        <v>1337770</v>
      </c>
      <c r="F428" s="110">
        <v>1420810</v>
      </c>
      <c r="G428" s="111">
        <f t="shared" si="71"/>
        <v>83040</v>
      </c>
      <c r="H428" s="94">
        <v>0</v>
      </c>
      <c r="I428" s="94">
        <v>0</v>
      </c>
      <c r="J428" s="94">
        <v>124.56</v>
      </c>
      <c r="K428" s="95">
        <f t="shared" si="72"/>
        <v>124.56</v>
      </c>
      <c r="L428" s="2" t="s">
        <v>262</v>
      </c>
      <c r="M428" s="93">
        <v>1</v>
      </c>
      <c r="N428" s="44">
        <f t="shared" si="73"/>
        <v>76</v>
      </c>
      <c r="O428" s="118">
        <v>42.5</v>
      </c>
      <c r="P428" s="118">
        <v>47.5</v>
      </c>
      <c r="Q428" s="117">
        <f>(G428-30000)/1000*$Q$2</f>
        <v>233.376</v>
      </c>
      <c r="R428" s="117">
        <f t="shared" si="74"/>
        <v>399.376</v>
      </c>
      <c r="S428" s="33">
        <f t="shared" si="75"/>
        <v>2.206294155427103</v>
      </c>
    </row>
    <row r="429" spans="1:19" s="35" customFormat="1" ht="12.75" hidden="1" outlineLevel="2">
      <c r="A429" s="112">
        <v>39264</v>
      </c>
      <c r="B429" s="110" t="s">
        <v>80</v>
      </c>
      <c r="C429" s="110" t="s">
        <v>81</v>
      </c>
      <c r="D429" s="110"/>
      <c r="E429" s="110">
        <v>770460</v>
      </c>
      <c r="F429" s="110">
        <v>829620</v>
      </c>
      <c r="G429" s="111">
        <f t="shared" si="71"/>
        <v>59160</v>
      </c>
      <c r="H429" s="94">
        <v>0</v>
      </c>
      <c r="I429" s="94">
        <v>0</v>
      </c>
      <c r="J429" s="94">
        <v>88.74</v>
      </c>
      <c r="K429" s="95">
        <f t="shared" si="72"/>
        <v>88.74</v>
      </c>
      <c r="L429" s="2" t="s">
        <v>262</v>
      </c>
      <c r="M429" s="93">
        <v>1</v>
      </c>
      <c r="N429" s="44">
        <f t="shared" si="73"/>
        <v>76</v>
      </c>
      <c r="O429" s="118">
        <v>42.5</v>
      </c>
      <c r="P429" s="118">
        <v>47.5</v>
      </c>
      <c r="Q429" s="117">
        <f>(G429-30000)/1000*$Q$2</f>
        <v>128.304</v>
      </c>
      <c r="R429" s="117">
        <f t="shared" si="74"/>
        <v>294.304</v>
      </c>
      <c r="S429" s="33">
        <f t="shared" si="75"/>
        <v>2.3164750957854405</v>
      </c>
    </row>
    <row r="430" spans="1:19" s="35" customFormat="1" ht="12.75" hidden="1" outlineLevel="2">
      <c r="A430" s="112">
        <v>39264</v>
      </c>
      <c r="B430" s="110" t="s">
        <v>235</v>
      </c>
      <c r="C430" s="110" t="s">
        <v>236</v>
      </c>
      <c r="D430" s="110"/>
      <c r="E430" s="110">
        <v>0</v>
      </c>
      <c r="F430" s="110">
        <v>0</v>
      </c>
      <c r="G430" s="111">
        <f t="shared" si="71"/>
        <v>0</v>
      </c>
      <c r="H430" s="94">
        <v>0</v>
      </c>
      <c r="I430" s="94">
        <v>0</v>
      </c>
      <c r="J430" s="94">
        <v>0</v>
      </c>
      <c r="K430" s="95">
        <f t="shared" si="72"/>
        <v>0</v>
      </c>
      <c r="L430" s="2" t="s">
        <v>262</v>
      </c>
      <c r="M430" s="93">
        <v>1</v>
      </c>
      <c r="N430" s="44">
        <f t="shared" si="73"/>
        <v>76</v>
      </c>
      <c r="O430" s="118">
        <v>0</v>
      </c>
      <c r="P430" s="118">
        <v>0</v>
      </c>
      <c r="Q430" s="117">
        <v>0</v>
      </c>
      <c r="R430" s="117">
        <f t="shared" si="74"/>
        <v>76</v>
      </c>
      <c r="S430" s="33" t="e">
        <f t="shared" si="75"/>
        <v>#DIV/0!</v>
      </c>
    </row>
    <row r="431" spans="1:19" s="35" customFormat="1" ht="12.75" hidden="1" outlineLevel="2">
      <c r="A431" s="112">
        <v>39264</v>
      </c>
      <c r="B431" s="110" t="s">
        <v>215</v>
      </c>
      <c r="C431" s="110" t="s">
        <v>216</v>
      </c>
      <c r="D431" s="110"/>
      <c r="E431" s="110">
        <v>0</v>
      </c>
      <c r="F431" s="110">
        <v>0</v>
      </c>
      <c r="G431" s="111">
        <f t="shared" si="71"/>
        <v>0</v>
      </c>
      <c r="H431" s="94">
        <v>0</v>
      </c>
      <c r="I431" s="94">
        <v>0</v>
      </c>
      <c r="J431" s="94">
        <v>75</v>
      </c>
      <c r="K431" s="95">
        <f t="shared" si="72"/>
        <v>75</v>
      </c>
      <c r="L431" s="2" t="s">
        <v>262</v>
      </c>
      <c r="M431" s="93">
        <v>1</v>
      </c>
      <c r="N431" s="44">
        <f t="shared" si="73"/>
        <v>76</v>
      </c>
      <c r="O431" s="118">
        <v>0</v>
      </c>
      <c r="P431" s="118">
        <v>0</v>
      </c>
      <c r="Q431" s="117">
        <v>0</v>
      </c>
      <c r="R431" s="117">
        <f t="shared" si="74"/>
        <v>76</v>
      </c>
      <c r="S431" s="33">
        <f t="shared" si="75"/>
        <v>0.013333333333333334</v>
      </c>
    </row>
    <row r="432" spans="1:19" ht="12.75" hidden="1" outlineLevel="2">
      <c r="A432" s="112">
        <v>39264</v>
      </c>
      <c r="B432" s="110" t="s">
        <v>217</v>
      </c>
      <c r="C432" s="110" t="s">
        <v>218</v>
      </c>
      <c r="D432" s="110"/>
      <c r="E432" s="110">
        <v>2740</v>
      </c>
      <c r="F432" s="110">
        <v>15160</v>
      </c>
      <c r="G432" s="111">
        <f t="shared" si="71"/>
        <v>12420</v>
      </c>
      <c r="H432" s="94">
        <v>0</v>
      </c>
      <c r="I432" s="94">
        <v>30</v>
      </c>
      <c r="J432" s="94">
        <v>0</v>
      </c>
      <c r="K432" s="95">
        <f t="shared" si="72"/>
        <v>30</v>
      </c>
      <c r="L432" s="2" t="s">
        <v>262</v>
      </c>
      <c r="M432" s="93">
        <v>1</v>
      </c>
      <c r="N432" s="44">
        <f t="shared" si="73"/>
        <v>76</v>
      </c>
      <c r="O432" s="118">
        <f>(G432-10000)/1000*$O$2</f>
        <v>3.025</v>
      </c>
      <c r="P432" s="118">
        <v>0</v>
      </c>
      <c r="Q432" s="117">
        <v>0</v>
      </c>
      <c r="R432" s="117">
        <f t="shared" si="74"/>
        <v>79.025</v>
      </c>
      <c r="S432" s="33">
        <f t="shared" si="75"/>
        <v>1.6341666666666668</v>
      </c>
    </row>
    <row r="433" spans="1:19" s="35" customFormat="1" ht="12.75" hidden="1" outlineLevel="2">
      <c r="A433" s="112">
        <v>39264</v>
      </c>
      <c r="B433" s="110" t="s">
        <v>82</v>
      </c>
      <c r="C433" s="110" t="s">
        <v>83</v>
      </c>
      <c r="D433" s="110"/>
      <c r="E433" s="110">
        <v>1190880</v>
      </c>
      <c r="F433" s="110">
        <v>1222710</v>
      </c>
      <c r="G433" s="111">
        <f t="shared" si="71"/>
        <v>31830</v>
      </c>
      <c r="H433" s="94">
        <v>0</v>
      </c>
      <c r="I433" s="94">
        <v>0</v>
      </c>
      <c r="J433" s="94">
        <v>47.75</v>
      </c>
      <c r="K433" s="95">
        <f t="shared" si="72"/>
        <v>47.75</v>
      </c>
      <c r="L433" s="2" t="s">
        <v>262</v>
      </c>
      <c r="M433" s="93">
        <v>1</v>
      </c>
      <c r="N433" s="44">
        <f t="shared" si="73"/>
        <v>76</v>
      </c>
      <c r="O433" s="118">
        <v>42.5</v>
      </c>
      <c r="P433" s="118">
        <v>47.5</v>
      </c>
      <c r="Q433" s="117">
        <f>(G433-30000)/1000*$Q$2</f>
        <v>8.052000000000001</v>
      </c>
      <c r="R433" s="117">
        <f t="shared" si="74"/>
        <v>174.052</v>
      </c>
      <c r="S433" s="33">
        <f t="shared" si="75"/>
        <v>2.645068062827225</v>
      </c>
    </row>
    <row r="434" spans="1:19" s="35" customFormat="1" ht="12.75" hidden="1" outlineLevel="2">
      <c r="A434" s="112">
        <v>39264</v>
      </c>
      <c r="B434" s="110" t="s">
        <v>84</v>
      </c>
      <c r="C434" s="110" t="s">
        <v>85</v>
      </c>
      <c r="D434" s="110"/>
      <c r="E434" s="110">
        <v>2746070</v>
      </c>
      <c r="F434" s="110">
        <v>2891280</v>
      </c>
      <c r="G434" s="111">
        <f t="shared" si="71"/>
        <v>145210</v>
      </c>
      <c r="H434" s="94">
        <v>0</v>
      </c>
      <c r="I434" s="94">
        <v>0</v>
      </c>
      <c r="J434" s="94">
        <v>217.82</v>
      </c>
      <c r="K434" s="95">
        <f t="shared" si="72"/>
        <v>217.82</v>
      </c>
      <c r="L434" s="2" t="s">
        <v>262</v>
      </c>
      <c r="M434" s="93">
        <v>1</v>
      </c>
      <c r="N434" s="44">
        <f t="shared" si="73"/>
        <v>76</v>
      </c>
      <c r="O434" s="118">
        <v>42.5</v>
      </c>
      <c r="P434" s="118">
        <v>47.5</v>
      </c>
      <c r="Q434" s="117">
        <f>(G434-30000)/1000*$Q$2</f>
        <v>506.92400000000004</v>
      </c>
      <c r="R434" s="117">
        <f t="shared" si="74"/>
        <v>672.924</v>
      </c>
      <c r="S434" s="33">
        <f t="shared" si="75"/>
        <v>2.0893581856578827</v>
      </c>
    </row>
    <row r="435" spans="1:19" s="35" customFormat="1" ht="12.75" hidden="1" outlineLevel="2">
      <c r="A435" s="112">
        <v>39264</v>
      </c>
      <c r="B435" s="110" t="s">
        <v>219</v>
      </c>
      <c r="C435" s="110" t="s">
        <v>220</v>
      </c>
      <c r="D435" s="110"/>
      <c r="E435" s="110">
        <v>1410030</v>
      </c>
      <c r="F435" s="110">
        <v>1517710</v>
      </c>
      <c r="G435" s="111">
        <f t="shared" si="71"/>
        <v>107680</v>
      </c>
      <c r="H435" s="94">
        <v>0</v>
      </c>
      <c r="I435" s="94">
        <v>0</v>
      </c>
      <c r="J435" s="94">
        <v>161.52</v>
      </c>
      <c r="K435" s="95">
        <f t="shared" si="72"/>
        <v>161.52</v>
      </c>
      <c r="L435" s="2" t="s">
        <v>262</v>
      </c>
      <c r="M435" s="93">
        <v>1</v>
      </c>
      <c r="N435" s="44">
        <f t="shared" si="73"/>
        <v>76</v>
      </c>
      <c r="O435" s="118">
        <v>42.5</v>
      </c>
      <c r="P435" s="118">
        <v>47.5</v>
      </c>
      <c r="Q435" s="117">
        <f>(G435-30000)/1000*$Q$2</f>
        <v>341.79200000000003</v>
      </c>
      <c r="R435" s="117">
        <f t="shared" si="74"/>
        <v>507.79200000000003</v>
      </c>
      <c r="S435" s="33">
        <f t="shared" si="75"/>
        <v>2.143833580980684</v>
      </c>
    </row>
    <row r="436" spans="1:19" s="35" customFormat="1" ht="12.75" hidden="1" outlineLevel="2">
      <c r="A436" s="112">
        <v>39264</v>
      </c>
      <c r="B436" s="110" t="s">
        <v>221</v>
      </c>
      <c r="C436" s="110" t="s">
        <v>222</v>
      </c>
      <c r="D436" s="110"/>
      <c r="E436" s="110">
        <v>0</v>
      </c>
      <c r="F436" s="110">
        <v>0</v>
      </c>
      <c r="G436" s="111">
        <f t="shared" si="71"/>
        <v>0</v>
      </c>
      <c r="H436" s="94">
        <v>0</v>
      </c>
      <c r="I436" s="94">
        <v>0</v>
      </c>
      <c r="J436" s="94">
        <v>50</v>
      </c>
      <c r="K436" s="95">
        <f t="shared" si="72"/>
        <v>50</v>
      </c>
      <c r="L436" s="2" t="s">
        <v>262</v>
      </c>
      <c r="M436" s="93">
        <v>1</v>
      </c>
      <c r="N436" s="44">
        <f t="shared" si="73"/>
        <v>76</v>
      </c>
      <c r="O436" s="118">
        <v>0</v>
      </c>
      <c r="P436" s="118">
        <v>0</v>
      </c>
      <c r="Q436" s="117">
        <v>0</v>
      </c>
      <c r="R436" s="117">
        <f t="shared" si="74"/>
        <v>76</v>
      </c>
      <c r="S436" s="33">
        <f t="shared" si="75"/>
        <v>0.52</v>
      </c>
    </row>
    <row r="437" spans="1:19" s="35" customFormat="1" ht="12.75" hidden="1" outlineLevel="2">
      <c r="A437" s="112">
        <v>39264</v>
      </c>
      <c r="B437" s="110" t="s">
        <v>239</v>
      </c>
      <c r="C437" s="110" t="s">
        <v>240</v>
      </c>
      <c r="D437" s="110"/>
      <c r="E437" s="110">
        <v>0</v>
      </c>
      <c r="F437" s="110">
        <v>0</v>
      </c>
      <c r="G437" s="111">
        <f t="shared" si="71"/>
        <v>0</v>
      </c>
      <c r="H437" s="94">
        <v>0</v>
      </c>
      <c r="I437" s="94">
        <v>0</v>
      </c>
      <c r="J437" s="94">
        <v>0</v>
      </c>
      <c r="K437" s="95">
        <f t="shared" si="72"/>
        <v>0</v>
      </c>
      <c r="L437" s="2" t="s">
        <v>262</v>
      </c>
      <c r="M437" s="93">
        <v>1</v>
      </c>
      <c r="N437" s="44">
        <f t="shared" si="73"/>
        <v>76</v>
      </c>
      <c r="O437" s="118">
        <v>0</v>
      </c>
      <c r="P437" s="118">
        <v>0</v>
      </c>
      <c r="Q437" s="117">
        <v>0</v>
      </c>
      <c r="R437" s="117">
        <f t="shared" si="74"/>
        <v>76</v>
      </c>
      <c r="S437" s="33" t="e">
        <f t="shared" si="75"/>
        <v>#DIV/0!</v>
      </c>
    </row>
    <row r="438" spans="1:19" s="35" customFormat="1" ht="12.75" hidden="1" outlineLevel="2">
      <c r="A438" s="112">
        <v>39264</v>
      </c>
      <c r="B438" s="110" t="s">
        <v>86</v>
      </c>
      <c r="C438" s="110" t="s">
        <v>87</v>
      </c>
      <c r="D438" s="110"/>
      <c r="E438" s="110">
        <v>1100050</v>
      </c>
      <c r="F438" s="110">
        <v>1192120</v>
      </c>
      <c r="G438" s="111">
        <f t="shared" si="71"/>
        <v>92070</v>
      </c>
      <c r="H438" s="94">
        <v>0</v>
      </c>
      <c r="I438" s="94">
        <v>0</v>
      </c>
      <c r="J438" s="94">
        <v>138.11</v>
      </c>
      <c r="K438" s="95">
        <f t="shared" si="72"/>
        <v>138.11</v>
      </c>
      <c r="L438" s="2" t="s">
        <v>262</v>
      </c>
      <c r="M438" s="93">
        <v>1</v>
      </c>
      <c r="N438" s="44">
        <f t="shared" si="73"/>
        <v>76</v>
      </c>
      <c r="O438" s="118">
        <v>42.5</v>
      </c>
      <c r="P438" s="118">
        <v>47.5</v>
      </c>
      <c r="Q438" s="117">
        <f>(G438-30000)/1000*$Q$2</f>
        <v>273.108</v>
      </c>
      <c r="R438" s="117">
        <f t="shared" si="74"/>
        <v>439.108</v>
      </c>
      <c r="S438" s="33">
        <f t="shared" si="75"/>
        <v>2.179407718485265</v>
      </c>
    </row>
    <row r="439" spans="1:19" s="35" customFormat="1" ht="12.75" hidden="1" outlineLevel="2">
      <c r="A439" s="112">
        <v>39264</v>
      </c>
      <c r="B439" s="110" t="s">
        <v>88</v>
      </c>
      <c r="C439" s="110" t="s">
        <v>89</v>
      </c>
      <c r="D439" s="110"/>
      <c r="E439" s="110">
        <v>805410</v>
      </c>
      <c r="F439" s="110">
        <v>903510</v>
      </c>
      <c r="G439" s="111">
        <f t="shared" si="71"/>
        <v>98100</v>
      </c>
      <c r="H439" s="94">
        <v>0</v>
      </c>
      <c r="I439" s="94">
        <v>0</v>
      </c>
      <c r="J439" s="94">
        <v>147.15</v>
      </c>
      <c r="K439" s="95">
        <f t="shared" si="72"/>
        <v>147.15</v>
      </c>
      <c r="L439" s="2" t="s">
        <v>262</v>
      </c>
      <c r="M439" s="93">
        <v>1</v>
      </c>
      <c r="N439" s="44">
        <f t="shared" si="73"/>
        <v>76</v>
      </c>
      <c r="O439" s="118">
        <v>42.5</v>
      </c>
      <c r="P439" s="118">
        <v>47.5</v>
      </c>
      <c r="Q439" s="117">
        <f>(G439-30000)/1000*$Q$2</f>
        <v>299.64</v>
      </c>
      <c r="R439" s="117">
        <f t="shared" si="74"/>
        <v>465.64</v>
      </c>
      <c r="S439" s="33">
        <f t="shared" si="75"/>
        <v>2.164390078151546</v>
      </c>
    </row>
    <row r="440" spans="1:19" s="35" customFormat="1" ht="12.75" hidden="1" outlineLevel="2">
      <c r="A440" s="112">
        <v>39264</v>
      </c>
      <c r="B440" s="110" t="s">
        <v>127</v>
      </c>
      <c r="C440" s="110" t="s">
        <v>128</v>
      </c>
      <c r="D440" s="110"/>
      <c r="E440" s="110">
        <v>0</v>
      </c>
      <c r="F440" s="110">
        <v>0</v>
      </c>
      <c r="G440" s="111">
        <f t="shared" si="71"/>
        <v>0</v>
      </c>
      <c r="H440" s="94">
        <v>0</v>
      </c>
      <c r="I440" s="94">
        <v>0</v>
      </c>
      <c r="J440" s="94">
        <v>0</v>
      </c>
      <c r="K440" s="95">
        <f t="shared" si="72"/>
        <v>0</v>
      </c>
      <c r="L440" s="2" t="s">
        <v>262</v>
      </c>
      <c r="M440" s="93">
        <v>1</v>
      </c>
      <c r="N440" s="44">
        <f t="shared" si="73"/>
        <v>76</v>
      </c>
      <c r="O440" s="118">
        <v>0</v>
      </c>
      <c r="P440" s="118">
        <v>0</v>
      </c>
      <c r="Q440" s="117">
        <v>0</v>
      </c>
      <c r="R440" s="117">
        <f t="shared" si="74"/>
        <v>76</v>
      </c>
      <c r="S440" s="33" t="e">
        <f t="shared" si="75"/>
        <v>#DIV/0!</v>
      </c>
    </row>
    <row r="441" spans="1:19" s="28" customFormat="1" ht="12.75" hidden="1" outlineLevel="2">
      <c r="A441" s="112">
        <v>39264</v>
      </c>
      <c r="B441" s="110" t="s">
        <v>90</v>
      </c>
      <c r="C441" s="110" t="s">
        <v>91</v>
      </c>
      <c r="D441" s="110"/>
      <c r="E441" s="110">
        <v>996870</v>
      </c>
      <c r="F441" s="110">
        <v>1055290</v>
      </c>
      <c r="G441" s="111">
        <f t="shared" si="71"/>
        <v>58420</v>
      </c>
      <c r="H441" s="94">
        <v>0</v>
      </c>
      <c r="I441" s="94">
        <v>0</v>
      </c>
      <c r="J441" s="94">
        <v>87.63</v>
      </c>
      <c r="K441" s="95">
        <f t="shared" si="72"/>
        <v>87.63</v>
      </c>
      <c r="L441" s="2" t="s">
        <v>262</v>
      </c>
      <c r="M441" s="93">
        <v>1</v>
      </c>
      <c r="N441" s="44">
        <f t="shared" si="73"/>
        <v>76</v>
      </c>
      <c r="O441" s="118">
        <v>42.5</v>
      </c>
      <c r="P441" s="118">
        <v>47.5</v>
      </c>
      <c r="Q441" s="117">
        <f>(G441-30000)/1000*$Q$2</f>
        <v>125.04800000000002</v>
      </c>
      <c r="R441" s="117">
        <f t="shared" si="74"/>
        <v>291.048</v>
      </c>
      <c r="S441" s="33">
        <f t="shared" si="75"/>
        <v>2.321328312221842</v>
      </c>
    </row>
    <row r="442" spans="1:19" s="35" customFormat="1" ht="12.75" hidden="1" outlineLevel="2">
      <c r="A442" s="112">
        <v>39264</v>
      </c>
      <c r="B442" s="110" t="s">
        <v>231</v>
      </c>
      <c r="C442" s="110" t="s">
        <v>232</v>
      </c>
      <c r="D442" s="110"/>
      <c r="E442" s="110">
        <v>0</v>
      </c>
      <c r="F442" s="110">
        <v>0</v>
      </c>
      <c r="G442" s="111">
        <f t="shared" si="71"/>
        <v>0</v>
      </c>
      <c r="H442" s="94">
        <v>0</v>
      </c>
      <c r="I442" s="94">
        <v>0</v>
      </c>
      <c r="J442" s="94">
        <v>0</v>
      </c>
      <c r="K442" s="95">
        <f t="shared" si="72"/>
        <v>0</v>
      </c>
      <c r="L442" s="2" t="s">
        <v>262</v>
      </c>
      <c r="M442" s="93">
        <v>1</v>
      </c>
      <c r="N442" s="44">
        <f t="shared" si="73"/>
        <v>76</v>
      </c>
      <c r="O442" s="118">
        <v>0</v>
      </c>
      <c r="P442" s="118">
        <v>0</v>
      </c>
      <c r="Q442" s="117">
        <v>0</v>
      </c>
      <c r="R442" s="117">
        <f t="shared" si="74"/>
        <v>76</v>
      </c>
      <c r="S442" s="33" t="e">
        <f t="shared" si="75"/>
        <v>#DIV/0!</v>
      </c>
    </row>
    <row r="443" spans="1:19" s="35" customFormat="1" ht="12.75" hidden="1" outlineLevel="2">
      <c r="A443" s="112">
        <v>39264</v>
      </c>
      <c r="B443" s="110" t="s">
        <v>92</v>
      </c>
      <c r="C443" s="110" t="s">
        <v>93</v>
      </c>
      <c r="D443" s="110"/>
      <c r="E443" s="110">
        <v>1420760</v>
      </c>
      <c r="F443" s="110">
        <v>1469320</v>
      </c>
      <c r="G443" s="111">
        <f t="shared" si="71"/>
        <v>48560</v>
      </c>
      <c r="H443" s="94">
        <v>0</v>
      </c>
      <c r="I443" s="94">
        <v>0</v>
      </c>
      <c r="J443" s="94">
        <v>72.84</v>
      </c>
      <c r="K443" s="95">
        <f t="shared" si="72"/>
        <v>72.84</v>
      </c>
      <c r="L443" s="2" t="s">
        <v>262</v>
      </c>
      <c r="M443" s="93">
        <v>1</v>
      </c>
      <c r="N443" s="44">
        <f t="shared" si="73"/>
        <v>76</v>
      </c>
      <c r="O443" s="118">
        <v>42.5</v>
      </c>
      <c r="P443" s="118">
        <v>47.5</v>
      </c>
      <c r="Q443" s="117">
        <f>(G443-30000)/1000*$Q$2</f>
        <v>81.664</v>
      </c>
      <c r="R443" s="117">
        <f t="shared" si="74"/>
        <v>247.664</v>
      </c>
      <c r="S443" s="33">
        <f t="shared" si="75"/>
        <v>2.4001098297638657</v>
      </c>
    </row>
    <row r="444" spans="1:19" s="35" customFormat="1" ht="12.75" hidden="1" outlineLevel="2">
      <c r="A444" s="112">
        <v>39264</v>
      </c>
      <c r="B444" s="110" t="s">
        <v>94</v>
      </c>
      <c r="C444" s="110" t="s">
        <v>95</v>
      </c>
      <c r="D444" s="110"/>
      <c r="E444" s="110">
        <v>3276090</v>
      </c>
      <c r="F444" s="110">
        <v>3397310</v>
      </c>
      <c r="G444" s="111">
        <f aca="true" t="shared" si="76" ref="G444:G475">F444-E444</f>
        <v>121220</v>
      </c>
      <c r="H444" s="94">
        <v>10.03</v>
      </c>
      <c r="I444" s="94">
        <v>0</v>
      </c>
      <c r="J444" s="94">
        <v>181.83</v>
      </c>
      <c r="K444" s="95">
        <f aca="true" t="shared" si="77" ref="K444:K475">+J444+I444+H444</f>
        <v>191.86</v>
      </c>
      <c r="L444" s="2" t="s">
        <v>262</v>
      </c>
      <c r="M444" s="93">
        <v>1</v>
      </c>
      <c r="N444" s="44">
        <f aca="true" t="shared" si="78" ref="N444:N475">$N$2*2</f>
        <v>76</v>
      </c>
      <c r="O444" s="118">
        <v>42.5</v>
      </c>
      <c r="P444" s="118">
        <v>47.5</v>
      </c>
      <c r="Q444" s="117">
        <f>(G444-30000)/1000*$Q$2</f>
        <v>401.36800000000005</v>
      </c>
      <c r="R444" s="117">
        <f aca="true" t="shared" si="79" ref="R444:R475">N444+O444+P444+Q444</f>
        <v>567.368</v>
      </c>
      <c r="S444" s="33">
        <f aca="true" t="shared" si="80" ref="S444:S475">SUM(R444-K444)/K444</f>
        <v>1.9571979568435318</v>
      </c>
    </row>
    <row r="445" spans="1:19" s="35" customFormat="1" ht="12.75" hidden="1" outlineLevel="2">
      <c r="A445" s="112">
        <v>39264</v>
      </c>
      <c r="B445" s="110" t="s">
        <v>96</v>
      </c>
      <c r="C445" s="110" t="s">
        <v>97</v>
      </c>
      <c r="D445" s="110"/>
      <c r="E445" s="110">
        <v>279650</v>
      </c>
      <c r="F445" s="110">
        <v>286310</v>
      </c>
      <c r="G445" s="111">
        <f t="shared" si="76"/>
        <v>6660</v>
      </c>
      <c r="H445" s="94">
        <v>0</v>
      </c>
      <c r="I445" s="94">
        <v>30</v>
      </c>
      <c r="J445" s="94">
        <v>0</v>
      </c>
      <c r="K445" s="95">
        <f t="shared" si="77"/>
        <v>30</v>
      </c>
      <c r="L445" s="2" t="s">
        <v>262</v>
      </c>
      <c r="M445" s="93">
        <v>1</v>
      </c>
      <c r="N445" s="44">
        <f t="shared" si="78"/>
        <v>76</v>
      </c>
      <c r="O445" s="118">
        <v>0</v>
      </c>
      <c r="P445" s="118">
        <v>0</v>
      </c>
      <c r="Q445" s="117">
        <v>0</v>
      </c>
      <c r="R445" s="117">
        <f t="shared" si="79"/>
        <v>76</v>
      </c>
      <c r="S445" s="33">
        <f t="shared" si="80"/>
        <v>1.5333333333333334</v>
      </c>
    </row>
    <row r="446" spans="1:19" ht="12.75" hidden="1" outlineLevel="2">
      <c r="A446" s="112">
        <v>39264</v>
      </c>
      <c r="B446" s="110" t="s">
        <v>98</v>
      </c>
      <c r="C446" s="110" t="s">
        <v>99</v>
      </c>
      <c r="D446" s="110"/>
      <c r="E446" s="110">
        <v>1829120</v>
      </c>
      <c r="F446" s="110">
        <v>1946010</v>
      </c>
      <c r="G446" s="111">
        <f t="shared" si="76"/>
        <v>116890</v>
      </c>
      <c r="H446" s="94">
        <v>0</v>
      </c>
      <c r="I446" s="94">
        <v>0</v>
      </c>
      <c r="J446" s="94">
        <v>175.34</v>
      </c>
      <c r="K446" s="95">
        <f t="shared" si="77"/>
        <v>175.34</v>
      </c>
      <c r="L446" s="2" t="s">
        <v>262</v>
      </c>
      <c r="M446" s="93">
        <v>1</v>
      </c>
      <c r="N446" s="44">
        <f t="shared" si="78"/>
        <v>76</v>
      </c>
      <c r="O446" s="118">
        <v>42.5</v>
      </c>
      <c r="P446" s="118">
        <v>47.5</v>
      </c>
      <c r="Q446" s="117">
        <f aca="true" t="shared" si="81" ref="Q446:Q464">(G446-30000)/1000*$Q$2</f>
        <v>382.31600000000003</v>
      </c>
      <c r="R446" s="117">
        <f t="shared" si="79"/>
        <v>548.316</v>
      </c>
      <c r="S446" s="33">
        <f t="shared" si="80"/>
        <v>2.127158663168701</v>
      </c>
    </row>
    <row r="447" spans="1:19" s="28" customFormat="1" ht="12.75" hidden="1" outlineLevel="2">
      <c r="A447" s="112">
        <v>39264</v>
      </c>
      <c r="B447" s="110" t="s">
        <v>100</v>
      </c>
      <c r="C447" s="110" t="s">
        <v>101</v>
      </c>
      <c r="D447" s="110"/>
      <c r="E447" s="110">
        <v>1682060</v>
      </c>
      <c r="F447" s="110">
        <v>1753360</v>
      </c>
      <c r="G447" s="111">
        <f t="shared" si="76"/>
        <v>71300</v>
      </c>
      <c r="H447" s="94">
        <v>0</v>
      </c>
      <c r="I447" s="94">
        <v>0</v>
      </c>
      <c r="J447" s="94">
        <v>106.95</v>
      </c>
      <c r="K447" s="95">
        <f t="shared" si="77"/>
        <v>106.95</v>
      </c>
      <c r="L447" s="2" t="s">
        <v>262</v>
      </c>
      <c r="M447" s="93">
        <v>1</v>
      </c>
      <c r="N447" s="44">
        <f t="shared" si="78"/>
        <v>76</v>
      </c>
      <c r="O447" s="118">
        <v>42.5</v>
      </c>
      <c r="P447" s="118">
        <v>47.5</v>
      </c>
      <c r="Q447" s="117">
        <f t="shared" si="81"/>
        <v>181.72</v>
      </c>
      <c r="R447" s="117">
        <f t="shared" si="79"/>
        <v>347.72</v>
      </c>
      <c r="S447" s="33">
        <f t="shared" si="80"/>
        <v>2.251238896680692</v>
      </c>
    </row>
    <row r="448" spans="1:19" ht="12.75" hidden="1" outlineLevel="2">
      <c r="A448" s="112">
        <v>39264</v>
      </c>
      <c r="B448" s="110" t="s">
        <v>102</v>
      </c>
      <c r="C448" s="110" t="s">
        <v>103</v>
      </c>
      <c r="D448" s="110"/>
      <c r="E448" s="110">
        <v>2182720</v>
      </c>
      <c r="F448" s="110">
        <v>2343190</v>
      </c>
      <c r="G448" s="111">
        <f t="shared" si="76"/>
        <v>160470</v>
      </c>
      <c r="H448" s="94">
        <v>0</v>
      </c>
      <c r="I448" s="94">
        <v>0</v>
      </c>
      <c r="J448" s="94">
        <v>240.71</v>
      </c>
      <c r="K448" s="95">
        <f t="shared" si="77"/>
        <v>240.71</v>
      </c>
      <c r="L448" s="2" t="s">
        <v>262</v>
      </c>
      <c r="M448" s="93">
        <v>1</v>
      </c>
      <c r="N448" s="44">
        <f t="shared" si="78"/>
        <v>76</v>
      </c>
      <c r="O448" s="118">
        <v>42.5</v>
      </c>
      <c r="P448" s="118">
        <v>47.5</v>
      </c>
      <c r="Q448" s="117">
        <f t="shared" si="81"/>
        <v>574.0680000000001</v>
      </c>
      <c r="R448" s="117">
        <f t="shared" si="79"/>
        <v>740.0680000000001</v>
      </c>
      <c r="S448" s="33">
        <f t="shared" si="80"/>
        <v>2.074521208092726</v>
      </c>
    </row>
    <row r="449" spans="1:19" s="35" customFormat="1" ht="12.75" hidden="1" outlineLevel="2">
      <c r="A449" s="112">
        <v>39264</v>
      </c>
      <c r="B449" s="110" t="s">
        <v>104</v>
      </c>
      <c r="C449" s="110" t="s">
        <v>105</v>
      </c>
      <c r="D449" s="110"/>
      <c r="E449" s="110">
        <v>1450330</v>
      </c>
      <c r="F449" s="110">
        <v>1583110</v>
      </c>
      <c r="G449" s="111">
        <f t="shared" si="76"/>
        <v>132780</v>
      </c>
      <c r="H449" s="94">
        <v>0</v>
      </c>
      <c r="I449" s="94">
        <v>0</v>
      </c>
      <c r="J449" s="94">
        <v>199.17</v>
      </c>
      <c r="K449" s="95">
        <f t="shared" si="77"/>
        <v>199.17</v>
      </c>
      <c r="L449" s="2" t="s">
        <v>262</v>
      </c>
      <c r="M449" s="93">
        <v>1</v>
      </c>
      <c r="N449" s="44">
        <f t="shared" si="78"/>
        <v>76</v>
      </c>
      <c r="O449" s="118">
        <v>42.5</v>
      </c>
      <c r="P449" s="118">
        <v>47.5</v>
      </c>
      <c r="Q449" s="117">
        <f t="shared" si="81"/>
        <v>452.232</v>
      </c>
      <c r="R449" s="117">
        <f t="shared" si="79"/>
        <v>618.232</v>
      </c>
      <c r="S449" s="33">
        <f t="shared" si="80"/>
        <v>2.104041773359442</v>
      </c>
    </row>
    <row r="450" spans="1:19" ht="12.75" hidden="1" outlineLevel="2">
      <c r="A450" s="112">
        <v>39264</v>
      </c>
      <c r="B450" s="110" t="s">
        <v>106</v>
      </c>
      <c r="C450" s="110" t="s">
        <v>107</v>
      </c>
      <c r="D450" s="110"/>
      <c r="E450" s="110">
        <v>2720030</v>
      </c>
      <c r="F450" s="110">
        <v>2809280</v>
      </c>
      <c r="G450" s="111">
        <f t="shared" si="76"/>
        <v>89250</v>
      </c>
      <c r="H450" s="94">
        <v>0</v>
      </c>
      <c r="I450" s="94">
        <v>0</v>
      </c>
      <c r="J450" s="94">
        <v>133.88</v>
      </c>
      <c r="K450" s="95">
        <f t="shared" si="77"/>
        <v>133.88</v>
      </c>
      <c r="L450" s="2" t="s">
        <v>262</v>
      </c>
      <c r="M450" s="93">
        <v>1</v>
      </c>
      <c r="N450" s="44">
        <f t="shared" si="78"/>
        <v>76</v>
      </c>
      <c r="O450" s="118">
        <v>42.5</v>
      </c>
      <c r="P450" s="118">
        <v>47.5</v>
      </c>
      <c r="Q450" s="117">
        <f t="shared" si="81"/>
        <v>260.70000000000005</v>
      </c>
      <c r="R450" s="117">
        <f t="shared" si="79"/>
        <v>426.70000000000005</v>
      </c>
      <c r="S450" s="33">
        <f t="shared" si="80"/>
        <v>2.187182551538692</v>
      </c>
    </row>
    <row r="451" spans="1:19" s="35" customFormat="1" ht="12.75" hidden="1" outlineLevel="2">
      <c r="A451" s="112">
        <v>39264</v>
      </c>
      <c r="B451" s="110" t="s">
        <v>108</v>
      </c>
      <c r="C451" s="110" t="s">
        <v>109</v>
      </c>
      <c r="D451" s="110"/>
      <c r="E451" s="110">
        <v>2523620</v>
      </c>
      <c r="F451" s="110">
        <v>2580970</v>
      </c>
      <c r="G451" s="111">
        <f t="shared" si="76"/>
        <v>57350</v>
      </c>
      <c r="H451" s="94">
        <v>0</v>
      </c>
      <c r="I451" s="94">
        <v>0</v>
      </c>
      <c r="J451" s="94">
        <v>86.03</v>
      </c>
      <c r="K451" s="95">
        <f t="shared" si="77"/>
        <v>86.03</v>
      </c>
      <c r="L451" s="2" t="s">
        <v>262</v>
      </c>
      <c r="M451" s="93">
        <v>1</v>
      </c>
      <c r="N451" s="44">
        <f t="shared" si="78"/>
        <v>76</v>
      </c>
      <c r="O451" s="118">
        <v>42.5</v>
      </c>
      <c r="P451" s="118">
        <v>47.5</v>
      </c>
      <c r="Q451" s="117">
        <f t="shared" si="81"/>
        <v>120.34000000000002</v>
      </c>
      <c r="R451" s="117">
        <f t="shared" si="79"/>
        <v>286.34000000000003</v>
      </c>
      <c r="S451" s="33">
        <f t="shared" si="80"/>
        <v>2.328373823084971</v>
      </c>
    </row>
    <row r="452" spans="1:19" s="35" customFormat="1" ht="12.75" hidden="1" outlineLevel="2">
      <c r="A452" s="112">
        <v>39264</v>
      </c>
      <c r="B452" s="110" t="s">
        <v>110</v>
      </c>
      <c r="C452" s="110" t="s">
        <v>111</v>
      </c>
      <c r="D452" s="110"/>
      <c r="E452" s="110">
        <v>2548040</v>
      </c>
      <c r="F452" s="110">
        <v>2649200</v>
      </c>
      <c r="G452" s="111">
        <f t="shared" si="76"/>
        <v>101160</v>
      </c>
      <c r="H452" s="94">
        <v>10</v>
      </c>
      <c r="I452" s="94">
        <v>0</v>
      </c>
      <c r="J452" s="94">
        <v>151.74</v>
      </c>
      <c r="K452" s="95">
        <f t="shared" si="77"/>
        <v>161.74</v>
      </c>
      <c r="L452" s="2" t="s">
        <v>262</v>
      </c>
      <c r="M452" s="93">
        <v>1</v>
      </c>
      <c r="N452" s="44">
        <f t="shared" si="78"/>
        <v>76</v>
      </c>
      <c r="O452" s="118">
        <v>42.5</v>
      </c>
      <c r="P452" s="118">
        <v>47.5</v>
      </c>
      <c r="Q452" s="117">
        <f t="shared" si="81"/>
        <v>313.104</v>
      </c>
      <c r="R452" s="117">
        <f t="shared" si="79"/>
        <v>479.104</v>
      </c>
      <c r="S452" s="33">
        <f t="shared" si="80"/>
        <v>1.9621862248052426</v>
      </c>
    </row>
    <row r="453" spans="1:19" s="35" customFormat="1" ht="12.75" hidden="1" outlineLevel="2">
      <c r="A453" s="112">
        <v>39264</v>
      </c>
      <c r="B453" s="110" t="s">
        <v>112</v>
      </c>
      <c r="C453" s="110" t="s">
        <v>113</v>
      </c>
      <c r="D453" s="110"/>
      <c r="E453" s="110">
        <v>1906810</v>
      </c>
      <c r="F453" s="110">
        <v>1994350</v>
      </c>
      <c r="G453" s="111">
        <f t="shared" si="76"/>
        <v>87540</v>
      </c>
      <c r="H453" s="94">
        <v>0</v>
      </c>
      <c r="I453" s="94">
        <v>0</v>
      </c>
      <c r="J453" s="94">
        <v>131.31</v>
      </c>
      <c r="K453" s="95">
        <f t="shared" si="77"/>
        <v>131.31</v>
      </c>
      <c r="L453" s="2" t="s">
        <v>262</v>
      </c>
      <c r="M453" s="93">
        <v>1</v>
      </c>
      <c r="N453" s="44">
        <f t="shared" si="78"/>
        <v>76</v>
      </c>
      <c r="O453" s="118">
        <v>42.5</v>
      </c>
      <c r="P453" s="118">
        <v>47.5</v>
      </c>
      <c r="Q453" s="117">
        <f t="shared" si="81"/>
        <v>253.17600000000002</v>
      </c>
      <c r="R453" s="117">
        <f t="shared" si="79"/>
        <v>419.17600000000004</v>
      </c>
      <c r="S453" s="33">
        <f t="shared" si="80"/>
        <v>2.1922625847231743</v>
      </c>
    </row>
    <row r="454" spans="1:19" s="35" customFormat="1" ht="12.75" hidden="1" outlineLevel="2">
      <c r="A454" s="112">
        <v>39264</v>
      </c>
      <c r="B454" s="110" t="s">
        <v>114</v>
      </c>
      <c r="C454" s="110" t="s">
        <v>115</v>
      </c>
      <c r="D454" s="110"/>
      <c r="E454" s="110">
        <v>2021340</v>
      </c>
      <c r="F454" s="110">
        <v>2130910</v>
      </c>
      <c r="G454" s="111">
        <f t="shared" si="76"/>
        <v>109570</v>
      </c>
      <c r="H454" s="94">
        <v>0</v>
      </c>
      <c r="I454" s="94">
        <v>0</v>
      </c>
      <c r="J454" s="94">
        <v>164.36</v>
      </c>
      <c r="K454" s="95">
        <f t="shared" si="77"/>
        <v>164.36</v>
      </c>
      <c r="L454" s="2" t="s">
        <v>262</v>
      </c>
      <c r="M454" s="93">
        <v>1</v>
      </c>
      <c r="N454" s="44">
        <f t="shared" si="78"/>
        <v>76</v>
      </c>
      <c r="O454" s="118">
        <v>42.5</v>
      </c>
      <c r="P454" s="118">
        <v>47.5</v>
      </c>
      <c r="Q454" s="117">
        <f t="shared" si="81"/>
        <v>350.108</v>
      </c>
      <c r="R454" s="117">
        <f t="shared" si="79"/>
        <v>516.108</v>
      </c>
      <c r="S454" s="33">
        <f t="shared" si="80"/>
        <v>2.140107082015088</v>
      </c>
    </row>
    <row r="455" spans="1:19" s="35" customFormat="1" ht="12.75" hidden="1" outlineLevel="2">
      <c r="A455" s="112">
        <v>39264</v>
      </c>
      <c r="B455" s="110" t="s">
        <v>116</v>
      </c>
      <c r="C455" s="110" t="s">
        <v>117</v>
      </c>
      <c r="D455" s="110"/>
      <c r="E455" s="110">
        <v>1872510</v>
      </c>
      <c r="F455" s="110">
        <v>1966360</v>
      </c>
      <c r="G455" s="111">
        <f t="shared" si="76"/>
        <v>93850</v>
      </c>
      <c r="H455" s="94">
        <v>0</v>
      </c>
      <c r="I455" s="94">
        <v>0</v>
      </c>
      <c r="J455" s="94">
        <v>140.78</v>
      </c>
      <c r="K455" s="95">
        <f t="shared" si="77"/>
        <v>140.78</v>
      </c>
      <c r="L455" s="2" t="s">
        <v>262</v>
      </c>
      <c r="M455" s="93">
        <v>1</v>
      </c>
      <c r="N455" s="44">
        <f t="shared" si="78"/>
        <v>76</v>
      </c>
      <c r="O455" s="118">
        <v>42.5</v>
      </c>
      <c r="P455" s="118">
        <v>47.5</v>
      </c>
      <c r="Q455" s="117">
        <f t="shared" si="81"/>
        <v>280.94000000000005</v>
      </c>
      <c r="R455" s="117">
        <f t="shared" si="79"/>
        <v>446.94000000000005</v>
      </c>
      <c r="S455" s="33">
        <f t="shared" si="80"/>
        <v>2.174740730217361</v>
      </c>
    </row>
    <row r="456" spans="1:19" s="28" customFormat="1" ht="12.75" hidden="1" outlineLevel="2">
      <c r="A456" s="112">
        <v>39264</v>
      </c>
      <c r="B456" s="110" t="s">
        <v>118</v>
      </c>
      <c r="C456" s="110" t="s">
        <v>119</v>
      </c>
      <c r="D456" s="110"/>
      <c r="E456" s="110">
        <v>1574220</v>
      </c>
      <c r="F456" s="110">
        <v>1634920</v>
      </c>
      <c r="G456" s="111">
        <f t="shared" si="76"/>
        <v>60700</v>
      </c>
      <c r="H456" s="94">
        <v>0</v>
      </c>
      <c r="I456" s="94">
        <v>0</v>
      </c>
      <c r="J456" s="94">
        <v>91.05</v>
      </c>
      <c r="K456" s="95">
        <f t="shared" si="77"/>
        <v>91.05</v>
      </c>
      <c r="L456" s="2" t="s">
        <v>262</v>
      </c>
      <c r="M456" s="93">
        <v>1</v>
      </c>
      <c r="N456" s="44">
        <f t="shared" si="78"/>
        <v>76</v>
      </c>
      <c r="O456" s="118">
        <v>42.5</v>
      </c>
      <c r="P456" s="118">
        <v>47.5</v>
      </c>
      <c r="Q456" s="117">
        <f t="shared" si="81"/>
        <v>135.08</v>
      </c>
      <c r="R456" s="117">
        <f t="shared" si="79"/>
        <v>301.08000000000004</v>
      </c>
      <c r="S456" s="33">
        <f t="shared" si="80"/>
        <v>2.3067545304777597</v>
      </c>
    </row>
    <row r="457" spans="1:19" ht="12.75" hidden="1" outlineLevel="2">
      <c r="A457" s="112">
        <v>39264</v>
      </c>
      <c r="B457" s="110" t="s">
        <v>255</v>
      </c>
      <c r="C457" s="110" t="s">
        <v>120</v>
      </c>
      <c r="D457" s="110"/>
      <c r="E457" s="110">
        <v>1971160</v>
      </c>
      <c r="F457" s="110">
        <v>2012810</v>
      </c>
      <c r="G457" s="111">
        <f t="shared" si="76"/>
        <v>41650</v>
      </c>
      <c r="H457" s="94">
        <v>0</v>
      </c>
      <c r="I457" s="94">
        <v>0</v>
      </c>
      <c r="J457" s="94">
        <v>62.48</v>
      </c>
      <c r="K457" s="95">
        <f t="shared" si="77"/>
        <v>62.48</v>
      </c>
      <c r="L457" s="2" t="s">
        <v>262</v>
      </c>
      <c r="M457" s="93">
        <v>1</v>
      </c>
      <c r="N457" s="44">
        <f t="shared" si="78"/>
        <v>76</v>
      </c>
      <c r="O457" s="118">
        <v>42.5</v>
      </c>
      <c r="P457" s="118">
        <v>47.5</v>
      </c>
      <c r="Q457" s="117">
        <f t="shared" si="81"/>
        <v>51.260000000000005</v>
      </c>
      <c r="R457" s="117">
        <f t="shared" si="79"/>
        <v>217.26</v>
      </c>
      <c r="S457" s="33">
        <f t="shared" si="80"/>
        <v>2.4772727272727275</v>
      </c>
    </row>
    <row r="458" spans="1:19" s="35" customFormat="1" ht="12.75" hidden="1" outlineLevel="2">
      <c r="A458" s="112">
        <v>39264</v>
      </c>
      <c r="B458" s="110" t="s">
        <v>121</v>
      </c>
      <c r="C458" s="110" t="s">
        <v>122</v>
      </c>
      <c r="D458" s="110"/>
      <c r="E458" s="110">
        <v>1640010</v>
      </c>
      <c r="F458" s="110">
        <v>1730950</v>
      </c>
      <c r="G458" s="111">
        <f t="shared" si="76"/>
        <v>90940</v>
      </c>
      <c r="H458" s="94">
        <v>0</v>
      </c>
      <c r="I458" s="94">
        <v>0</v>
      </c>
      <c r="J458" s="94">
        <v>136.41</v>
      </c>
      <c r="K458" s="95">
        <f t="shared" si="77"/>
        <v>136.41</v>
      </c>
      <c r="L458" s="2" t="s">
        <v>262</v>
      </c>
      <c r="M458" s="93">
        <v>1</v>
      </c>
      <c r="N458" s="44">
        <f t="shared" si="78"/>
        <v>76</v>
      </c>
      <c r="O458" s="118">
        <v>42.5</v>
      </c>
      <c r="P458" s="118">
        <v>47.5</v>
      </c>
      <c r="Q458" s="117">
        <f t="shared" si="81"/>
        <v>268.136</v>
      </c>
      <c r="R458" s="117">
        <f t="shared" si="79"/>
        <v>434.136</v>
      </c>
      <c r="S458" s="33">
        <f t="shared" si="80"/>
        <v>2.18258192214647</v>
      </c>
    </row>
    <row r="459" spans="1:19" ht="12.75" hidden="1" outlineLevel="2">
      <c r="A459" s="112">
        <v>39264</v>
      </c>
      <c r="B459" s="110" t="s">
        <v>123</v>
      </c>
      <c r="C459" s="110" t="s">
        <v>124</v>
      </c>
      <c r="D459" s="110"/>
      <c r="E459" s="110">
        <v>2164410</v>
      </c>
      <c r="F459" s="110">
        <v>2279550</v>
      </c>
      <c r="G459" s="111">
        <f t="shared" si="76"/>
        <v>115140</v>
      </c>
      <c r="H459" s="94">
        <v>0</v>
      </c>
      <c r="I459" s="94">
        <v>0</v>
      </c>
      <c r="J459" s="94">
        <v>172.71</v>
      </c>
      <c r="K459" s="95">
        <f t="shared" si="77"/>
        <v>172.71</v>
      </c>
      <c r="L459" s="2" t="s">
        <v>262</v>
      </c>
      <c r="M459" s="93">
        <v>1</v>
      </c>
      <c r="N459" s="44">
        <f t="shared" si="78"/>
        <v>76</v>
      </c>
      <c r="O459" s="118">
        <v>42.5</v>
      </c>
      <c r="P459" s="118">
        <v>47.5</v>
      </c>
      <c r="Q459" s="117">
        <f t="shared" si="81"/>
        <v>374.61600000000004</v>
      </c>
      <c r="R459" s="117">
        <f t="shared" si="79"/>
        <v>540.616</v>
      </c>
      <c r="S459" s="33">
        <f t="shared" si="80"/>
        <v>2.130195124775635</v>
      </c>
    </row>
    <row r="460" spans="1:19" s="28" customFormat="1" ht="12.75" hidden="1" outlineLevel="2">
      <c r="A460" s="112">
        <v>39264</v>
      </c>
      <c r="B460" s="110" t="s">
        <v>131</v>
      </c>
      <c r="C460" s="110" t="s">
        <v>132</v>
      </c>
      <c r="D460" s="110"/>
      <c r="E460" s="110">
        <v>2705230</v>
      </c>
      <c r="F460" s="110">
        <v>2797610</v>
      </c>
      <c r="G460" s="111">
        <f t="shared" si="76"/>
        <v>92380</v>
      </c>
      <c r="H460" s="94">
        <v>0</v>
      </c>
      <c r="I460" s="94">
        <v>0</v>
      </c>
      <c r="J460" s="94">
        <v>138.57</v>
      </c>
      <c r="K460" s="95">
        <f t="shared" si="77"/>
        <v>138.57</v>
      </c>
      <c r="L460" s="2" t="s">
        <v>262</v>
      </c>
      <c r="M460" s="93">
        <v>1</v>
      </c>
      <c r="N460" s="44">
        <f t="shared" si="78"/>
        <v>76</v>
      </c>
      <c r="O460" s="118">
        <v>42.5</v>
      </c>
      <c r="P460" s="118">
        <v>47.5</v>
      </c>
      <c r="Q460" s="117">
        <f t="shared" si="81"/>
        <v>274.47200000000004</v>
      </c>
      <c r="R460" s="117">
        <f t="shared" si="79"/>
        <v>440.47200000000004</v>
      </c>
      <c r="S460" s="33">
        <f t="shared" si="80"/>
        <v>2.178696687594718</v>
      </c>
    </row>
    <row r="461" spans="1:19" ht="12.75" hidden="1" outlineLevel="2">
      <c r="A461" s="112">
        <v>39264</v>
      </c>
      <c r="B461" s="110" t="s">
        <v>133</v>
      </c>
      <c r="C461" s="110" t="s">
        <v>134</v>
      </c>
      <c r="D461" s="110"/>
      <c r="E461" s="110">
        <v>8196020</v>
      </c>
      <c r="F461" s="110">
        <v>8403330</v>
      </c>
      <c r="G461" s="111">
        <f t="shared" si="76"/>
        <v>207310</v>
      </c>
      <c r="H461" s="94">
        <v>0</v>
      </c>
      <c r="I461" s="94">
        <v>0</v>
      </c>
      <c r="J461" s="94">
        <v>310.97</v>
      </c>
      <c r="K461" s="95">
        <f t="shared" si="77"/>
        <v>310.97</v>
      </c>
      <c r="L461" s="2" t="s">
        <v>262</v>
      </c>
      <c r="M461" s="93">
        <v>1</v>
      </c>
      <c r="N461" s="44">
        <f t="shared" si="78"/>
        <v>76</v>
      </c>
      <c r="O461" s="118">
        <v>42.5</v>
      </c>
      <c r="P461" s="118">
        <v>47.5</v>
      </c>
      <c r="Q461" s="117">
        <f t="shared" si="81"/>
        <v>780.1640000000001</v>
      </c>
      <c r="R461" s="117">
        <f t="shared" si="79"/>
        <v>946.1640000000001</v>
      </c>
      <c r="S461" s="33">
        <f t="shared" si="80"/>
        <v>2.042621474740329</v>
      </c>
    </row>
    <row r="462" spans="1:19" s="28" customFormat="1" ht="12.75" hidden="1" outlineLevel="2">
      <c r="A462" s="112">
        <v>39264</v>
      </c>
      <c r="B462" s="110" t="s">
        <v>135</v>
      </c>
      <c r="C462" s="110" t="s">
        <v>136</v>
      </c>
      <c r="D462" s="110"/>
      <c r="E462" s="110">
        <v>2530180</v>
      </c>
      <c r="F462" s="110">
        <v>2626190</v>
      </c>
      <c r="G462" s="111">
        <f t="shared" si="76"/>
        <v>96010</v>
      </c>
      <c r="H462" s="94">
        <v>0</v>
      </c>
      <c r="I462" s="94">
        <v>0</v>
      </c>
      <c r="J462" s="94">
        <v>144.02</v>
      </c>
      <c r="K462" s="95">
        <f t="shared" si="77"/>
        <v>144.02</v>
      </c>
      <c r="L462" s="2" t="s">
        <v>262</v>
      </c>
      <c r="M462" s="93">
        <v>1</v>
      </c>
      <c r="N462" s="44">
        <f t="shared" si="78"/>
        <v>76</v>
      </c>
      <c r="O462" s="118">
        <v>42.5</v>
      </c>
      <c r="P462" s="118">
        <v>47.5</v>
      </c>
      <c r="Q462" s="117">
        <f t="shared" si="81"/>
        <v>290.4440000000001</v>
      </c>
      <c r="R462" s="117">
        <f t="shared" si="79"/>
        <v>456.4440000000001</v>
      </c>
      <c r="S462" s="33">
        <f t="shared" si="80"/>
        <v>2.169309818080823</v>
      </c>
    </row>
    <row r="463" spans="1:19" s="35" customFormat="1" ht="12.75" hidden="1" outlineLevel="2">
      <c r="A463" s="112">
        <v>39264</v>
      </c>
      <c r="B463" s="110" t="s">
        <v>137</v>
      </c>
      <c r="C463" s="110" t="s">
        <v>138</v>
      </c>
      <c r="D463" s="110"/>
      <c r="E463" s="110">
        <v>2454310</v>
      </c>
      <c r="F463" s="110">
        <v>2620030</v>
      </c>
      <c r="G463" s="111">
        <f t="shared" si="76"/>
        <v>165720</v>
      </c>
      <c r="H463" s="94">
        <v>0</v>
      </c>
      <c r="I463" s="94">
        <v>0</v>
      </c>
      <c r="J463" s="94">
        <v>248.58</v>
      </c>
      <c r="K463" s="95">
        <f t="shared" si="77"/>
        <v>248.58</v>
      </c>
      <c r="L463" s="2" t="s">
        <v>262</v>
      </c>
      <c r="M463" s="93">
        <v>1</v>
      </c>
      <c r="N463" s="44">
        <f t="shared" si="78"/>
        <v>76</v>
      </c>
      <c r="O463" s="118">
        <v>42.5</v>
      </c>
      <c r="P463" s="118">
        <v>47.5</v>
      </c>
      <c r="Q463" s="117">
        <f t="shared" si="81"/>
        <v>597.168</v>
      </c>
      <c r="R463" s="117">
        <f t="shared" si="79"/>
        <v>763.168</v>
      </c>
      <c r="S463" s="33">
        <f t="shared" si="80"/>
        <v>2.0701102260841577</v>
      </c>
    </row>
    <row r="464" spans="1:19" s="28" customFormat="1" ht="12.75" hidden="1" outlineLevel="2">
      <c r="A464" s="112">
        <v>39264</v>
      </c>
      <c r="B464" s="110" t="s">
        <v>139</v>
      </c>
      <c r="C464" s="110" t="s">
        <v>140</v>
      </c>
      <c r="D464" s="110"/>
      <c r="E464" s="110">
        <v>1859510</v>
      </c>
      <c r="F464" s="110">
        <v>1938440</v>
      </c>
      <c r="G464" s="111">
        <f t="shared" si="76"/>
        <v>78930</v>
      </c>
      <c r="H464" s="94">
        <v>10</v>
      </c>
      <c r="I464" s="94">
        <v>0</v>
      </c>
      <c r="J464" s="94">
        <v>118.4</v>
      </c>
      <c r="K464" s="95">
        <f t="shared" si="77"/>
        <v>128.4</v>
      </c>
      <c r="L464" s="2" t="s">
        <v>262</v>
      </c>
      <c r="M464" s="93">
        <v>1</v>
      </c>
      <c r="N464" s="44">
        <f t="shared" si="78"/>
        <v>76</v>
      </c>
      <c r="O464" s="118">
        <v>42.5</v>
      </c>
      <c r="P464" s="118">
        <v>47.5</v>
      </c>
      <c r="Q464" s="117">
        <f t="shared" si="81"/>
        <v>215.29200000000003</v>
      </c>
      <c r="R464" s="117">
        <f t="shared" si="79"/>
        <v>381.29200000000003</v>
      </c>
      <c r="S464" s="33">
        <f t="shared" si="80"/>
        <v>1.969563862928349</v>
      </c>
    </row>
    <row r="465" spans="1:19" ht="12.75" hidden="1" outlineLevel="2">
      <c r="A465" s="112">
        <v>39264</v>
      </c>
      <c r="B465" s="110" t="s">
        <v>141</v>
      </c>
      <c r="C465" s="110" t="s">
        <v>142</v>
      </c>
      <c r="D465" s="110"/>
      <c r="E465" s="110">
        <v>1614780</v>
      </c>
      <c r="F465" s="110">
        <v>1637090</v>
      </c>
      <c r="G465" s="111">
        <f t="shared" si="76"/>
        <v>22310</v>
      </c>
      <c r="H465" s="94">
        <v>0</v>
      </c>
      <c r="I465" s="94">
        <v>0</v>
      </c>
      <c r="J465" s="94">
        <v>33.47</v>
      </c>
      <c r="K465" s="95">
        <f t="shared" si="77"/>
        <v>33.47</v>
      </c>
      <c r="L465" s="2" t="s">
        <v>262</v>
      </c>
      <c r="M465" s="93">
        <v>1</v>
      </c>
      <c r="N465" s="44">
        <f t="shared" si="78"/>
        <v>76</v>
      </c>
      <c r="O465" s="118">
        <v>42.5</v>
      </c>
      <c r="P465" s="118">
        <f>(G465-20000)/1000*$P$2</f>
        <v>4.62</v>
      </c>
      <c r="Q465" s="117">
        <v>0</v>
      </c>
      <c r="R465" s="117">
        <f t="shared" si="79"/>
        <v>123.12</v>
      </c>
      <c r="S465" s="33">
        <f t="shared" si="80"/>
        <v>2.678518075888856</v>
      </c>
    </row>
    <row r="466" spans="1:19" ht="12.75" hidden="1" outlineLevel="2">
      <c r="A466" s="112">
        <v>39264</v>
      </c>
      <c r="B466" s="110" t="s">
        <v>143</v>
      </c>
      <c r="C466" s="110" t="s">
        <v>144</v>
      </c>
      <c r="D466" s="110"/>
      <c r="E466" s="110">
        <v>2131060</v>
      </c>
      <c r="F466" s="110">
        <v>2186710</v>
      </c>
      <c r="G466" s="111">
        <f t="shared" si="76"/>
        <v>55650</v>
      </c>
      <c r="H466" s="94">
        <v>0</v>
      </c>
      <c r="I466" s="94">
        <v>0</v>
      </c>
      <c r="J466" s="94">
        <v>83.48</v>
      </c>
      <c r="K466" s="95">
        <f t="shared" si="77"/>
        <v>83.48</v>
      </c>
      <c r="L466" s="2" t="s">
        <v>262</v>
      </c>
      <c r="M466" s="93">
        <v>1</v>
      </c>
      <c r="N466" s="44">
        <f t="shared" si="78"/>
        <v>76</v>
      </c>
      <c r="O466" s="118">
        <v>42.5</v>
      </c>
      <c r="P466" s="118">
        <v>47.5</v>
      </c>
      <c r="Q466" s="117">
        <f>(G466-30000)/1000*$Q$2</f>
        <v>112.86</v>
      </c>
      <c r="R466" s="117">
        <f t="shared" si="79"/>
        <v>278.86</v>
      </c>
      <c r="S466" s="33">
        <f t="shared" si="80"/>
        <v>2.3404408241494967</v>
      </c>
    </row>
    <row r="467" spans="1:19" ht="12.75" hidden="1" outlineLevel="2">
      <c r="A467" s="112">
        <v>39264</v>
      </c>
      <c r="B467" s="110" t="s">
        <v>145</v>
      </c>
      <c r="C467" s="110" t="s">
        <v>146</v>
      </c>
      <c r="D467" s="110"/>
      <c r="E467" s="110">
        <v>1991170</v>
      </c>
      <c r="F467" s="110">
        <v>1999100</v>
      </c>
      <c r="G467" s="111">
        <f t="shared" si="76"/>
        <v>7930</v>
      </c>
      <c r="H467" s="94">
        <v>0</v>
      </c>
      <c r="I467" s="94">
        <v>30</v>
      </c>
      <c r="J467" s="94">
        <v>0</v>
      </c>
      <c r="K467" s="95">
        <f t="shared" si="77"/>
        <v>30</v>
      </c>
      <c r="L467" s="2" t="s">
        <v>262</v>
      </c>
      <c r="M467" s="93">
        <v>1</v>
      </c>
      <c r="N467" s="44">
        <f t="shared" si="78"/>
        <v>76</v>
      </c>
      <c r="O467" s="118">
        <v>0</v>
      </c>
      <c r="P467" s="118">
        <v>0</v>
      </c>
      <c r="Q467" s="117">
        <v>0</v>
      </c>
      <c r="R467" s="117">
        <f t="shared" si="79"/>
        <v>76</v>
      </c>
      <c r="S467" s="33">
        <f t="shared" si="80"/>
        <v>1.5333333333333334</v>
      </c>
    </row>
    <row r="468" spans="1:19" ht="12.75" hidden="1" outlineLevel="2">
      <c r="A468" s="112">
        <v>39264</v>
      </c>
      <c r="B468" s="110" t="s">
        <v>147</v>
      </c>
      <c r="C468" s="110" t="s">
        <v>148</v>
      </c>
      <c r="D468" s="110"/>
      <c r="E468" s="110">
        <v>2551720</v>
      </c>
      <c r="F468" s="110">
        <v>2661360</v>
      </c>
      <c r="G468" s="111">
        <f t="shared" si="76"/>
        <v>109640</v>
      </c>
      <c r="H468" s="94">
        <v>0</v>
      </c>
      <c r="I468" s="94">
        <v>0</v>
      </c>
      <c r="J468" s="94">
        <v>164.46</v>
      </c>
      <c r="K468" s="95">
        <f t="shared" si="77"/>
        <v>164.46</v>
      </c>
      <c r="L468" s="2" t="s">
        <v>262</v>
      </c>
      <c r="M468" s="93">
        <v>1</v>
      </c>
      <c r="N468" s="44">
        <f t="shared" si="78"/>
        <v>76</v>
      </c>
      <c r="O468" s="118">
        <v>42.5</v>
      </c>
      <c r="P468" s="118">
        <v>47.5</v>
      </c>
      <c r="Q468" s="117">
        <f aca="true" t="shared" si="82" ref="Q468:Q479">(G468-30000)/1000*$Q$2</f>
        <v>350.41600000000005</v>
      </c>
      <c r="R468" s="117">
        <f t="shared" si="79"/>
        <v>516.416</v>
      </c>
      <c r="S468" s="33">
        <f t="shared" si="80"/>
        <v>2.140070533868418</v>
      </c>
    </row>
    <row r="469" spans="1:19" s="35" customFormat="1" ht="12.75" hidden="1" outlineLevel="2">
      <c r="A469" s="112">
        <v>39264</v>
      </c>
      <c r="B469" s="110" t="s">
        <v>149</v>
      </c>
      <c r="C469" s="110" t="s">
        <v>150</v>
      </c>
      <c r="D469" s="110"/>
      <c r="E469" s="110">
        <v>1538020</v>
      </c>
      <c r="F469" s="110">
        <v>1608670</v>
      </c>
      <c r="G469" s="111">
        <f t="shared" si="76"/>
        <v>70650</v>
      </c>
      <c r="H469" s="94">
        <v>0</v>
      </c>
      <c r="I469" s="94">
        <v>0</v>
      </c>
      <c r="J469" s="94">
        <v>105.98</v>
      </c>
      <c r="K469" s="95">
        <f t="shared" si="77"/>
        <v>105.98</v>
      </c>
      <c r="L469" s="2" t="s">
        <v>262</v>
      </c>
      <c r="M469" s="93">
        <v>1</v>
      </c>
      <c r="N469" s="44">
        <f t="shared" si="78"/>
        <v>76</v>
      </c>
      <c r="O469" s="118">
        <v>42.5</v>
      </c>
      <c r="P469" s="118">
        <v>47.5</v>
      </c>
      <c r="Q469" s="117">
        <f t="shared" si="82"/>
        <v>178.86</v>
      </c>
      <c r="R469" s="117">
        <f t="shared" si="79"/>
        <v>344.86</v>
      </c>
      <c r="S469" s="33">
        <f t="shared" si="80"/>
        <v>2.254010190602</v>
      </c>
    </row>
    <row r="470" spans="1:19" s="35" customFormat="1" ht="12.75" hidden="1" outlineLevel="2">
      <c r="A470" s="112">
        <v>39264</v>
      </c>
      <c r="B470" s="110" t="s">
        <v>151</v>
      </c>
      <c r="C470" s="110" t="s">
        <v>152</v>
      </c>
      <c r="D470" s="110"/>
      <c r="E470" s="110">
        <v>2406620</v>
      </c>
      <c r="F470" s="110">
        <v>2446920</v>
      </c>
      <c r="G470" s="111">
        <f t="shared" si="76"/>
        <v>40300</v>
      </c>
      <c r="H470" s="94">
        <v>10</v>
      </c>
      <c r="I470" s="94">
        <v>0</v>
      </c>
      <c r="J470" s="94">
        <v>60.15</v>
      </c>
      <c r="K470" s="95">
        <f t="shared" si="77"/>
        <v>70.15</v>
      </c>
      <c r="L470" s="2" t="s">
        <v>262</v>
      </c>
      <c r="M470" s="93">
        <v>1</v>
      </c>
      <c r="N470" s="44">
        <f t="shared" si="78"/>
        <v>76</v>
      </c>
      <c r="O470" s="118">
        <v>42.5</v>
      </c>
      <c r="P470" s="118">
        <v>47.5</v>
      </c>
      <c r="Q470" s="117">
        <f t="shared" si="82"/>
        <v>45.32000000000001</v>
      </c>
      <c r="R470" s="117">
        <f t="shared" si="79"/>
        <v>211.32</v>
      </c>
      <c r="S470" s="33">
        <f t="shared" si="80"/>
        <v>2.0124019957234496</v>
      </c>
    </row>
    <row r="471" spans="1:19" s="21" customFormat="1" ht="12.75" hidden="1" outlineLevel="2">
      <c r="A471" s="112">
        <v>39264</v>
      </c>
      <c r="B471" s="110" t="s">
        <v>153</v>
      </c>
      <c r="C471" s="110" t="s">
        <v>154</v>
      </c>
      <c r="D471" s="110"/>
      <c r="E471" s="110">
        <v>1710020</v>
      </c>
      <c r="F471" s="110">
        <v>1793220</v>
      </c>
      <c r="G471" s="111">
        <f t="shared" si="76"/>
        <v>83200</v>
      </c>
      <c r="H471" s="94">
        <v>10</v>
      </c>
      <c r="I471" s="94">
        <v>0</v>
      </c>
      <c r="J471" s="94">
        <v>124.8</v>
      </c>
      <c r="K471" s="95">
        <f t="shared" si="77"/>
        <v>134.8</v>
      </c>
      <c r="L471" s="2" t="s">
        <v>262</v>
      </c>
      <c r="M471" s="93">
        <v>1</v>
      </c>
      <c r="N471" s="44">
        <f t="shared" si="78"/>
        <v>76</v>
      </c>
      <c r="O471" s="118">
        <v>42.5</v>
      </c>
      <c r="P471" s="118">
        <v>47.5</v>
      </c>
      <c r="Q471" s="117">
        <f t="shared" si="82"/>
        <v>234.08000000000004</v>
      </c>
      <c r="R471" s="117">
        <f t="shared" si="79"/>
        <v>400.08000000000004</v>
      </c>
      <c r="S471" s="33">
        <f t="shared" si="80"/>
        <v>1.967952522255193</v>
      </c>
    </row>
    <row r="472" spans="1:19" ht="12.75" hidden="1" outlineLevel="2">
      <c r="A472" s="112">
        <v>39264</v>
      </c>
      <c r="B472" s="110" t="s">
        <v>155</v>
      </c>
      <c r="C472" s="110" t="s">
        <v>156</v>
      </c>
      <c r="D472" s="110"/>
      <c r="E472" s="110">
        <v>718840</v>
      </c>
      <c r="F472" s="110">
        <v>813990</v>
      </c>
      <c r="G472" s="111">
        <f t="shared" si="76"/>
        <v>95150</v>
      </c>
      <c r="H472" s="94">
        <v>0</v>
      </c>
      <c r="I472" s="94">
        <v>0</v>
      </c>
      <c r="J472" s="94">
        <v>92.61</v>
      </c>
      <c r="K472" s="95">
        <f t="shared" si="77"/>
        <v>92.61</v>
      </c>
      <c r="L472" s="2" t="s">
        <v>262</v>
      </c>
      <c r="M472" s="93">
        <v>1</v>
      </c>
      <c r="N472" s="44">
        <f t="shared" si="78"/>
        <v>76</v>
      </c>
      <c r="O472" s="118">
        <v>42.5</v>
      </c>
      <c r="P472" s="118">
        <v>47.5</v>
      </c>
      <c r="Q472" s="117">
        <f t="shared" si="82"/>
        <v>286.66</v>
      </c>
      <c r="R472" s="117">
        <f t="shared" si="79"/>
        <v>452.66</v>
      </c>
      <c r="S472" s="33">
        <f t="shared" si="80"/>
        <v>3.8878090918907247</v>
      </c>
    </row>
    <row r="473" spans="1:19" s="35" customFormat="1" ht="12.75" hidden="1" outlineLevel="2">
      <c r="A473" s="112">
        <v>39264</v>
      </c>
      <c r="B473" s="110" t="s">
        <v>157</v>
      </c>
      <c r="C473" s="110" t="s">
        <v>158</v>
      </c>
      <c r="D473" s="110"/>
      <c r="E473" s="110">
        <v>2884840</v>
      </c>
      <c r="F473" s="110">
        <v>2976310</v>
      </c>
      <c r="G473" s="111">
        <f t="shared" si="76"/>
        <v>91470</v>
      </c>
      <c r="H473" s="94">
        <v>0</v>
      </c>
      <c r="I473" s="94">
        <v>0</v>
      </c>
      <c r="J473" s="94">
        <v>137.21</v>
      </c>
      <c r="K473" s="95">
        <f t="shared" si="77"/>
        <v>137.21</v>
      </c>
      <c r="L473" s="2" t="s">
        <v>262</v>
      </c>
      <c r="M473" s="93">
        <v>1</v>
      </c>
      <c r="N473" s="44">
        <f t="shared" si="78"/>
        <v>76</v>
      </c>
      <c r="O473" s="118">
        <v>42.5</v>
      </c>
      <c r="P473" s="118">
        <v>47.5</v>
      </c>
      <c r="Q473" s="117">
        <f t="shared" si="82"/>
        <v>270.468</v>
      </c>
      <c r="R473" s="117">
        <f t="shared" si="79"/>
        <v>436.468</v>
      </c>
      <c r="S473" s="33">
        <f t="shared" si="80"/>
        <v>2.18102179141462</v>
      </c>
    </row>
    <row r="474" spans="1:19" s="28" customFormat="1" ht="12.75" hidden="1" outlineLevel="2">
      <c r="A474" s="112">
        <v>39264</v>
      </c>
      <c r="B474" s="110" t="s">
        <v>159</v>
      </c>
      <c r="C474" s="110" t="s">
        <v>160</v>
      </c>
      <c r="D474" s="110"/>
      <c r="E474" s="110">
        <v>2619300</v>
      </c>
      <c r="F474" s="110">
        <v>2712060</v>
      </c>
      <c r="G474" s="111">
        <f t="shared" si="76"/>
        <v>92760</v>
      </c>
      <c r="H474" s="94">
        <v>0</v>
      </c>
      <c r="I474" s="94">
        <v>0</v>
      </c>
      <c r="J474" s="94">
        <v>139.14</v>
      </c>
      <c r="K474" s="95">
        <f t="shared" si="77"/>
        <v>139.14</v>
      </c>
      <c r="L474" s="2" t="s">
        <v>262</v>
      </c>
      <c r="M474" s="93">
        <v>1</v>
      </c>
      <c r="N474" s="44">
        <f t="shared" si="78"/>
        <v>76</v>
      </c>
      <c r="O474" s="118">
        <v>42.5</v>
      </c>
      <c r="P474" s="118">
        <v>47.5</v>
      </c>
      <c r="Q474" s="117">
        <f t="shared" si="82"/>
        <v>276.144</v>
      </c>
      <c r="R474" s="117">
        <f t="shared" si="79"/>
        <v>442.144</v>
      </c>
      <c r="S474" s="33">
        <f t="shared" si="80"/>
        <v>2.177691533707058</v>
      </c>
    </row>
    <row r="475" spans="1:19" s="35" customFormat="1" ht="12.75" hidden="1" outlineLevel="2">
      <c r="A475" s="112">
        <v>39264</v>
      </c>
      <c r="B475" s="110" t="s">
        <v>161</v>
      </c>
      <c r="C475" s="110" t="s">
        <v>162</v>
      </c>
      <c r="D475" s="110"/>
      <c r="E475" s="110">
        <v>2894870</v>
      </c>
      <c r="F475" s="110">
        <v>2991780</v>
      </c>
      <c r="G475" s="111">
        <f t="shared" si="76"/>
        <v>96910</v>
      </c>
      <c r="H475" s="94">
        <v>0</v>
      </c>
      <c r="I475" s="94">
        <v>0</v>
      </c>
      <c r="J475" s="94">
        <v>145.37</v>
      </c>
      <c r="K475" s="95">
        <f t="shared" si="77"/>
        <v>145.37</v>
      </c>
      <c r="L475" s="2" t="s">
        <v>262</v>
      </c>
      <c r="M475" s="93">
        <v>1</v>
      </c>
      <c r="N475" s="44">
        <f t="shared" si="78"/>
        <v>76</v>
      </c>
      <c r="O475" s="118">
        <v>42.5</v>
      </c>
      <c r="P475" s="118">
        <v>47.5</v>
      </c>
      <c r="Q475" s="117">
        <f t="shared" si="82"/>
        <v>294.404</v>
      </c>
      <c r="R475" s="117">
        <f t="shared" si="79"/>
        <v>460.404</v>
      </c>
      <c r="S475" s="33">
        <f t="shared" si="80"/>
        <v>2.1671183875627706</v>
      </c>
    </row>
    <row r="476" spans="1:19" s="28" customFormat="1" ht="12.75" hidden="1" outlineLevel="2">
      <c r="A476" s="112">
        <v>39264</v>
      </c>
      <c r="B476" s="110" t="s">
        <v>163</v>
      </c>
      <c r="C476" s="110" t="s">
        <v>164</v>
      </c>
      <c r="D476" s="110"/>
      <c r="E476" s="110">
        <v>3098020</v>
      </c>
      <c r="F476" s="110">
        <v>3204090</v>
      </c>
      <c r="G476" s="111">
        <f aca="true" t="shared" si="83" ref="G476:G503">F476-E476</f>
        <v>106070</v>
      </c>
      <c r="H476" s="94">
        <v>10</v>
      </c>
      <c r="I476" s="94">
        <v>0</v>
      </c>
      <c r="J476" s="94">
        <v>159.11</v>
      </c>
      <c r="K476" s="95">
        <f aca="true" t="shared" si="84" ref="K476:K503">+J476+I476+H476</f>
        <v>169.11</v>
      </c>
      <c r="L476" s="2" t="s">
        <v>262</v>
      </c>
      <c r="M476" s="93">
        <v>1</v>
      </c>
      <c r="N476" s="44">
        <f aca="true" t="shared" si="85" ref="N476:N503">$N$2*2</f>
        <v>76</v>
      </c>
      <c r="O476" s="118">
        <v>42.5</v>
      </c>
      <c r="P476" s="118">
        <v>47.5</v>
      </c>
      <c r="Q476" s="117">
        <f t="shared" si="82"/>
        <v>334.70799999999997</v>
      </c>
      <c r="R476" s="117">
        <f aca="true" t="shared" si="86" ref="R476:R503">N476+O476+P476+Q476</f>
        <v>500.70799999999997</v>
      </c>
      <c r="S476" s="33">
        <f aca="true" t="shared" si="87" ref="S476:S503">SUM(R476-K476)/K476</f>
        <v>1.9608420554668555</v>
      </c>
    </row>
    <row r="477" spans="1:19" ht="12.75" hidden="1" outlineLevel="2">
      <c r="A477" s="112">
        <v>39264</v>
      </c>
      <c r="B477" s="110" t="s">
        <v>165</v>
      </c>
      <c r="C477" s="110" t="s">
        <v>166</v>
      </c>
      <c r="D477" s="110"/>
      <c r="E477" s="110">
        <v>2904080</v>
      </c>
      <c r="F477" s="110">
        <v>3012740</v>
      </c>
      <c r="G477" s="111">
        <f t="shared" si="83"/>
        <v>108660</v>
      </c>
      <c r="H477" s="94">
        <v>0</v>
      </c>
      <c r="I477" s="94">
        <v>0</v>
      </c>
      <c r="J477" s="94">
        <v>162.99</v>
      </c>
      <c r="K477" s="95">
        <f t="shared" si="84"/>
        <v>162.99</v>
      </c>
      <c r="L477" s="2" t="s">
        <v>262</v>
      </c>
      <c r="M477" s="93">
        <v>1</v>
      </c>
      <c r="N477" s="44">
        <f t="shared" si="85"/>
        <v>76</v>
      </c>
      <c r="O477" s="118">
        <v>42.5</v>
      </c>
      <c r="P477" s="118">
        <v>47.5</v>
      </c>
      <c r="Q477" s="117">
        <f t="shared" si="82"/>
        <v>346.104</v>
      </c>
      <c r="R477" s="117">
        <f t="shared" si="86"/>
        <v>512.104</v>
      </c>
      <c r="S477" s="33">
        <f t="shared" si="87"/>
        <v>2.1419350880422114</v>
      </c>
    </row>
    <row r="478" spans="1:19" ht="12.75" hidden="1" outlineLevel="2">
      <c r="A478" s="112">
        <v>39264</v>
      </c>
      <c r="B478" s="110" t="s">
        <v>167</v>
      </c>
      <c r="C478" s="110" t="s">
        <v>168</v>
      </c>
      <c r="D478" s="110"/>
      <c r="E478" s="110">
        <v>2504490</v>
      </c>
      <c r="F478" s="110">
        <v>2732820</v>
      </c>
      <c r="G478" s="111">
        <f t="shared" si="83"/>
        <v>228330</v>
      </c>
      <c r="H478" s="94">
        <v>0</v>
      </c>
      <c r="I478" s="94">
        <v>0</v>
      </c>
      <c r="J478" s="94">
        <v>342.5</v>
      </c>
      <c r="K478" s="95">
        <f t="shared" si="84"/>
        <v>342.5</v>
      </c>
      <c r="L478" s="2" t="s">
        <v>262</v>
      </c>
      <c r="M478" s="93">
        <v>1</v>
      </c>
      <c r="N478" s="44">
        <f t="shared" si="85"/>
        <v>76</v>
      </c>
      <c r="O478" s="118">
        <v>42.5</v>
      </c>
      <c r="P478" s="118">
        <v>47.5</v>
      </c>
      <c r="Q478" s="117">
        <f t="shared" si="82"/>
        <v>872.6520000000002</v>
      </c>
      <c r="R478" s="117">
        <f t="shared" si="86"/>
        <v>1038.652</v>
      </c>
      <c r="S478" s="33">
        <f t="shared" si="87"/>
        <v>2.032560583941606</v>
      </c>
    </row>
    <row r="479" spans="1:19" ht="12.75" hidden="1" outlineLevel="2">
      <c r="A479" s="112">
        <v>39264</v>
      </c>
      <c r="B479" s="110" t="s">
        <v>169</v>
      </c>
      <c r="C479" s="110" t="s">
        <v>170</v>
      </c>
      <c r="D479" s="110"/>
      <c r="E479" s="110">
        <v>1895670</v>
      </c>
      <c r="F479" s="110">
        <v>1974710</v>
      </c>
      <c r="G479" s="111">
        <f t="shared" si="83"/>
        <v>79040</v>
      </c>
      <c r="H479" s="94">
        <v>0</v>
      </c>
      <c r="I479" s="94">
        <v>0</v>
      </c>
      <c r="J479" s="94">
        <v>118.56</v>
      </c>
      <c r="K479" s="95">
        <f t="shared" si="84"/>
        <v>118.56</v>
      </c>
      <c r="L479" s="2" t="s">
        <v>262</v>
      </c>
      <c r="M479" s="93">
        <v>1</v>
      </c>
      <c r="N479" s="44">
        <f t="shared" si="85"/>
        <v>76</v>
      </c>
      <c r="O479" s="118">
        <v>42.5</v>
      </c>
      <c r="P479" s="118">
        <v>47.5</v>
      </c>
      <c r="Q479" s="117">
        <f t="shared" si="82"/>
        <v>215.776</v>
      </c>
      <c r="R479" s="117">
        <f t="shared" si="86"/>
        <v>381.776</v>
      </c>
      <c r="S479" s="33">
        <f t="shared" si="87"/>
        <v>2.2201079622132256</v>
      </c>
    </row>
    <row r="480" spans="1:19" ht="12.75" hidden="1" outlineLevel="2">
      <c r="A480" s="112">
        <v>39264</v>
      </c>
      <c r="B480" s="110" t="s">
        <v>171</v>
      </c>
      <c r="C480" s="110" t="s">
        <v>172</v>
      </c>
      <c r="D480" s="110"/>
      <c r="E480" s="110">
        <v>940520</v>
      </c>
      <c r="F480" s="110">
        <v>949400</v>
      </c>
      <c r="G480" s="111">
        <f t="shared" si="83"/>
        <v>8880</v>
      </c>
      <c r="H480" s="94">
        <v>10</v>
      </c>
      <c r="I480" s="94">
        <v>30</v>
      </c>
      <c r="J480" s="94">
        <v>0</v>
      </c>
      <c r="K480" s="95">
        <f t="shared" si="84"/>
        <v>40</v>
      </c>
      <c r="L480" s="2" t="s">
        <v>262</v>
      </c>
      <c r="M480" s="93">
        <v>1</v>
      </c>
      <c r="N480" s="44">
        <f t="shared" si="85"/>
        <v>76</v>
      </c>
      <c r="O480" s="118">
        <v>0</v>
      </c>
      <c r="P480" s="118">
        <v>0</v>
      </c>
      <c r="Q480" s="117">
        <v>0</v>
      </c>
      <c r="R480" s="117">
        <f t="shared" si="86"/>
        <v>76</v>
      </c>
      <c r="S480" s="33">
        <f t="shared" si="87"/>
        <v>0.9</v>
      </c>
    </row>
    <row r="481" spans="1:19" ht="12.75" hidden="1" outlineLevel="2">
      <c r="A481" s="112">
        <v>39264</v>
      </c>
      <c r="B481" s="110" t="s">
        <v>173</v>
      </c>
      <c r="C481" s="110" t="s">
        <v>174</v>
      </c>
      <c r="D481" s="110"/>
      <c r="E481" s="110">
        <v>1694070</v>
      </c>
      <c r="F481" s="110">
        <v>1794760</v>
      </c>
      <c r="G481" s="111">
        <f t="shared" si="83"/>
        <v>100690</v>
      </c>
      <c r="H481" s="94">
        <v>0</v>
      </c>
      <c r="I481" s="94">
        <v>0</v>
      </c>
      <c r="J481" s="94">
        <v>151.04</v>
      </c>
      <c r="K481" s="95">
        <f t="shared" si="84"/>
        <v>151.04</v>
      </c>
      <c r="L481" s="2" t="s">
        <v>262</v>
      </c>
      <c r="M481" s="93">
        <v>1</v>
      </c>
      <c r="N481" s="44">
        <f t="shared" si="85"/>
        <v>76</v>
      </c>
      <c r="O481" s="118">
        <v>42.5</v>
      </c>
      <c r="P481" s="118">
        <v>47.5</v>
      </c>
      <c r="Q481" s="117">
        <f>(G481-30000)/1000*$Q$2</f>
        <v>311.036</v>
      </c>
      <c r="R481" s="117">
        <f t="shared" si="86"/>
        <v>477.036</v>
      </c>
      <c r="S481" s="33">
        <f t="shared" si="87"/>
        <v>2.1583421610169493</v>
      </c>
    </row>
    <row r="482" spans="1:19" ht="12.75" hidden="1" outlineLevel="2">
      <c r="A482" s="112">
        <v>39264</v>
      </c>
      <c r="B482" s="110" t="s">
        <v>175</v>
      </c>
      <c r="C482" s="110" t="s">
        <v>176</v>
      </c>
      <c r="D482" s="110"/>
      <c r="E482" s="110">
        <v>840930</v>
      </c>
      <c r="F482" s="110">
        <v>932970</v>
      </c>
      <c r="G482" s="111">
        <f t="shared" si="83"/>
        <v>92040</v>
      </c>
      <c r="H482" s="94">
        <v>10</v>
      </c>
      <c r="I482" s="94">
        <v>0</v>
      </c>
      <c r="J482" s="94">
        <v>138.06</v>
      </c>
      <c r="K482" s="95">
        <f t="shared" si="84"/>
        <v>148.06</v>
      </c>
      <c r="L482" s="2" t="s">
        <v>262</v>
      </c>
      <c r="M482" s="93">
        <v>1</v>
      </c>
      <c r="N482" s="44">
        <f t="shared" si="85"/>
        <v>76</v>
      </c>
      <c r="O482" s="118">
        <v>42.5</v>
      </c>
      <c r="P482" s="118">
        <v>47.5</v>
      </c>
      <c r="Q482" s="117">
        <f>(G482-30000)/1000*$Q$2</f>
        <v>272.976</v>
      </c>
      <c r="R482" s="117">
        <f t="shared" si="86"/>
        <v>438.976</v>
      </c>
      <c r="S482" s="33">
        <f t="shared" si="87"/>
        <v>1.96485208699176</v>
      </c>
    </row>
    <row r="483" spans="1:19" ht="12.75" hidden="1" outlineLevel="2">
      <c r="A483" s="112">
        <v>39264</v>
      </c>
      <c r="B483" s="110" t="s">
        <v>177</v>
      </c>
      <c r="C483" s="110" t="s">
        <v>178</v>
      </c>
      <c r="D483" s="110"/>
      <c r="E483" s="110">
        <v>5110130</v>
      </c>
      <c r="F483" s="110">
        <v>5169140</v>
      </c>
      <c r="G483" s="111">
        <f t="shared" si="83"/>
        <v>59010</v>
      </c>
      <c r="H483" s="94">
        <v>0</v>
      </c>
      <c r="I483" s="94">
        <v>0</v>
      </c>
      <c r="J483" s="94">
        <v>88.52</v>
      </c>
      <c r="K483" s="95">
        <f t="shared" si="84"/>
        <v>88.52</v>
      </c>
      <c r="L483" s="2" t="s">
        <v>262</v>
      </c>
      <c r="M483" s="93">
        <v>1</v>
      </c>
      <c r="N483" s="44">
        <f t="shared" si="85"/>
        <v>76</v>
      </c>
      <c r="O483" s="118">
        <v>42.5</v>
      </c>
      <c r="P483" s="118">
        <v>47.5</v>
      </c>
      <c r="Q483" s="117">
        <f>(G483-30000)/1000*$Q$2</f>
        <v>127.64400000000002</v>
      </c>
      <c r="R483" s="117">
        <f t="shared" si="86"/>
        <v>293.644</v>
      </c>
      <c r="S483" s="33">
        <f t="shared" si="87"/>
        <v>2.317261635788523</v>
      </c>
    </row>
    <row r="484" spans="1:19" ht="12.75" hidden="1" outlineLevel="2">
      <c r="A484" s="112">
        <v>39264</v>
      </c>
      <c r="B484" s="110" t="s">
        <v>179</v>
      </c>
      <c r="C484" s="110" t="s">
        <v>180</v>
      </c>
      <c r="D484" s="110"/>
      <c r="E484" s="110">
        <v>1624040</v>
      </c>
      <c r="F484" s="110">
        <v>1668390</v>
      </c>
      <c r="G484" s="111">
        <f t="shared" si="83"/>
        <v>44350</v>
      </c>
      <c r="H484" s="94">
        <v>10</v>
      </c>
      <c r="I484" s="94">
        <v>0</v>
      </c>
      <c r="J484" s="94">
        <v>66.53</v>
      </c>
      <c r="K484" s="95">
        <f t="shared" si="84"/>
        <v>76.53</v>
      </c>
      <c r="L484" s="2" t="s">
        <v>262</v>
      </c>
      <c r="M484" s="93">
        <v>1</v>
      </c>
      <c r="N484" s="44">
        <f t="shared" si="85"/>
        <v>76</v>
      </c>
      <c r="O484" s="118">
        <v>42.5</v>
      </c>
      <c r="P484" s="118">
        <v>47.5</v>
      </c>
      <c r="Q484" s="117">
        <f>(G484-30000)/1000*$Q$2</f>
        <v>63.14</v>
      </c>
      <c r="R484" s="117">
        <f t="shared" si="86"/>
        <v>229.14</v>
      </c>
      <c r="S484" s="33">
        <f t="shared" si="87"/>
        <v>1.9941199529596234</v>
      </c>
    </row>
    <row r="485" spans="1:19" ht="12.75" hidden="1" outlineLevel="2">
      <c r="A485" s="112">
        <v>39264</v>
      </c>
      <c r="B485" s="110" t="s">
        <v>181</v>
      </c>
      <c r="C485" s="110" t="s">
        <v>182</v>
      </c>
      <c r="D485" s="110"/>
      <c r="E485" s="110">
        <v>4619270</v>
      </c>
      <c r="F485" s="110">
        <v>4619310</v>
      </c>
      <c r="G485" s="111">
        <f t="shared" si="83"/>
        <v>40</v>
      </c>
      <c r="H485" s="94">
        <v>10</v>
      </c>
      <c r="I485" s="94">
        <v>40</v>
      </c>
      <c r="J485" s="94">
        <v>0</v>
      </c>
      <c r="K485" s="95">
        <f t="shared" si="84"/>
        <v>50</v>
      </c>
      <c r="L485" s="2" t="s">
        <v>262</v>
      </c>
      <c r="M485" s="93">
        <v>1</v>
      </c>
      <c r="N485" s="44">
        <f t="shared" si="85"/>
        <v>76</v>
      </c>
      <c r="O485" s="118">
        <v>0</v>
      </c>
      <c r="P485" s="118">
        <v>0</v>
      </c>
      <c r="Q485" s="117">
        <v>0</v>
      </c>
      <c r="R485" s="117">
        <f t="shared" si="86"/>
        <v>76</v>
      </c>
      <c r="S485" s="33">
        <f t="shared" si="87"/>
        <v>0.52</v>
      </c>
    </row>
    <row r="486" spans="1:19" ht="12.75" hidden="1" outlineLevel="2">
      <c r="A486" s="112">
        <v>39264</v>
      </c>
      <c r="B486" s="110" t="s">
        <v>183</v>
      </c>
      <c r="C486" s="110" t="s">
        <v>184</v>
      </c>
      <c r="D486" s="110"/>
      <c r="E486" s="110">
        <v>661500</v>
      </c>
      <c r="F486" s="110">
        <v>724870</v>
      </c>
      <c r="G486" s="111">
        <f t="shared" si="83"/>
        <v>63370</v>
      </c>
      <c r="H486" s="94">
        <v>0</v>
      </c>
      <c r="I486" s="94">
        <v>0</v>
      </c>
      <c r="J486" s="94">
        <v>95.06</v>
      </c>
      <c r="K486" s="95">
        <f t="shared" si="84"/>
        <v>95.06</v>
      </c>
      <c r="L486" s="2" t="s">
        <v>262</v>
      </c>
      <c r="M486" s="93">
        <v>1</v>
      </c>
      <c r="N486" s="44">
        <f t="shared" si="85"/>
        <v>76</v>
      </c>
      <c r="O486" s="118">
        <v>42.5</v>
      </c>
      <c r="P486" s="118">
        <v>47.5</v>
      </c>
      <c r="Q486" s="117">
        <f aca="true" t="shared" si="88" ref="Q486:Q501">(G486-30000)/1000*$Q$2</f>
        <v>146.828</v>
      </c>
      <c r="R486" s="117">
        <f t="shared" si="86"/>
        <v>312.828</v>
      </c>
      <c r="S486" s="33">
        <f t="shared" si="87"/>
        <v>2.2908478855459706</v>
      </c>
    </row>
    <row r="487" spans="1:19" ht="12.75" hidden="1" outlineLevel="2">
      <c r="A487" s="112">
        <v>39264</v>
      </c>
      <c r="B487" s="110" t="s">
        <v>185</v>
      </c>
      <c r="C487" s="110" t="s">
        <v>186</v>
      </c>
      <c r="D487" s="110"/>
      <c r="E487" s="110">
        <v>2315820</v>
      </c>
      <c r="F487" s="110">
        <v>2411500</v>
      </c>
      <c r="G487" s="111">
        <f t="shared" si="83"/>
        <v>95680</v>
      </c>
      <c r="H487" s="94">
        <v>0</v>
      </c>
      <c r="I487" s="94">
        <v>0</v>
      </c>
      <c r="J487" s="94">
        <v>143.52</v>
      </c>
      <c r="K487" s="95">
        <f t="shared" si="84"/>
        <v>143.52</v>
      </c>
      <c r="L487" s="2" t="s">
        <v>262</v>
      </c>
      <c r="M487" s="93">
        <v>1</v>
      </c>
      <c r="N487" s="44">
        <f t="shared" si="85"/>
        <v>76</v>
      </c>
      <c r="O487" s="118">
        <v>42.5</v>
      </c>
      <c r="P487" s="118">
        <v>47.5</v>
      </c>
      <c r="Q487" s="117">
        <f t="shared" si="88"/>
        <v>288.9920000000001</v>
      </c>
      <c r="R487" s="117">
        <f t="shared" si="86"/>
        <v>454.9920000000001</v>
      </c>
      <c r="S487" s="33">
        <f t="shared" si="87"/>
        <v>2.1702341137123753</v>
      </c>
    </row>
    <row r="488" spans="1:19" ht="12.75" hidden="1" outlineLevel="2">
      <c r="A488" s="112">
        <v>39264</v>
      </c>
      <c r="B488" s="110" t="s">
        <v>187</v>
      </c>
      <c r="C488" s="110" t="s">
        <v>188</v>
      </c>
      <c r="D488" s="110"/>
      <c r="E488" s="110">
        <v>4481210</v>
      </c>
      <c r="F488" s="110">
        <v>4531030</v>
      </c>
      <c r="G488" s="111">
        <f t="shared" si="83"/>
        <v>49820</v>
      </c>
      <c r="H488" s="94">
        <v>0</v>
      </c>
      <c r="I488" s="94">
        <v>0</v>
      </c>
      <c r="J488" s="94">
        <v>74.73</v>
      </c>
      <c r="K488" s="95">
        <f t="shared" si="84"/>
        <v>74.73</v>
      </c>
      <c r="L488" s="2" t="s">
        <v>262</v>
      </c>
      <c r="M488" s="93">
        <v>1</v>
      </c>
      <c r="N488" s="44">
        <f t="shared" si="85"/>
        <v>76</v>
      </c>
      <c r="O488" s="118">
        <v>42.5</v>
      </c>
      <c r="P488" s="118">
        <v>47.5</v>
      </c>
      <c r="Q488" s="117">
        <f t="shared" si="88"/>
        <v>87.20800000000001</v>
      </c>
      <c r="R488" s="117">
        <f t="shared" si="86"/>
        <v>253.20800000000003</v>
      </c>
      <c r="S488" s="33">
        <f t="shared" si="87"/>
        <v>2.3883045630938042</v>
      </c>
    </row>
    <row r="489" spans="1:19" ht="12.75" hidden="1" outlineLevel="2">
      <c r="A489" s="112">
        <v>39264</v>
      </c>
      <c r="B489" s="110" t="s">
        <v>189</v>
      </c>
      <c r="C489" s="110" t="s">
        <v>190</v>
      </c>
      <c r="D489" s="110"/>
      <c r="E489" s="110">
        <v>1753140</v>
      </c>
      <c r="F489" s="110">
        <v>1841520</v>
      </c>
      <c r="G489" s="111">
        <f t="shared" si="83"/>
        <v>88380</v>
      </c>
      <c r="H489" s="94">
        <v>10</v>
      </c>
      <c r="I489" s="94">
        <v>0</v>
      </c>
      <c r="J489" s="94">
        <v>132.57</v>
      </c>
      <c r="K489" s="95">
        <f t="shared" si="84"/>
        <v>142.57</v>
      </c>
      <c r="L489" s="2" t="s">
        <v>262</v>
      </c>
      <c r="M489" s="93">
        <v>1</v>
      </c>
      <c r="N489" s="44">
        <f t="shared" si="85"/>
        <v>76</v>
      </c>
      <c r="O489" s="118">
        <v>42.5</v>
      </c>
      <c r="P489" s="118">
        <v>47.5</v>
      </c>
      <c r="Q489" s="117">
        <f t="shared" si="88"/>
        <v>256.872</v>
      </c>
      <c r="R489" s="117">
        <f t="shared" si="86"/>
        <v>422.872</v>
      </c>
      <c r="S489" s="33">
        <f t="shared" si="87"/>
        <v>1.9660657922424074</v>
      </c>
    </row>
    <row r="490" spans="1:19" ht="12.75" hidden="1" outlineLevel="2">
      <c r="A490" s="112">
        <v>39264</v>
      </c>
      <c r="B490" s="110" t="s">
        <v>191</v>
      </c>
      <c r="C490" s="110" t="s">
        <v>192</v>
      </c>
      <c r="D490" s="110"/>
      <c r="E490" s="110">
        <v>1197690</v>
      </c>
      <c r="F490" s="110">
        <v>1228720</v>
      </c>
      <c r="G490" s="111">
        <f t="shared" si="83"/>
        <v>31030</v>
      </c>
      <c r="H490" s="94">
        <v>0</v>
      </c>
      <c r="I490" s="94">
        <v>0</v>
      </c>
      <c r="J490" s="94">
        <v>46.55</v>
      </c>
      <c r="K490" s="95">
        <f t="shared" si="84"/>
        <v>46.55</v>
      </c>
      <c r="L490" s="2" t="s">
        <v>262</v>
      </c>
      <c r="M490" s="93">
        <v>1</v>
      </c>
      <c r="N490" s="44">
        <f t="shared" si="85"/>
        <v>76</v>
      </c>
      <c r="O490" s="118">
        <v>42.5</v>
      </c>
      <c r="P490" s="118">
        <v>47.5</v>
      </c>
      <c r="Q490" s="117">
        <f t="shared" si="88"/>
        <v>4.532000000000001</v>
      </c>
      <c r="R490" s="117">
        <f t="shared" si="86"/>
        <v>170.532</v>
      </c>
      <c r="S490" s="33">
        <f t="shared" si="87"/>
        <v>2.663415682062299</v>
      </c>
    </row>
    <row r="491" spans="1:19" s="35" customFormat="1" ht="12.75" hidden="1" outlineLevel="2">
      <c r="A491" s="112">
        <v>39264</v>
      </c>
      <c r="B491" s="110" t="s">
        <v>193</v>
      </c>
      <c r="C491" s="110" t="s">
        <v>194</v>
      </c>
      <c r="D491" s="110"/>
      <c r="E491" s="110">
        <v>6859450</v>
      </c>
      <c r="F491" s="110">
        <v>6938990</v>
      </c>
      <c r="G491" s="111">
        <f t="shared" si="83"/>
        <v>79540</v>
      </c>
      <c r="H491" s="94">
        <v>0</v>
      </c>
      <c r="I491" s="94">
        <v>0</v>
      </c>
      <c r="J491" s="94">
        <v>119.31</v>
      </c>
      <c r="K491" s="95">
        <f t="shared" si="84"/>
        <v>119.31</v>
      </c>
      <c r="L491" s="2" t="s">
        <v>262</v>
      </c>
      <c r="M491" s="93">
        <v>1</v>
      </c>
      <c r="N491" s="44">
        <f t="shared" si="85"/>
        <v>76</v>
      </c>
      <c r="O491" s="118">
        <v>42.5</v>
      </c>
      <c r="P491" s="118">
        <v>47.5</v>
      </c>
      <c r="Q491" s="117">
        <f t="shared" si="88"/>
        <v>217.97600000000003</v>
      </c>
      <c r="R491" s="117">
        <f t="shared" si="86"/>
        <v>383.976</v>
      </c>
      <c r="S491" s="33">
        <f t="shared" si="87"/>
        <v>2.2183052552175004</v>
      </c>
    </row>
    <row r="492" spans="1:19" s="35" customFormat="1" ht="12.75" hidden="1" outlineLevel="2">
      <c r="A492" s="112">
        <v>39264</v>
      </c>
      <c r="B492" s="110" t="s">
        <v>195</v>
      </c>
      <c r="C492" s="110" t="s">
        <v>196</v>
      </c>
      <c r="D492" s="110"/>
      <c r="E492" s="110">
        <v>2767520</v>
      </c>
      <c r="F492" s="110">
        <v>3017010</v>
      </c>
      <c r="G492" s="111">
        <f t="shared" si="83"/>
        <v>249490</v>
      </c>
      <c r="H492" s="94">
        <v>0</v>
      </c>
      <c r="I492" s="94">
        <v>0</v>
      </c>
      <c r="J492" s="94">
        <v>374.24</v>
      </c>
      <c r="K492" s="95">
        <f t="shared" si="84"/>
        <v>374.24</v>
      </c>
      <c r="L492" s="2" t="s">
        <v>262</v>
      </c>
      <c r="M492" s="93">
        <v>1</v>
      </c>
      <c r="N492" s="44">
        <f t="shared" si="85"/>
        <v>76</v>
      </c>
      <c r="O492" s="118">
        <v>42.5</v>
      </c>
      <c r="P492" s="118">
        <v>47.5</v>
      </c>
      <c r="Q492" s="117">
        <f t="shared" si="88"/>
        <v>965.7560000000001</v>
      </c>
      <c r="R492" s="117">
        <f t="shared" si="86"/>
        <v>1131.756</v>
      </c>
      <c r="S492" s="33">
        <f t="shared" si="87"/>
        <v>2.0241449337323645</v>
      </c>
    </row>
    <row r="493" spans="1:19" s="35" customFormat="1" ht="12.75" hidden="1" outlineLevel="2">
      <c r="A493" s="112">
        <v>39264</v>
      </c>
      <c r="B493" s="110" t="s">
        <v>197</v>
      </c>
      <c r="C493" s="110" t="s">
        <v>198</v>
      </c>
      <c r="D493" s="110"/>
      <c r="E493" s="110">
        <v>2422220</v>
      </c>
      <c r="F493" s="110">
        <v>2518910</v>
      </c>
      <c r="G493" s="111">
        <f t="shared" si="83"/>
        <v>96690</v>
      </c>
      <c r="H493" s="94">
        <v>0</v>
      </c>
      <c r="I493" s="94">
        <v>0</v>
      </c>
      <c r="J493" s="94">
        <v>145.04</v>
      </c>
      <c r="K493" s="95">
        <f t="shared" si="84"/>
        <v>145.04</v>
      </c>
      <c r="L493" s="2" t="s">
        <v>262</v>
      </c>
      <c r="M493" s="93">
        <v>1</v>
      </c>
      <c r="N493" s="44">
        <f t="shared" si="85"/>
        <v>76</v>
      </c>
      <c r="O493" s="118">
        <v>42.5</v>
      </c>
      <c r="P493" s="118">
        <v>47.5</v>
      </c>
      <c r="Q493" s="117">
        <f t="shared" si="88"/>
        <v>293.43600000000004</v>
      </c>
      <c r="R493" s="117">
        <f t="shared" si="86"/>
        <v>459.43600000000004</v>
      </c>
      <c r="S493" s="33">
        <f t="shared" si="87"/>
        <v>2.1676503033645895</v>
      </c>
    </row>
    <row r="494" spans="1:19" s="35" customFormat="1" ht="12.75" hidden="1" outlineLevel="2">
      <c r="A494" s="112">
        <v>39264</v>
      </c>
      <c r="B494" s="110" t="s">
        <v>44</v>
      </c>
      <c r="C494" s="110" t="s">
        <v>45</v>
      </c>
      <c r="D494" s="110"/>
      <c r="E494" s="110">
        <v>1861000</v>
      </c>
      <c r="F494" s="110">
        <v>1979080</v>
      </c>
      <c r="G494" s="111">
        <f t="shared" si="83"/>
        <v>118080</v>
      </c>
      <c r="H494" s="94">
        <v>20.8</v>
      </c>
      <c r="I494" s="94">
        <v>0</v>
      </c>
      <c r="J494" s="94">
        <v>177.12</v>
      </c>
      <c r="K494" s="95">
        <f t="shared" si="84"/>
        <v>197.92000000000002</v>
      </c>
      <c r="L494" s="2" t="s">
        <v>262</v>
      </c>
      <c r="M494" s="93">
        <v>1</v>
      </c>
      <c r="N494" s="44">
        <f t="shared" si="85"/>
        <v>76</v>
      </c>
      <c r="O494" s="118">
        <v>42.5</v>
      </c>
      <c r="P494" s="118">
        <v>47.5</v>
      </c>
      <c r="Q494" s="117">
        <f t="shared" si="88"/>
        <v>387.552</v>
      </c>
      <c r="R494" s="117">
        <f t="shared" si="86"/>
        <v>553.552</v>
      </c>
      <c r="S494" s="33">
        <f t="shared" si="87"/>
        <v>1.796847210994341</v>
      </c>
    </row>
    <row r="495" spans="1:19" s="35" customFormat="1" ht="12.75" hidden="1" outlineLevel="2">
      <c r="A495" s="112">
        <v>39264</v>
      </c>
      <c r="B495" s="110" t="s">
        <v>199</v>
      </c>
      <c r="C495" s="110" t="s">
        <v>200</v>
      </c>
      <c r="D495" s="110"/>
      <c r="E495" s="110">
        <v>2492990</v>
      </c>
      <c r="F495" s="110">
        <v>2628320</v>
      </c>
      <c r="G495" s="111">
        <f t="shared" si="83"/>
        <v>135330</v>
      </c>
      <c r="H495" s="94">
        <v>0</v>
      </c>
      <c r="I495" s="94">
        <v>0</v>
      </c>
      <c r="J495" s="94">
        <v>203</v>
      </c>
      <c r="K495" s="95">
        <f t="shared" si="84"/>
        <v>203</v>
      </c>
      <c r="L495" s="2" t="s">
        <v>262</v>
      </c>
      <c r="M495" s="93">
        <v>1</v>
      </c>
      <c r="N495" s="44">
        <f t="shared" si="85"/>
        <v>76</v>
      </c>
      <c r="O495" s="118">
        <v>42.5</v>
      </c>
      <c r="P495" s="118">
        <v>47.5</v>
      </c>
      <c r="Q495" s="117">
        <f t="shared" si="88"/>
        <v>463.45200000000006</v>
      </c>
      <c r="R495" s="117">
        <f t="shared" si="86"/>
        <v>629.452</v>
      </c>
      <c r="S495" s="33">
        <f t="shared" si="87"/>
        <v>2.1007487684729065</v>
      </c>
    </row>
    <row r="496" spans="1:19" s="63" customFormat="1" ht="12.75" hidden="1" outlineLevel="2">
      <c r="A496" s="112">
        <v>39264</v>
      </c>
      <c r="B496" s="110" t="s">
        <v>201</v>
      </c>
      <c r="C496" s="110" t="s">
        <v>202</v>
      </c>
      <c r="D496" s="110"/>
      <c r="E496" s="110">
        <v>3914360</v>
      </c>
      <c r="F496" s="110">
        <v>4138440</v>
      </c>
      <c r="G496" s="111">
        <f t="shared" si="83"/>
        <v>224080</v>
      </c>
      <c r="H496" s="94">
        <v>0</v>
      </c>
      <c r="I496" s="94">
        <v>0</v>
      </c>
      <c r="J496" s="94">
        <v>336.12</v>
      </c>
      <c r="K496" s="95">
        <f t="shared" si="84"/>
        <v>336.12</v>
      </c>
      <c r="L496" s="2" t="s">
        <v>262</v>
      </c>
      <c r="M496" s="93">
        <v>1</v>
      </c>
      <c r="N496" s="44">
        <f t="shared" si="85"/>
        <v>76</v>
      </c>
      <c r="O496" s="118">
        <v>42.5</v>
      </c>
      <c r="P496" s="118">
        <v>47.5</v>
      </c>
      <c r="Q496" s="117">
        <f t="shared" si="88"/>
        <v>853.9520000000001</v>
      </c>
      <c r="R496" s="117">
        <f t="shared" si="86"/>
        <v>1019.9520000000001</v>
      </c>
      <c r="S496" s="33">
        <f t="shared" si="87"/>
        <v>2.034487682970368</v>
      </c>
    </row>
    <row r="497" spans="1:19" s="63" customFormat="1" ht="12.75" hidden="1" outlineLevel="2">
      <c r="A497" s="112">
        <v>39264</v>
      </c>
      <c r="B497" s="110" t="s">
        <v>203</v>
      </c>
      <c r="C497" s="110" t="s">
        <v>204</v>
      </c>
      <c r="D497" s="110"/>
      <c r="E497" s="110">
        <v>2275610</v>
      </c>
      <c r="F497" s="110">
        <v>2380190</v>
      </c>
      <c r="G497" s="111">
        <f t="shared" si="83"/>
        <v>104580</v>
      </c>
      <c r="H497" s="94">
        <v>0</v>
      </c>
      <c r="I497" s="94">
        <v>0</v>
      </c>
      <c r="J497" s="94">
        <v>156.87</v>
      </c>
      <c r="K497" s="95">
        <f t="shared" si="84"/>
        <v>156.87</v>
      </c>
      <c r="L497" s="2" t="s">
        <v>262</v>
      </c>
      <c r="M497" s="93">
        <v>1</v>
      </c>
      <c r="N497" s="44">
        <f t="shared" si="85"/>
        <v>76</v>
      </c>
      <c r="O497" s="118">
        <v>42.5</v>
      </c>
      <c r="P497" s="118">
        <v>47.5</v>
      </c>
      <c r="Q497" s="117">
        <f t="shared" si="88"/>
        <v>328.15200000000004</v>
      </c>
      <c r="R497" s="117">
        <f t="shared" si="86"/>
        <v>494.15200000000004</v>
      </c>
      <c r="S497" s="33">
        <f t="shared" si="87"/>
        <v>2.150073309109454</v>
      </c>
    </row>
    <row r="498" spans="1:19" s="28" customFormat="1" ht="12.75" hidden="1" outlineLevel="2">
      <c r="A498" s="112">
        <v>39264</v>
      </c>
      <c r="B498" s="110" t="s">
        <v>205</v>
      </c>
      <c r="C498" s="110" t="s">
        <v>206</v>
      </c>
      <c r="D498" s="110"/>
      <c r="E498" s="110">
        <v>2482320</v>
      </c>
      <c r="F498" s="110">
        <v>2613660</v>
      </c>
      <c r="G498" s="111">
        <f t="shared" si="83"/>
        <v>131340</v>
      </c>
      <c r="H498" s="94">
        <v>0</v>
      </c>
      <c r="I498" s="94">
        <v>0</v>
      </c>
      <c r="J498" s="94">
        <v>197.01</v>
      </c>
      <c r="K498" s="95">
        <f t="shared" si="84"/>
        <v>197.01</v>
      </c>
      <c r="L498" s="2" t="s">
        <v>262</v>
      </c>
      <c r="M498" s="93">
        <v>1</v>
      </c>
      <c r="N498" s="44">
        <f t="shared" si="85"/>
        <v>76</v>
      </c>
      <c r="O498" s="118">
        <v>42.5</v>
      </c>
      <c r="P498" s="118">
        <v>47.5</v>
      </c>
      <c r="Q498" s="117">
        <f t="shared" si="88"/>
        <v>445.8960000000001</v>
      </c>
      <c r="R498" s="117">
        <f t="shared" si="86"/>
        <v>611.8960000000001</v>
      </c>
      <c r="S498" s="33">
        <f t="shared" si="87"/>
        <v>2.1059134054108934</v>
      </c>
    </row>
    <row r="499" spans="1:19" s="21" customFormat="1" ht="12.75" hidden="1" outlineLevel="2">
      <c r="A499" s="112">
        <v>39264</v>
      </c>
      <c r="B499" s="110" t="s">
        <v>207</v>
      </c>
      <c r="C499" s="110" t="s">
        <v>208</v>
      </c>
      <c r="D499" s="110"/>
      <c r="E499" s="110">
        <v>1122080</v>
      </c>
      <c r="F499" s="110">
        <v>1208290</v>
      </c>
      <c r="G499" s="111">
        <f t="shared" si="83"/>
        <v>86210</v>
      </c>
      <c r="H499" s="94">
        <v>0</v>
      </c>
      <c r="I499" s="94">
        <v>0</v>
      </c>
      <c r="J499" s="94">
        <v>129.32</v>
      </c>
      <c r="K499" s="95">
        <f t="shared" si="84"/>
        <v>129.32</v>
      </c>
      <c r="L499" s="2" t="s">
        <v>262</v>
      </c>
      <c r="M499" s="93">
        <v>1</v>
      </c>
      <c r="N499" s="44">
        <f t="shared" si="85"/>
        <v>76</v>
      </c>
      <c r="O499" s="118">
        <v>42.5</v>
      </c>
      <c r="P499" s="118">
        <v>47.5</v>
      </c>
      <c r="Q499" s="117">
        <f t="shared" si="88"/>
        <v>247.324</v>
      </c>
      <c r="R499" s="117">
        <f t="shared" si="86"/>
        <v>413.324</v>
      </c>
      <c r="S499" s="33">
        <f t="shared" si="87"/>
        <v>2.1961336220228893</v>
      </c>
    </row>
    <row r="500" spans="1:19" ht="12.75" hidden="1" outlineLevel="2">
      <c r="A500" s="112">
        <v>39264</v>
      </c>
      <c r="B500" s="110" t="s">
        <v>223</v>
      </c>
      <c r="C500" s="110" t="s">
        <v>224</v>
      </c>
      <c r="D500" s="110"/>
      <c r="E500" s="110">
        <v>1262840</v>
      </c>
      <c r="F500" s="110">
        <v>1392690</v>
      </c>
      <c r="G500" s="111">
        <f t="shared" si="83"/>
        <v>129850</v>
      </c>
      <c r="H500" s="94">
        <v>0</v>
      </c>
      <c r="I500" s="94">
        <v>0</v>
      </c>
      <c r="J500" s="94">
        <v>194.78</v>
      </c>
      <c r="K500" s="95">
        <f t="shared" si="84"/>
        <v>194.78</v>
      </c>
      <c r="L500" s="2" t="s">
        <v>262</v>
      </c>
      <c r="M500" s="93">
        <v>1</v>
      </c>
      <c r="N500" s="44">
        <f t="shared" si="85"/>
        <v>76</v>
      </c>
      <c r="O500" s="118">
        <v>42.5</v>
      </c>
      <c r="P500" s="118">
        <v>47.5</v>
      </c>
      <c r="Q500" s="117">
        <f t="shared" si="88"/>
        <v>439.34000000000003</v>
      </c>
      <c r="R500" s="117">
        <f t="shared" si="86"/>
        <v>605.34</v>
      </c>
      <c r="S500" s="33">
        <f t="shared" si="87"/>
        <v>2.1078139439367494</v>
      </c>
    </row>
    <row r="501" spans="1:19" s="35" customFormat="1" ht="12.75" hidden="1" outlineLevel="2">
      <c r="A501" s="112">
        <v>39264</v>
      </c>
      <c r="B501" s="110" t="s">
        <v>225</v>
      </c>
      <c r="C501" s="110" t="s">
        <v>226</v>
      </c>
      <c r="D501" s="110"/>
      <c r="E501" s="110">
        <v>545520</v>
      </c>
      <c r="F501" s="110">
        <v>580730</v>
      </c>
      <c r="G501" s="111">
        <f t="shared" si="83"/>
        <v>35210</v>
      </c>
      <c r="H501" s="94">
        <v>10</v>
      </c>
      <c r="I501" s="94">
        <v>0</v>
      </c>
      <c r="J501" s="94">
        <v>52.82</v>
      </c>
      <c r="K501" s="95">
        <f t="shared" si="84"/>
        <v>62.82</v>
      </c>
      <c r="L501" s="2" t="s">
        <v>262</v>
      </c>
      <c r="M501" s="93">
        <v>1</v>
      </c>
      <c r="N501" s="44">
        <f t="shared" si="85"/>
        <v>76</v>
      </c>
      <c r="O501" s="118">
        <v>42.5</v>
      </c>
      <c r="P501" s="118">
        <v>47.5</v>
      </c>
      <c r="Q501" s="117">
        <f t="shared" si="88"/>
        <v>22.924000000000003</v>
      </c>
      <c r="R501" s="117">
        <f t="shared" si="86"/>
        <v>188.924</v>
      </c>
      <c r="S501" s="33">
        <f t="shared" si="87"/>
        <v>2.0073861827443493</v>
      </c>
    </row>
    <row r="502" spans="1:19" s="35" customFormat="1" ht="12.75" hidden="1" outlineLevel="2">
      <c r="A502" s="112">
        <v>39264</v>
      </c>
      <c r="B502" s="110" t="s">
        <v>227</v>
      </c>
      <c r="C502" s="110" t="s">
        <v>228</v>
      </c>
      <c r="D502" s="110"/>
      <c r="E502" s="110">
        <v>585230</v>
      </c>
      <c r="F502" s="110">
        <v>611470</v>
      </c>
      <c r="G502" s="111">
        <f t="shared" si="83"/>
        <v>26240</v>
      </c>
      <c r="H502" s="94">
        <v>0</v>
      </c>
      <c r="I502" s="94">
        <v>0</v>
      </c>
      <c r="J502" s="94">
        <v>39.36</v>
      </c>
      <c r="K502" s="95">
        <f t="shared" si="84"/>
        <v>39.36</v>
      </c>
      <c r="L502" s="2" t="s">
        <v>262</v>
      </c>
      <c r="M502" s="93">
        <v>1</v>
      </c>
      <c r="N502" s="44">
        <f t="shared" si="85"/>
        <v>76</v>
      </c>
      <c r="O502" s="118">
        <v>42.5</v>
      </c>
      <c r="P502" s="118">
        <f>(G502-20000)/1000*$P$2</f>
        <v>12.48</v>
      </c>
      <c r="Q502" s="117">
        <v>0</v>
      </c>
      <c r="R502" s="117">
        <f t="shared" si="86"/>
        <v>130.98</v>
      </c>
      <c r="S502" s="33">
        <f t="shared" si="87"/>
        <v>2.3277439024390243</v>
      </c>
    </row>
    <row r="503" spans="1:19" ht="12.75" hidden="1" outlineLevel="2">
      <c r="A503" s="112">
        <v>39264</v>
      </c>
      <c r="B503" s="110" t="s">
        <v>229</v>
      </c>
      <c r="C503" s="110" t="s">
        <v>230</v>
      </c>
      <c r="D503" s="110"/>
      <c r="E503" s="110">
        <v>1364190</v>
      </c>
      <c r="F503" s="110">
        <v>1538150</v>
      </c>
      <c r="G503" s="111">
        <f t="shared" si="83"/>
        <v>173960</v>
      </c>
      <c r="H503" s="94">
        <v>10</v>
      </c>
      <c r="I503" s="94">
        <v>0</v>
      </c>
      <c r="J503" s="94">
        <v>260.94</v>
      </c>
      <c r="K503" s="95">
        <f t="shared" si="84"/>
        <v>270.94</v>
      </c>
      <c r="L503" s="2" t="s">
        <v>262</v>
      </c>
      <c r="M503" s="93">
        <v>1</v>
      </c>
      <c r="N503" s="44">
        <f t="shared" si="85"/>
        <v>76</v>
      </c>
      <c r="O503" s="118">
        <v>42.5</v>
      </c>
      <c r="P503" s="118">
        <v>47.5</v>
      </c>
      <c r="Q503" s="117">
        <f>(G503-30000)/1000*$Q$2</f>
        <v>633.4240000000001</v>
      </c>
      <c r="R503" s="117">
        <f t="shared" si="86"/>
        <v>799.4240000000001</v>
      </c>
      <c r="S503" s="33">
        <f t="shared" si="87"/>
        <v>1.9505573189636087</v>
      </c>
    </row>
    <row r="504" spans="1:19" ht="12.75" outlineLevel="1" collapsed="1">
      <c r="A504" s="109" t="s">
        <v>398</v>
      </c>
      <c r="B504" s="110"/>
      <c r="C504" s="110"/>
      <c r="D504" s="110"/>
      <c r="E504" s="110"/>
      <c r="F504" s="110"/>
      <c r="G504" s="111">
        <f>SUBTOTAL(9,G380:G503)</f>
        <v>11066091</v>
      </c>
      <c r="H504" s="94"/>
      <c r="I504" s="94"/>
      <c r="J504" s="94"/>
      <c r="K504" s="95"/>
      <c r="L504" s="2"/>
      <c r="M504" s="93"/>
      <c r="N504" s="44">
        <f>SUBTOTAL(9,N380:N503)</f>
        <v>9424</v>
      </c>
      <c r="O504" s="118">
        <f>SUBTOTAL(9,O380:O503)</f>
        <v>4270.637500000001</v>
      </c>
      <c r="P504" s="118">
        <f>SUBTOTAL(9,P380:P503)</f>
        <v>4672.099999999999</v>
      </c>
      <c r="Q504" s="117">
        <f>SUBTOTAL(9,Q380:Q503)</f>
        <v>35189.09240000001</v>
      </c>
      <c r="R504" s="117">
        <f>SUBTOTAL(9,R380:R503)</f>
        <v>53555.82990000001</v>
      </c>
      <c r="S504" s="33"/>
    </row>
    <row r="505" spans="1:19" s="35" customFormat="1" ht="12.75" hidden="1" outlineLevel="2">
      <c r="A505" s="112">
        <v>39326</v>
      </c>
      <c r="B505" s="110" t="s">
        <v>2</v>
      </c>
      <c r="C505" s="110" t="s">
        <v>3</v>
      </c>
      <c r="D505" s="110"/>
      <c r="E505" s="110">
        <v>2107660</v>
      </c>
      <c r="F505" s="110">
        <v>2174310</v>
      </c>
      <c r="G505" s="111">
        <f aca="true" t="shared" si="89" ref="G505:G536">F505-E505</f>
        <v>66650</v>
      </c>
      <c r="H505" s="94">
        <v>0</v>
      </c>
      <c r="I505" s="94">
        <v>0</v>
      </c>
      <c r="J505" s="94">
        <v>99.98</v>
      </c>
      <c r="K505" s="95">
        <f aca="true" t="shared" si="90" ref="K505:K536">+J505+I505+H505</f>
        <v>99.98</v>
      </c>
      <c r="L505" s="2">
        <v>1</v>
      </c>
      <c r="M505" s="93">
        <v>1</v>
      </c>
      <c r="N505" s="44">
        <f aca="true" t="shared" si="91" ref="N505:N536">$N$2*2</f>
        <v>76</v>
      </c>
      <c r="O505" s="118">
        <v>42.5</v>
      </c>
      <c r="P505" s="118">
        <v>47.5</v>
      </c>
      <c r="Q505" s="117">
        <f>(G505-30000)/1000*$Q$2</f>
        <v>161.26000000000002</v>
      </c>
      <c r="R505" s="117">
        <f aca="true" t="shared" si="92" ref="R505:R536">N505+O505+P505+Q505</f>
        <v>327.26</v>
      </c>
      <c r="S505" s="33">
        <f aca="true" t="shared" si="93" ref="S505:S536">SUM(R505-K505)/K505</f>
        <v>2.273254650930186</v>
      </c>
    </row>
    <row r="506" spans="1:19" s="35" customFormat="1" ht="12.75" hidden="1" outlineLevel="2">
      <c r="A506" s="112">
        <v>39326</v>
      </c>
      <c r="B506" s="110" t="s">
        <v>245</v>
      </c>
      <c r="C506" s="110" t="s">
        <v>246</v>
      </c>
      <c r="D506" s="110"/>
      <c r="E506" s="110">
        <v>0</v>
      </c>
      <c r="F506" s="110">
        <v>0</v>
      </c>
      <c r="G506" s="111">
        <f t="shared" si="89"/>
        <v>0</v>
      </c>
      <c r="H506" s="94">
        <v>0</v>
      </c>
      <c r="I506" s="94">
        <v>0</v>
      </c>
      <c r="J506" s="94">
        <v>0</v>
      </c>
      <c r="K506" s="95">
        <f t="shared" si="90"/>
        <v>0</v>
      </c>
      <c r="L506" s="2">
        <v>1</v>
      </c>
      <c r="M506" s="93">
        <v>1</v>
      </c>
      <c r="N506" s="44">
        <f t="shared" si="91"/>
        <v>76</v>
      </c>
      <c r="O506" s="118">
        <v>0</v>
      </c>
      <c r="P506" s="118">
        <v>0</v>
      </c>
      <c r="Q506" s="117">
        <v>0</v>
      </c>
      <c r="R506" s="117">
        <f t="shared" si="92"/>
        <v>76</v>
      </c>
      <c r="S506" s="33" t="e">
        <f t="shared" si="93"/>
        <v>#DIV/0!</v>
      </c>
    </row>
    <row r="507" spans="1:19" ht="12.75" hidden="1" outlineLevel="2">
      <c r="A507" s="112">
        <v>39326</v>
      </c>
      <c r="B507" s="110" t="s">
        <v>4</v>
      </c>
      <c r="C507" s="110" t="s">
        <v>5</v>
      </c>
      <c r="D507" s="110"/>
      <c r="E507" s="110">
        <v>2250510</v>
      </c>
      <c r="F507" s="110">
        <v>2317410</v>
      </c>
      <c r="G507" s="111">
        <f t="shared" si="89"/>
        <v>66900</v>
      </c>
      <c r="H507" s="94">
        <v>0</v>
      </c>
      <c r="I507" s="94">
        <v>0</v>
      </c>
      <c r="J507" s="94">
        <v>100.35</v>
      </c>
      <c r="K507" s="95">
        <f t="shared" si="90"/>
        <v>100.35</v>
      </c>
      <c r="L507" s="2">
        <v>1</v>
      </c>
      <c r="M507" s="93">
        <v>1</v>
      </c>
      <c r="N507" s="44">
        <f t="shared" si="91"/>
        <v>76</v>
      </c>
      <c r="O507" s="118">
        <v>42.5</v>
      </c>
      <c r="P507" s="118">
        <v>47.5</v>
      </c>
      <c r="Q507" s="117">
        <f aca="true" t="shared" si="94" ref="Q507:Q512">(G507-30000)/1000*$Q$2</f>
        <v>162.36</v>
      </c>
      <c r="R507" s="117">
        <f t="shared" si="92"/>
        <v>328.36</v>
      </c>
      <c r="S507" s="33">
        <f t="shared" si="93"/>
        <v>2.272147483806677</v>
      </c>
    </row>
    <row r="508" spans="1:19" ht="12.75" hidden="1" outlineLevel="2">
      <c r="A508" s="112">
        <v>39326</v>
      </c>
      <c r="B508" s="110" t="s">
        <v>6</v>
      </c>
      <c r="C508" s="110" t="s">
        <v>7</v>
      </c>
      <c r="D508" s="110"/>
      <c r="E508" s="110">
        <v>2659770</v>
      </c>
      <c r="F508" s="110">
        <v>2723340</v>
      </c>
      <c r="G508" s="111">
        <f t="shared" si="89"/>
        <v>63570</v>
      </c>
      <c r="H508" s="94">
        <v>0</v>
      </c>
      <c r="I508" s="94">
        <v>0</v>
      </c>
      <c r="J508" s="94">
        <v>95.36</v>
      </c>
      <c r="K508" s="95">
        <f t="shared" si="90"/>
        <v>95.36</v>
      </c>
      <c r="L508" s="2">
        <v>1</v>
      </c>
      <c r="M508" s="93">
        <v>1</v>
      </c>
      <c r="N508" s="44">
        <f t="shared" si="91"/>
        <v>76</v>
      </c>
      <c r="O508" s="118">
        <v>42.5</v>
      </c>
      <c r="P508" s="118">
        <v>47.5</v>
      </c>
      <c r="Q508" s="117">
        <f t="shared" si="94"/>
        <v>147.70800000000003</v>
      </c>
      <c r="R508" s="117">
        <f t="shared" si="92"/>
        <v>313.708</v>
      </c>
      <c r="S508" s="33">
        <f t="shared" si="93"/>
        <v>2.289723154362416</v>
      </c>
    </row>
    <row r="509" spans="1:19" ht="12.75" hidden="1" outlineLevel="2">
      <c r="A509" s="112">
        <v>39326</v>
      </c>
      <c r="B509" s="110" t="s">
        <v>8</v>
      </c>
      <c r="C509" s="110" t="s">
        <v>9</v>
      </c>
      <c r="D509" s="110"/>
      <c r="E509" s="110">
        <v>3041120</v>
      </c>
      <c r="F509" s="110">
        <v>3269320</v>
      </c>
      <c r="G509" s="111">
        <f t="shared" si="89"/>
        <v>228200</v>
      </c>
      <c r="H509" s="94">
        <v>17.5</v>
      </c>
      <c r="I509" s="94">
        <v>0</v>
      </c>
      <c r="J509" s="94">
        <v>342.3</v>
      </c>
      <c r="K509" s="95">
        <f t="shared" si="90"/>
        <v>359.8</v>
      </c>
      <c r="L509" s="2">
        <v>1</v>
      </c>
      <c r="M509" s="93">
        <v>1</v>
      </c>
      <c r="N509" s="44">
        <f t="shared" si="91"/>
        <v>76</v>
      </c>
      <c r="O509" s="118">
        <v>42.5</v>
      </c>
      <c r="P509" s="118">
        <v>47.5</v>
      </c>
      <c r="Q509" s="117">
        <f t="shared" si="94"/>
        <v>872.08</v>
      </c>
      <c r="R509" s="117">
        <f t="shared" si="92"/>
        <v>1038.08</v>
      </c>
      <c r="S509" s="33">
        <f t="shared" si="93"/>
        <v>1.8851584213451917</v>
      </c>
    </row>
    <row r="510" spans="1:19" s="35" customFormat="1" ht="12.75" hidden="1" outlineLevel="2">
      <c r="A510" s="112">
        <v>39326</v>
      </c>
      <c r="B510" s="110" t="s">
        <v>10</v>
      </c>
      <c r="C510" s="110" t="s">
        <v>11</v>
      </c>
      <c r="D510" s="110"/>
      <c r="E510" s="110">
        <v>4799180</v>
      </c>
      <c r="F510" s="110">
        <v>5011410</v>
      </c>
      <c r="G510" s="111">
        <f t="shared" si="89"/>
        <v>212230</v>
      </c>
      <c r="H510" s="94">
        <v>22.73</v>
      </c>
      <c r="I510" s="94">
        <v>0</v>
      </c>
      <c r="J510" s="94">
        <v>318.35</v>
      </c>
      <c r="K510" s="95">
        <f t="shared" si="90"/>
        <v>341.08000000000004</v>
      </c>
      <c r="L510" s="2">
        <v>1</v>
      </c>
      <c r="M510" s="93">
        <v>1</v>
      </c>
      <c r="N510" s="44">
        <f t="shared" si="91"/>
        <v>76</v>
      </c>
      <c r="O510" s="118">
        <v>42.5</v>
      </c>
      <c r="P510" s="118">
        <v>47.5</v>
      </c>
      <c r="Q510" s="117">
        <f t="shared" si="94"/>
        <v>801.812</v>
      </c>
      <c r="R510" s="117">
        <f t="shared" si="92"/>
        <v>967.812</v>
      </c>
      <c r="S510" s="33">
        <f t="shared" si="93"/>
        <v>1.8374926703412686</v>
      </c>
    </row>
    <row r="511" spans="1:19" ht="12.75" hidden="1" outlineLevel="2">
      <c r="A511" s="112">
        <v>39326</v>
      </c>
      <c r="B511" s="110" t="s">
        <v>12</v>
      </c>
      <c r="C511" s="110" t="s">
        <v>13</v>
      </c>
      <c r="D511" s="110"/>
      <c r="E511" s="110">
        <v>1459620</v>
      </c>
      <c r="F511" s="110">
        <v>1617530</v>
      </c>
      <c r="G511" s="111">
        <f t="shared" si="89"/>
        <v>157910</v>
      </c>
      <c r="H511" s="94">
        <v>0</v>
      </c>
      <c r="I511" s="94">
        <v>0</v>
      </c>
      <c r="J511" s="94">
        <v>236.87</v>
      </c>
      <c r="K511" s="95">
        <f t="shared" si="90"/>
        <v>236.87</v>
      </c>
      <c r="L511" s="2">
        <v>1</v>
      </c>
      <c r="M511" s="93">
        <v>1</v>
      </c>
      <c r="N511" s="44">
        <f t="shared" si="91"/>
        <v>76</v>
      </c>
      <c r="O511" s="118">
        <v>42.5</v>
      </c>
      <c r="P511" s="118">
        <v>47.5</v>
      </c>
      <c r="Q511" s="117">
        <f t="shared" si="94"/>
        <v>562.804</v>
      </c>
      <c r="R511" s="117">
        <f t="shared" si="92"/>
        <v>728.804</v>
      </c>
      <c r="S511" s="33">
        <f t="shared" si="93"/>
        <v>2.0768100645923924</v>
      </c>
    </row>
    <row r="512" spans="1:19" s="63" customFormat="1" ht="12.75" hidden="1" outlineLevel="2">
      <c r="A512" s="112">
        <v>39326</v>
      </c>
      <c r="B512" s="110" t="s">
        <v>14</v>
      </c>
      <c r="C512" s="110" t="s">
        <v>15</v>
      </c>
      <c r="D512" s="110"/>
      <c r="E512" s="110">
        <v>6247180</v>
      </c>
      <c r="F512" s="110">
        <v>6671440</v>
      </c>
      <c r="G512" s="111">
        <f t="shared" si="89"/>
        <v>424260</v>
      </c>
      <c r="H512" s="94">
        <v>0</v>
      </c>
      <c r="I512" s="94">
        <v>0</v>
      </c>
      <c r="J512" s="94">
        <v>636.39</v>
      </c>
      <c r="K512" s="95">
        <f t="shared" si="90"/>
        <v>636.39</v>
      </c>
      <c r="L512" s="2">
        <v>1</v>
      </c>
      <c r="M512" s="93">
        <v>1</v>
      </c>
      <c r="N512" s="44">
        <f t="shared" si="91"/>
        <v>76</v>
      </c>
      <c r="O512" s="118">
        <v>42.5</v>
      </c>
      <c r="P512" s="118">
        <v>47.5</v>
      </c>
      <c r="Q512" s="117">
        <f t="shared" si="94"/>
        <v>1734.7440000000001</v>
      </c>
      <c r="R512" s="117">
        <f t="shared" si="92"/>
        <v>1900.7440000000001</v>
      </c>
      <c r="S512" s="33">
        <f t="shared" si="93"/>
        <v>1.9867596913842145</v>
      </c>
    </row>
    <row r="513" spans="1:19" s="35" customFormat="1" ht="12.75" hidden="1" outlineLevel="2">
      <c r="A513" s="112">
        <v>39326</v>
      </c>
      <c r="B513" s="110" t="s">
        <v>16</v>
      </c>
      <c r="C513" s="110" t="s">
        <v>17</v>
      </c>
      <c r="D513" s="110"/>
      <c r="E513" s="110">
        <v>2401390</v>
      </c>
      <c r="F513" s="110">
        <v>2428510</v>
      </c>
      <c r="G513" s="111">
        <f t="shared" si="89"/>
        <v>27120</v>
      </c>
      <c r="H513" s="94">
        <v>51.61</v>
      </c>
      <c r="I513" s="94">
        <v>0</v>
      </c>
      <c r="J513" s="94">
        <v>40.68</v>
      </c>
      <c r="K513" s="95">
        <f t="shared" si="90"/>
        <v>92.28999999999999</v>
      </c>
      <c r="L513" s="2">
        <v>1</v>
      </c>
      <c r="M513" s="93">
        <v>1</v>
      </c>
      <c r="N513" s="44">
        <f t="shared" si="91"/>
        <v>76</v>
      </c>
      <c r="O513" s="118">
        <v>42.5</v>
      </c>
      <c r="P513" s="118">
        <f>(G513-20000)/1000*$P$2</f>
        <v>14.24</v>
      </c>
      <c r="Q513" s="117">
        <v>0</v>
      </c>
      <c r="R513" s="117">
        <f t="shared" si="92"/>
        <v>132.74</v>
      </c>
      <c r="S513" s="33">
        <f t="shared" si="93"/>
        <v>0.4382923393650452</v>
      </c>
    </row>
    <row r="514" spans="1:19" s="35" customFormat="1" ht="12.75" hidden="1" outlineLevel="2">
      <c r="A514" s="112">
        <v>39326</v>
      </c>
      <c r="B514" s="110" t="s">
        <v>233</v>
      </c>
      <c r="C514" s="110" t="s">
        <v>234</v>
      </c>
      <c r="D514" s="110"/>
      <c r="E514" s="110">
        <v>0</v>
      </c>
      <c r="F514" s="110">
        <v>0</v>
      </c>
      <c r="G514" s="111">
        <f t="shared" si="89"/>
        <v>0</v>
      </c>
      <c r="H514" s="94">
        <v>0</v>
      </c>
      <c r="I514" s="94">
        <v>40</v>
      </c>
      <c r="J514" s="94">
        <v>0</v>
      </c>
      <c r="K514" s="95">
        <f t="shared" si="90"/>
        <v>40</v>
      </c>
      <c r="L514" s="2">
        <v>1</v>
      </c>
      <c r="M514" s="93">
        <v>1</v>
      </c>
      <c r="N514" s="44">
        <f t="shared" si="91"/>
        <v>76</v>
      </c>
      <c r="O514" s="118">
        <v>0</v>
      </c>
      <c r="P514" s="118">
        <v>0</v>
      </c>
      <c r="Q514" s="117">
        <v>0</v>
      </c>
      <c r="R514" s="117">
        <f t="shared" si="92"/>
        <v>76</v>
      </c>
      <c r="S514" s="33">
        <f t="shared" si="93"/>
        <v>0.9</v>
      </c>
    </row>
    <row r="515" spans="1:19" ht="12.75" hidden="1" outlineLevel="2">
      <c r="A515" s="112">
        <v>39326</v>
      </c>
      <c r="B515" s="110" t="s">
        <v>18</v>
      </c>
      <c r="C515" s="110" t="s">
        <v>19</v>
      </c>
      <c r="D515" s="110"/>
      <c r="E515" s="110">
        <v>340220</v>
      </c>
      <c r="F515" s="110">
        <v>345450</v>
      </c>
      <c r="G515" s="111">
        <f t="shared" si="89"/>
        <v>5230</v>
      </c>
      <c r="H515" s="94">
        <v>0</v>
      </c>
      <c r="I515" s="94">
        <v>40</v>
      </c>
      <c r="J515" s="94">
        <v>0</v>
      </c>
      <c r="K515" s="95">
        <f t="shared" si="90"/>
        <v>40</v>
      </c>
      <c r="L515" s="2">
        <v>1</v>
      </c>
      <c r="M515" s="93">
        <v>1</v>
      </c>
      <c r="N515" s="44">
        <f t="shared" si="91"/>
        <v>76</v>
      </c>
      <c r="O515" s="118">
        <v>0</v>
      </c>
      <c r="P515" s="118">
        <v>0</v>
      </c>
      <c r="Q515" s="117">
        <v>0</v>
      </c>
      <c r="R515" s="117">
        <f t="shared" si="92"/>
        <v>76</v>
      </c>
      <c r="S515" s="33">
        <f t="shared" si="93"/>
        <v>0.9</v>
      </c>
    </row>
    <row r="516" spans="1:19" s="35" customFormat="1" ht="12.75" hidden="1" outlineLevel="2">
      <c r="A516" s="112">
        <v>39326</v>
      </c>
      <c r="B516" s="110" t="s">
        <v>20</v>
      </c>
      <c r="C516" s="110" t="s">
        <v>21</v>
      </c>
      <c r="D516" s="110"/>
      <c r="E516" s="110">
        <v>780030</v>
      </c>
      <c r="F516" s="110">
        <v>780030</v>
      </c>
      <c r="G516" s="111">
        <f t="shared" si="89"/>
        <v>0</v>
      </c>
      <c r="H516" s="94">
        <v>0</v>
      </c>
      <c r="I516" s="94">
        <v>40</v>
      </c>
      <c r="J516" s="94">
        <v>0</v>
      </c>
      <c r="K516" s="95">
        <f t="shared" si="90"/>
        <v>40</v>
      </c>
      <c r="L516" s="2">
        <v>1</v>
      </c>
      <c r="M516" s="93">
        <v>1</v>
      </c>
      <c r="N516" s="44">
        <f t="shared" si="91"/>
        <v>76</v>
      </c>
      <c r="O516" s="118">
        <v>0</v>
      </c>
      <c r="P516" s="118">
        <v>0</v>
      </c>
      <c r="Q516" s="117">
        <v>0</v>
      </c>
      <c r="R516" s="117">
        <f t="shared" si="92"/>
        <v>76</v>
      </c>
      <c r="S516" s="33">
        <f t="shared" si="93"/>
        <v>0.9</v>
      </c>
    </row>
    <row r="517" spans="1:19" s="21" customFormat="1" ht="12.75" hidden="1" outlineLevel="2">
      <c r="A517" s="112">
        <v>39326</v>
      </c>
      <c r="B517" s="110" t="s">
        <v>0</v>
      </c>
      <c r="C517" s="110" t="s">
        <v>1</v>
      </c>
      <c r="D517" s="110"/>
      <c r="E517" s="110">
        <v>5563310</v>
      </c>
      <c r="F517" s="110">
        <v>5824210</v>
      </c>
      <c r="G517" s="111">
        <f t="shared" si="89"/>
        <v>260900</v>
      </c>
      <c r="H517" s="94">
        <v>0</v>
      </c>
      <c r="I517" s="94">
        <v>0</v>
      </c>
      <c r="J517" s="94">
        <v>391.35</v>
      </c>
      <c r="K517" s="95">
        <f t="shared" si="90"/>
        <v>391.35</v>
      </c>
      <c r="L517" s="2">
        <v>1</v>
      </c>
      <c r="M517" s="93">
        <v>1</v>
      </c>
      <c r="N517" s="44">
        <f t="shared" si="91"/>
        <v>76</v>
      </c>
      <c r="O517" s="118">
        <v>42.5</v>
      </c>
      <c r="P517" s="118">
        <v>47.5</v>
      </c>
      <c r="Q517" s="117">
        <f>(G517-30000)/1000*$Q$2</f>
        <v>1015.9600000000002</v>
      </c>
      <c r="R517" s="117">
        <f t="shared" si="92"/>
        <v>1181.96</v>
      </c>
      <c r="S517" s="33">
        <f t="shared" si="93"/>
        <v>2.0202120863677013</v>
      </c>
    </row>
    <row r="518" spans="1:19" s="21" customFormat="1" ht="12.75" hidden="1" outlineLevel="2">
      <c r="A518" s="112">
        <v>39326</v>
      </c>
      <c r="B518" s="110" t="s">
        <v>22</v>
      </c>
      <c r="C518" s="110" t="s">
        <v>23</v>
      </c>
      <c r="D518" s="110"/>
      <c r="E518" s="110">
        <v>2357060</v>
      </c>
      <c r="F518" s="110">
        <v>2436340</v>
      </c>
      <c r="G518" s="111">
        <f t="shared" si="89"/>
        <v>79280</v>
      </c>
      <c r="H518" s="94">
        <v>10</v>
      </c>
      <c r="I518" s="94">
        <v>0</v>
      </c>
      <c r="J518" s="94">
        <v>118.92</v>
      </c>
      <c r="K518" s="95">
        <f t="shared" si="90"/>
        <v>128.92000000000002</v>
      </c>
      <c r="L518" s="2" t="s">
        <v>262</v>
      </c>
      <c r="M518" s="93">
        <v>1</v>
      </c>
      <c r="N518" s="44">
        <f t="shared" si="91"/>
        <v>76</v>
      </c>
      <c r="O518" s="118">
        <v>42.5</v>
      </c>
      <c r="P518" s="118">
        <v>47.5</v>
      </c>
      <c r="Q518" s="117">
        <f>(G518-30000)/1000*$Q$2</f>
        <v>216.83200000000002</v>
      </c>
      <c r="R518" s="117">
        <f t="shared" si="92"/>
        <v>382.832</v>
      </c>
      <c r="S518" s="33">
        <f t="shared" si="93"/>
        <v>1.9695314923983862</v>
      </c>
    </row>
    <row r="519" spans="1:19" ht="12.75" hidden="1" outlineLevel="2">
      <c r="A519" s="112">
        <v>39326</v>
      </c>
      <c r="B519" s="110" t="s">
        <v>24</v>
      </c>
      <c r="C519" s="110" t="s">
        <v>25</v>
      </c>
      <c r="D519" s="110"/>
      <c r="E519" s="110">
        <v>527490</v>
      </c>
      <c r="F519" s="110">
        <v>557280</v>
      </c>
      <c r="G519" s="111">
        <f t="shared" si="89"/>
        <v>29790</v>
      </c>
      <c r="H519" s="94">
        <v>0</v>
      </c>
      <c r="I519" s="94">
        <v>0</v>
      </c>
      <c r="J519" s="94">
        <v>44.69</v>
      </c>
      <c r="K519" s="95">
        <f t="shared" si="90"/>
        <v>44.69</v>
      </c>
      <c r="L519" s="2" t="s">
        <v>262</v>
      </c>
      <c r="M519" s="93">
        <v>1</v>
      </c>
      <c r="N519" s="44">
        <f t="shared" si="91"/>
        <v>76</v>
      </c>
      <c r="O519" s="118">
        <v>42.5</v>
      </c>
      <c r="P519" s="118">
        <f>(G519-20000)/1000*$P$2</f>
        <v>19.58</v>
      </c>
      <c r="Q519" s="117">
        <v>0</v>
      </c>
      <c r="R519" s="117">
        <f t="shared" si="92"/>
        <v>138.07999999999998</v>
      </c>
      <c r="S519" s="33">
        <f t="shared" si="93"/>
        <v>2.0897292459163124</v>
      </c>
    </row>
    <row r="520" spans="1:19" ht="12.75" hidden="1" outlineLevel="2">
      <c r="A520" s="112">
        <v>39326</v>
      </c>
      <c r="B520" s="110" t="s">
        <v>26</v>
      </c>
      <c r="C520" s="110" t="s">
        <v>27</v>
      </c>
      <c r="D520" s="110"/>
      <c r="E520" s="110">
        <v>2968140</v>
      </c>
      <c r="F520" s="110">
        <v>3042810</v>
      </c>
      <c r="G520" s="111">
        <f t="shared" si="89"/>
        <v>74670</v>
      </c>
      <c r="H520" s="94">
        <v>0</v>
      </c>
      <c r="I520" s="94">
        <v>0</v>
      </c>
      <c r="J520" s="94">
        <v>112.01</v>
      </c>
      <c r="K520" s="95">
        <f t="shared" si="90"/>
        <v>112.01</v>
      </c>
      <c r="L520" s="2" t="s">
        <v>262</v>
      </c>
      <c r="M520" s="93">
        <v>1</v>
      </c>
      <c r="N520" s="44">
        <f t="shared" si="91"/>
        <v>76</v>
      </c>
      <c r="O520" s="118">
        <v>42.5</v>
      </c>
      <c r="P520" s="118">
        <v>47.5</v>
      </c>
      <c r="Q520" s="117">
        <f>(G520-30000)/1000*$Q$2</f>
        <v>196.54800000000003</v>
      </c>
      <c r="R520" s="117">
        <f t="shared" si="92"/>
        <v>362.548</v>
      </c>
      <c r="S520" s="33">
        <f t="shared" si="93"/>
        <v>2.2367467190429426</v>
      </c>
    </row>
    <row r="521" spans="1:19" ht="12.75" hidden="1" outlineLevel="2">
      <c r="A521" s="112">
        <v>39326</v>
      </c>
      <c r="B521" s="110" t="s">
        <v>28</v>
      </c>
      <c r="C521" s="110" t="s">
        <v>29</v>
      </c>
      <c r="D521" s="110"/>
      <c r="E521" s="110">
        <v>1583900</v>
      </c>
      <c r="F521" s="110">
        <v>1666930</v>
      </c>
      <c r="G521" s="111">
        <f t="shared" si="89"/>
        <v>83030</v>
      </c>
      <c r="H521" s="94">
        <v>0</v>
      </c>
      <c r="I521" s="94">
        <v>0</v>
      </c>
      <c r="J521" s="94">
        <v>124.55</v>
      </c>
      <c r="K521" s="95">
        <f t="shared" si="90"/>
        <v>124.55</v>
      </c>
      <c r="L521" s="2" t="s">
        <v>262</v>
      </c>
      <c r="M521" s="93">
        <v>1</v>
      </c>
      <c r="N521" s="44">
        <f t="shared" si="91"/>
        <v>76</v>
      </c>
      <c r="O521" s="118">
        <v>42.5</v>
      </c>
      <c r="P521" s="118">
        <v>47.5</v>
      </c>
      <c r="Q521" s="117">
        <f>(G521-30000)/1000*$Q$2</f>
        <v>233.33200000000002</v>
      </c>
      <c r="R521" s="117">
        <f t="shared" si="92"/>
        <v>399.332</v>
      </c>
      <c r="S521" s="33">
        <f t="shared" si="93"/>
        <v>2.2061983139301486</v>
      </c>
    </row>
    <row r="522" spans="1:19" s="35" customFormat="1" ht="12.75" hidden="1" outlineLevel="2">
      <c r="A522" s="112">
        <v>39326</v>
      </c>
      <c r="B522" s="110" t="s">
        <v>129</v>
      </c>
      <c r="C522" s="110" t="s">
        <v>130</v>
      </c>
      <c r="D522" s="110"/>
      <c r="E522" s="110">
        <v>8095510</v>
      </c>
      <c r="F522" s="110">
        <v>8105480</v>
      </c>
      <c r="G522" s="111">
        <f t="shared" si="89"/>
        <v>9970</v>
      </c>
      <c r="H522" s="94">
        <v>19.25</v>
      </c>
      <c r="I522" s="94">
        <v>30</v>
      </c>
      <c r="J522" s="94">
        <v>0</v>
      </c>
      <c r="K522" s="95">
        <f t="shared" si="90"/>
        <v>49.25</v>
      </c>
      <c r="L522" s="2" t="s">
        <v>262</v>
      </c>
      <c r="M522" s="93">
        <v>1</v>
      </c>
      <c r="N522" s="44">
        <f t="shared" si="91"/>
        <v>76</v>
      </c>
      <c r="O522" s="118">
        <v>0</v>
      </c>
      <c r="P522" s="118">
        <v>0</v>
      </c>
      <c r="Q522" s="117">
        <v>0</v>
      </c>
      <c r="R522" s="117">
        <f t="shared" si="92"/>
        <v>76</v>
      </c>
      <c r="S522" s="33">
        <f t="shared" si="93"/>
        <v>0.5431472081218274</v>
      </c>
    </row>
    <row r="523" spans="1:19" s="35" customFormat="1" ht="12.75" hidden="1" outlineLevel="2">
      <c r="A523" s="112">
        <v>39326</v>
      </c>
      <c r="B523" s="110" t="s">
        <v>30</v>
      </c>
      <c r="C523" s="110" t="s">
        <v>31</v>
      </c>
      <c r="D523" s="110"/>
      <c r="E523" s="110">
        <v>393470</v>
      </c>
      <c r="F523" s="110">
        <v>393470</v>
      </c>
      <c r="G523" s="111">
        <f t="shared" si="89"/>
        <v>0</v>
      </c>
      <c r="H523" s="94">
        <v>0</v>
      </c>
      <c r="I523" s="94">
        <v>30</v>
      </c>
      <c r="J523" s="94">
        <v>0</v>
      </c>
      <c r="K523" s="95">
        <f t="shared" si="90"/>
        <v>30</v>
      </c>
      <c r="L523" s="2" t="s">
        <v>262</v>
      </c>
      <c r="M523" s="93">
        <v>1</v>
      </c>
      <c r="N523" s="44">
        <f t="shared" si="91"/>
        <v>76</v>
      </c>
      <c r="O523" s="118">
        <v>0</v>
      </c>
      <c r="P523" s="118">
        <v>0</v>
      </c>
      <c r="Q523" s="117">
        <v>0</v>
      </c>
      <c r="R523" s="117">
        <f t="shared" si="92"/>
        <v>76</v>
      </c>
      <c r="S523" s="33">
        <f t="shared" si="93"/>
        <v>1.5333333333333334</v>
      </c>
    </row>
    <row r="524" spans="1:19" ht="12.75" hidden="1" outlineLevel="2">
      <c r="A524" s="112">
        <v>39326</v>
      </c>
      <c r="B524" s="110" t="s">
        <v>32</v>
      </c>
      <c r="C524" s="110" t="s">
        <v>33</v>
      </c>
      <c r="D524" s="110"/>
      <c r="E524" s="110">
        <v>842540</v>
      </c>
      <c r="F524" s="110">
        <v>893660</v>
      </c>
      <c r="G524" s="111">
        <f t="shared" si="89"/>
        <v>51120</v>
      </c>
      <c r="H524" s="94">
        <v>0</v>
      </c>
      <c r="I524" s="94">
        <v>0</v>
      </c>
      <c r="J524" s="94">
        <v>76.68</v>
      </c>
      <c r="K524" s="95">
        <f t="shared" si="90"/>
        <v>76.68</v>
      </c>
      <c r="L524" s="2" t="s">
        <v>262</v>
      </c>
      <c r="M524" s="93">
        <v>1</v>
      </c>
      <c r="N524" s="44">
        <f t="shared" si="91"/>
        <v>76</v>
      </c>
      <c r="O524" s="118">
        <v>42.5</v>
      </c>
      <c r="P524" s="118">
        <v>47.5</v>
      </c>
      <c r="Q524" s="117">
        <f>(G524-30000)/1000*$Q$2</f>
        <v>92.92800000000001</v>
      </c>
      <c r="R524" s="117">
        <f t="shared" si="92"/>
        <v>258.928</v>
      </c>
      <c r="S524" s="33">
        <f t="shared" si="93"/>
        <v>2.3767344809598328</v>
      </c>
    </row>
    <row r="525" spans="1:19" s="35" customFormat="1" ht="12.75" hidden="1" outlineLevel="2">
      <c r="A525" s="112">
        <v>39326</v>
      </c>
      <c r="B525" s="110" t="s">
        <v>34</v>
      </c>
      <c r="C525" s="110" t="s">
        <v>35</v>
      </c>
      <c r="D525" s="110"/>
      <c r="E525" s="110">
        <v>2719040</v>
      </c>
      <c r="F525" s="110">
        <v>2799760</v>
      </c>
      <c r="G525" s="111">
        <f t="shared" si="89"/>
        <v>80720</v>
      </c>
      <c r="H525" s="94">
        <v>0</v>
      </c>
      <c r="I525" s="94">
        <v>0</v>
      </c>
      <c r="J525" s="94">
        <v>121.08</v>
      </c>
      <c r="K525" s="95">
        <f t="shared" si="90"/>
        <v>121.08</v>
      </c>
      <c r="L525" s="2" t="s">
        <v>262</v>
      </c>
      <c r="M525" s="93">
        <v>1</v>
      </c>
      <c r="N525" s="44">
        <f t="shared" si="91"/>
        <v>76</v>
      </c>
      <c r="O525" s="118">
        <v>42.5</v>
      </c>
      <c r="P525" s="118">
        <v>47.5</v>
      </c>
      <c r="Q525" s="117">
        <f>(G525-30000)/1000*$Q$2</f>
        <v>223.168</v>
      </c>
      <c r="R525" s="117">
        <f t="shared" si="92"/>
        <v>389.168</v>
      </c>
      <c r="S525" s="33">
        <f t="shared" si="93"/>
        <v>2.2141394119590356</v>
      </c>
    </row>
    <row r="526" spans="1:19" ht="12.75" hidden="1" outlineLevel="2">
      <c r="A526" s="112">
        <v>39326</v>
      </c>
      <c r="B526" s="110" t="s">
        <v>36</v>
      </c>
      <c r="C526" s="110" t="s">
        <v>37</v>
      </c>
      <c r="D526" s="110"/>
      <c r="E526" s="110">
        <v>234850</v>
      </c>
      <c r="F526" s="110">
        <v>281950</v>
      </c>
      <c r="G526" s="111">
        <f t="shared" si="89"/>
        <v>47100</v>
      </c>
      <c r="H526" s="94">
        <v>0</v>
      </c>
      <c r="I526" s="94">
        <v>0</v>
      </c>
      <c r="J526" s="94">
        <v>70.65</v>
      </c>
      <c r="K526" s="95">
        <f t="shared" si="90"/>
        <v>70.65</v>
      </c>
      <c r="L526" s="2" t="s">
        <v>262</v>
      </c>
      <c r="M526" s="93">
        <v>1</v>
      </c>
      <c r="N526" s="44">
        <f t="shared" si="91"/>
        <v>76</v>
      </c>
      <c r="O526" s="118">
        <v>42.5</v>
      </c>
      <c r="P526" s="118">
        <v>47.5</v>
      </c>
      <c r="Q526" s="117">
        <f>(G526-30000)/1000*$Q$2</f>
        <v>75.24000000000001</v>
      </c>
      <c r="R526" s="117">
        <f t="shared" si="92"/>
        <v>241.24</v>
      </c>
      <c r="S526" s="33">
        <f t="shared" si="93"/>
        <v>2.4145789101203112</v>
      </c>
    </row>
    <row r="527" spans="1:19" s="35" customFormat="1" ht="12.75" hidden="1" outlineLevel="2">
      <c r="A527" s="112">
        <v>39326</v>
      </c>
      <c r="B527" s="110" t="s">
        <v>38</v>
      </c>
      <c r="C527" s="110" t="s">
        <v>39</v>
      </c>
      <c r="D527" s="110"/>
      <c r="E527" s="110">
        <v>3009760</v>
      </c>
      <c r="F527" s="110">
        <v>3085320</v>
      </c>
      <c r="G527" s="111">
        <f t="shared" si="89"/>
        <v>75560</v>
      </c>
      <c r="H527" s="94">
        <v>0</v>
      </c>
      <c r="I527" s="94">
        <v>0</v>
      </c>
      <c r="J527" s="94">
        <v>113.34</v>
      </c>
      <c r="K527" s="95">
        <f t="shared" si="90"/>
        <v>113.34</v>
      </c>
      <c r="L527" s="2" t="s">
        <v>262</v>
      </c>
      <c r="M527" s="93">
        <v>1</v>
      </c>
      <c r="N527" s="44">
        <f t="shared" si="91"/>
        <v>76</v>
      </c>
      <c r="O527" s="118">
        <v>42.5</v>
      </c>
      <c r="P527" s="118">
        <v>47.5</v>
      </c>
      <c r="Q527" s="117">
        <f>(G527-30000)/1000*$Q$2</f>
        <v>200.46400000000003</v>
      </c>
      <c r="R527" s="117">
        <f t="shared" si="92"/>
        <v>366.46400000000006</v>
      </c>
      <c r="S527" s="33">
        <f t="shared" si="93"/>
        <v>2.2333156873125115</v>
      </c>
    </row>
    <row r="528" spans="1:19" s="35" customFormat="1" ht="12.75" hidden="1" outlineLevel="2">
      <c r="A528" s="112">
        <v>39326</v>
      </c>
      <c r="B528" s="110" t="s">
        <v>42</v>
      </c>
      <c r="C528" s="110" t="s">
        <v>43</v>
      </c>
      <c r="D528" s="110"/>
      <c r="E528" s="110">
        <v>1159380</v>
      </c>
      <c r="F528" s="110">
        <v>1168670</v>
      </c>
      <c r="G528" s="111">
        <f t="shared" si="89"/>
        <v>9290</v>
      </c>
      <c r="H528" s="94">
        <v>10</v>
      </c>
      <c r="I528" s="94">
        <v>30</v>
      </c>
      <c r="J528" s="94">
        <v>0</v>
      </c>
      <c r="K528" s="95">
        <f t="shared" si="90"/>
        <v>40</v>
      </c>
      <c r="L528" s="2" t="s">
        <v>262</v>
      </c>
      <c r="M528" s="93">
        <v>1</v>
      </c>
      <c r="N528" s="44">
        <f t="shared" si="91"/>
        <v>76</v>
      </c>
      <c r="O528" s="118">
        <v>0</v>
      </c>
      <c r="P528" s="118">
        <v>0</v>
      </c>
      <c r="Q528" s="117">
        <v>0</v>
      </c>
      <c r="R528" s="117">
        <f t="shared" si="92"/>
        <v>76</v>
      </c>
      <c r="S528" s="33">
        <f t="shared" si="93"/>
        <v>0.9</v>
      </c>
    </row>
    <row r="529" spans="1:19" ht="12.75" hidden="1" outlineLevel="2">
      <c r="A529" s="112">
        <v>39326</v>
      </c>
      <c r="B529" s="110" t="s">
        <v>40</v>
      </c>
      <c r="C529" s="110" t="s">
        <v>41</v>
      </c>
      <c r="D529" s="110"/>
      <c r="E529" s="110">
        <v>4344310</v>
      </c>
      <c r="F529" s="110">
        <v>4450830</v>
      </c>
      <c r="G529" s="111">
        <f t="shared" si="89"/>
        <v>106520</v>
      </c>
      <c r="H529" s="94">
        <v>0</v>
      </c>
      <c r="I529" s="94">
        <v>0</v>
      </c>
      <c r="J529" s="94">
        <v>159.78</v>
      </c>
      <c r="K529" s="95">
        <f t="shared" si="90"/>
        <v>159.78</v>
      </c>
      <c r="L529" s="2" t="s">
        <v>262</v>
      </c>
      <c r="M529" s="93">
        <v>1</v>
      </c>
      <c r="N529" s="44">
        <f t="shared" si="91"/>
        <v>76</v>
      </c>
      <c r="O529" s="118">
        <v>42.5</v>
      </c>
      <c r="P529" s="118">
        <v>47.5</v>
      </c>
      <c r="Q529" s="117">
        <f>(G529-30000)/1000*$Q$2</f>
        <v>336.688</v>
      </c>
      <c r="R529" s="117">
        <f t="shared" si="92"/>
        <v>502.688</v>
      </c>
      <c r="S529" s="33">
        <f t="shared" si="93"/>
        <v>2.1461259231443237</v>
      </c>
    </row>
    <row r="530" spans="1:19" s="35" customFormat="1" ht="12.75" hidden="1" outlineLevel="2">
      <c r="A530" s="112">
        <v>39326</v>
      </c>
      <c r="B530" s="110" t="s">
        <v>46</v>
      </c>
      <c r="C530" s="110" t="s">
        <v>47</v>
      </c>
      <c r="D530" s="110"/>
      <c r="E530" s="110">
        <v>1689550</v>
      </c>
      <c r="F530" s="110">
        <v>1754740</v>
      </c>
      <c r="G530" s="111">
        <f t="shared" si="89"/>
        <v>65190</v>
      </c>
      <c r="H530" s="94">
        <v>31.13</v>
      </c>
      <c r="I530" s="94">
        <v>0</v>
      </c>
      <c r="J530" s="94">
        <v>97.79</v>
      </c>
      <c r="K530" s="95">
        <f t="shared" si="90"/>
        <v>128.92000000000002</v>
      </c>
      <c r="L530" s="2" t="s">
        <v>262</v>
      </c>
      <c r="M530" s="93">
        <v>1</v>
      </c>
      <c r="N530" s="44">
        <f t="shared" si="91"/>
        <v>76</v>
      </c>
      <c r="O530" s="118">
        <v>42.5</v>
      </c>
      <c r="P530" s="118">
        <v>47.5</v>
      </c>
      <c r="Q530" s="117">
        <f>(G530-30000)/1000*$Q$2</f>
        <v>154.836</v>
      </c>
      <c r="R530" s="117">
        <f t="shared" si="92"/>
        <v>320.836</v>
      </c>
      <c r="S530" s="33">
        <f t="shared" si="93"/>
        <v>1.4886441203847345</v>
      </c>
    </row>
    <row r="531" spans="1:19" s="35" customFormat="1" ht="12.75" hidden="1" outlineLevel="2">
      <c r="A531" s="112">
        <v>39326</v>
      </c>
      <c r="B531" s="110" t="s">
        <v>48</v>
      </c>
      <c r="C531" s="110" t="s">
        <v>49</v>
      </c>
      <c r="D531" s="110"/>
      <c r="E531" s="110">
        <v>601710</v>
      </c>
      <c r="F531" s="110">
        <v>615340</v>
      </c>
      <c r="G531" s="111">
        <f t="shared" si="89"/>
        <v>13630</v>
      </c>
      <c r="H531" s="94">
        <v>10</v>
      </c>
      <c r="I531" s="94">
        <v>30</v>
      </c>
      <c r="J531" s="94">
        <v>0</v>
      </c>
      <c r="K531" s="95">
        <f t="shared" si="90"/>
        <v>40</v>
      </c>
      <c r="L531" s="2" t="s">
        <v>262</v>
      </c>
      <c r="M531" s="93">
        <v>1</v>
      </c>
      <c r="N531" s="44">
        <f t="shared" si="91"/>
        <v>76</v>
      </c>
      <c r="O531" s="118">
        <f>(G531-10000)/1000*$O$2</f>
        <v>4.5375</v>
      </c>
      <c r="P531" s="118">
        <v>0</v>
      </c>
      <c r="Q531" s="117">
        <v>0</v>
      </c>
      <c r="R531" s="117">
        <f t="shared" si="92"/>
        <v>80.5375</v>
      </c>
      <c r="S531" s="33">
        <f t="shared" si="93"/>
        <v>1.0134374999999998</v>
      </c>
    </row>
    <row r="532" spans="1:19" s="35" customFormat="1" ht="12.75" hidden="1" outlineLevel="2">
      <c r="A532" s="112">
        <v>39326</v>
      </c>
      <c r="B532" s="110" t="s">
        <v>50</v>
      </c>
      <c r="C532" s="110" t="s">
        <v>51</v>
      </c>
      <c r="D532" s="110"/>
      <c r="E532" s="110">
        <v>1871770</v>
      </c>
      <c r="F532" s="110">
        <v>1899760</v>
      </c>
      <c r="G532" s="111">
        <f t="shared" si="89"/>
        <v>27990</v>
      </c>
      <c r="H532" s="94">
        <v>0</v>
      </c>
      <c r="I532" s="94">
        <v>0</v>
      </c>
      <c r="J532" s="94">
        <v>41.99</v>
      </c>
      <c r="K532" s="95">
        <f t="shared" si="90"/>
        <v>41.99</v>
      </c>
      <c r="L532" s="2" t="s">
        <v>262</v>
      </c>
      <c r="M532" s="93">
        <v>1</v>
      </c>
      <c r="N532" s="44">
        <f t="shared" si="91"/>
        <v>76</v>
      </c>
      <c r="O532" s="118">
        <v>42.5</v>
      </c>
      <c r="P532" s="118">
        <f>(G532-20000)/1000*$P$2</f>
        <v>15.98</v>
      </c>
      <c r="Q532" s="117">
        <v>0</v>
      </c>
      <c r="R532" s="117">
        <f t="shared" si="92"/>
        <v>134.48</v>
      </c>
      <c r="S532" s="33">
        <f t="shared" si="93"/>
        <v>2.2026673017385088</v>
      </c>
    </row>
    <row r="533" spans="1:19" s="35" customFormat="1" ht="12.75" hidden="1" outlineLevel="2">
      <c r="A533" s="112">
        <v>39326</v>
      </c>
      <c r="B533" s="110" t="s">
        <v>52</v>
      </c>
      <c r="C533" s="110" t="s">
        <v>53</v>
      </c>
      <c r="D533" s="110"/>
      <c r="E533" s="110">
        <v>3684110</v>
      </c>
      <c r="F533" s="110">
        <v>3799350</v>
      </c>
      <c r="G533" s="111">
        <f t="shared" si="89"/>
        <v>115240</v>
      </c>
      <c r="H533" s="94">
        <v>67.43</v>
      </c>
      <c r="I533" s="94">
        <v>0</v>
      </c>
      <c r="J533" s="94">
        <v>172.86</v>
      </c>
      <c r="K533" s="95">
        <f t="shared" si="90"/>
        <v>240.29000000000002</v>
      </c>
      <c r="L533" s="2" t="s">
        <v>262</v>
      </c>
      <c r="M533" s="93">
        <v>1</v>
      </c>
      <c r="N533" s="44">
        <f t="shared" si="91"/>
        <v>76</v>
      </c>
      <c r="O533" s="118">
        <v>42.5</v>
      </c>
      <c r="P533" s="118">
        <v>47.5</v>
      </c>
      <c r="Q533" s="117">
        <f>(G533-30000)/1000*$Q$2</f>
        <v>375.056</v>
      </c>
      <c r="R533" s="117">
        <f t="shared" si="92"/>
        <v>541.056</v>
      </c>
      <c r="S533" s="33">
        <f t="shared" si="93"/>
        <v>1.2516792209413625</v>
      </c>
    </row>
    <row r="534" spans="1:19" ht="12.75" hidden="1" outlineLevel="2">
      <c r="A534" s="112">
        <v>39326</v>
      </c>
      <c r="B534" s="110" t="s">
        <v>54</v>
      </c>
      <c r="C534" s="110" t="s">
        <v>55</v>
      </c>
      <c r="D534" s="110"/>
      <c r="E534" s="110">
        <v>2935820</v>
      </c>
      <c r="F534" s="110">
        <v>3032340</v>
      </c>
      <c r="G534" s="111">
        <f t="shared" si="89"/>
        <v>96520</v>
      </c>
      <c r="H534" s="94">
        <v>0</v>
      </c>
      <c r="I534" s="94">
        <v>0</v>
      </c>
      <c r="J534" s="94">
        <v>144.78</v>
      </c>
      <c r="K534" s="95">
        <f t="shared" si="90"/>
        <v>144.78</v>
      </c>
      <c r="L534" s="2" t="s">
        <v>262</v>
      </c>
      <c r="M534" s="93">
        <v>1</v>
      </c>
      <c r="N534" s="44">
        <f t="shared" si="91"/>
        <v>76</v>
      </c>
      <c r="O534" s="118">
        <v>42.5</v>
      </c>
      <c r="P534" s="118">
        <v>47.5</v>
      </c>
      <c r="Q534" s="117">
        <f>(G534-30000)/1000*$Q$2</f>
        <v>292.688</v>
      </c>
      <c r="R534" s="117">
        <f t="shared" si="92"/>
        <v>458.688</v>
      </c>
      <c r="S534" s="33">
        <f t="shared" si="93"/>
        <v>2.168172399502694</v>
      </c>
    </row>
    <row r="535" spans="1:19" ht="12.75" hidden="1" outlineLevel="2">
      <c r="A535" s="112">
        <v>39326</v>
      </c>
      <c r="B535" s="110" t="s">
        <v>56</v>
      </c>
      <c r="C535" s="110" t="s">
        <v>57</v>
      </c>
      <c r="D535" s="110"/>
      <c r="E535" s="110">
        <v>2745460</v>
      </c>
      <c r="F535" s="110">
        <v>2844930</v>
      </c>
      <c r="G535" s="111">
        <f t="shared" si="89"/>
        <v>99470</v>
      </c>
      <c r="H535" s="94">
        <v>0</v>
      </c>
      <c r="I535" s="94">
        <v>0</v>
      </c>
      <c r="J535" s="94">
        <v>149.21</v>
      </c>
      <c r="K535" s="95">
        <f t="shared" si="90"/>
        <v>149.21</v>
      </c>
      <c r="L535" s="2" t="s">
        <v>262</v>
      </c>
      <c r="M535" s="93">
        <v>1</v>
      </c>
      <c r="N535" s="44">
        <f t="shared" si="91"/>
        <v>76</v>
      </c>
      <c r="O535" s="118">
        <v>42.5</v>
      </c>
      <c r="P535" s="118">
        <v>47.5</v>
      </c>
      <c r="Q535" s="117">
        <f>(G535-30000)/1000*$Q$2</f>
        <v>305.668</v>
      </c>
      <c r="R535" s="117">
        <f t="shared" si="92"/>
        <v>471.668</v>
      </c>
      <c r="S535" s="33">
        <f t="shared" si="93"/>
        <v>2.1611018028282283</v>
      </c>
    </row>
    <row r="536" spans="1:19" s="35" customFormat="1" ht="12.75" hidden="1" outlineLevel="2">
      <c r="A536" s="112">
        <v>39326</v>
      </c>
      <c r="B536" s="110" t="s">
        <v>58</v>
      </c>
      <c r="C536" s="110" t="s">
        <v>59</v>
      </c>
      <c r="D536" s="110"/>
      <c r="E536" s="110">
        <v>2049260</v>
      </c>
      <c r="F536" s="110">
        <v>2059960</v>
      </c>
      <c r="G536" s="111">
        <f t="shared" si="89"/>
        <v>10700</v>
      </c>
      <c r="H536" s="94">
        <v>12.39</v>
      </c>
      <c r="I536" s="94">
        <v>30</v>
      </c>
      <c r="J536" s="94">
        <v>0</v>
      </c>
      <c r="K536" s="95">
        <f t="shared" si="90"/>
        <v>42.39</v>
      </c>
      <c r="L536" s="2" t="s">
        <v>262</v>
      </c>
      <c r="M536" s="93">
        <v>1</v>
      </c>
      <c r="N536" s="44">
        <f t="shared" si="91"/>
        <v>76</v>
      </c>
      <c r="O536" s="118">
        <f>(G536-10000)/1000*$O$2</f>
        <v>0.875</v>
      </c>
      <c r="P536" s="118">
        <v>0</v>
      </c>
      <c r="Q536" s="117">
        <v>0</v>
      </c>
      <c r="R536" s="117">
        <f t="shared" si="92"/>
        <v>76.875</v>
      </c>
      <c r="S536" s="33">
        <f t="shared" si="93"/>
        <v>0.813517338995046</v>
      </c>
    </row>
    <row r="537" spans="1:19" s="35" customFormat="1" ht="12.75" hidden="1" outlineLevel="2">
      <c r="A537" s="112">
        <v>39326</v>
      </c>
      <c r="B537" s="110" t="s">
        <v>60</v>
      </c>
      <c r="C537" s="110" t="s">
        <v>61</v>
      </c>
      <c r="D537" s="110"/>
      <c r="E537" s="110">
        <v>2116430</v>
      </c>
      <c r="F537" s="110">
        <v>2172450</v>
      </c>
      <c r="G537" s="111">
        <f aca="true" t="shared" si="95" ref="G537:G568">F537-E537</f>
        <v>56020</v>
      </c>
      <c r="H537" s="94">
        <v>0</v>
      </c>
      <c r="I537" s="94">
        <v>0</v>
      </c>
      <c r="J537" s="94">
        <v>84.03</v>
      </c>
      <c r="K537" s="95">
        <f aca="true" t="shared" si="96" ref="K537:K568">+J537+I537+H537</f>
        <v>84.03</v>
      </c>
      <c r="L537" s="2" t="s">
        <v>262</v>
      </c>
      <c r="M537" s="93">
        <v>1</v>
      </c>
      <c r="N537" s="44">
        <f aca="true" t="shared" si="97" ref="N537:N568">$N$2*2</f>
        <v>76</v>
      </c>
      <c r="O537" s="118">
        <v>42.5</v>
      </c>
      <c r="P537" s="118">
        <v>47.5</v>
      </c>
      <c r="Q537" s="117">
        <f>(G537-30000)/1000*$Q$2</f>
        <v>114.48800000000001</v>
      </c>
      <c r="R537" s="117">
        <f aca="true" t="shared" si="98" ref="R537:R568">N537+O537+P537+Q537</f>
        <v>280.488</v>
      </c>
      <c r="S537" s="33">
        <f aca="true" t="shared" si="99" ref="S537:S568">SUM(R537-K537)/K537</f>
        <v>2.3379507318814707</v>
      </c>
    </row>
    <row r="538" spans="1:19" ht="12.75" hidden="1" outlineLevel="2">
      <c r="A538" s="112">
        <v>39326</v>
      </c>
      <c r="B538" s="110" t="s">
        <v>62</v>
      </c>
      <c r="C538" s="110" t="s">
        <v>63</v>
      </c>
      <c r="D538" s="110"/>
      <c r="E538" s="110">
        <v>1923620</v>
      </c>
      <c r="F538" s="110">
        <v>1973990</v>
      </c>
      <c r="G538" s="111">
        <f t="shared" si="95"/>
        <v>50370</v>
      </c>
      <c r="H538" s="94">
        <v>0</v>
      </c>
      <c r="I538" s="94">
        <v>0</v>
      </c>
      <c r="J538" s="94">
        <v>75.56</v>
      </c>
      <c r="K538" s="95">
        <f t="shared" si="96"/>
        <v>75.56</v>
      </c>
      <c r="L538" s="2" t="s">
        <v>262</v>
      </c>
      <c r="M538" s="93">
        <v>1</v>
      </c>
      <c r="N538" s="44">
        <f t="shared" si="97"/>
        <v>76</v>
      </c>
      <c r="O538" s="118">
        <v>42.5</v>
      </c>
      <c r="P538" s="118">
        <v>47.5</v>
      </c>
      <c r="Q538" s="117">
        <f>(G538-30000)/1000*$Q$2</f>
        <v>89.62800000000001</v>
      </c>
      <c r="R538" s="117">
        <f t="shared" si="98"/>
        <v>255.62800000000001</v>
      </c>
      <c r="S538" s="33">
        <f t="shared" si="99"/>
        <v>2.3831127580730547</v>
      </c>
    </row>
    <row r="539" spans="1:19" ht="12.75" hidden="1" outlineLevel="2">
      <c r="A539" s="112">
        <v>39326</v>
      </c>
      <c r="B539" s="110" t="s">
        <v>64</v>
      </c>
      <c r="C539" s="110" t="s">
        <v>65</v>
      </c>
      <c r="D539" s="110"/>
      <c r="E539" s="110">
        <v>2314820</v>
      </c>
      <c r="F539" s="110">
        <v>2390730</v>
      </c>
      <c r="G539" s="111">
        <f t="shared" si="95"/>
        <v>75910</v>
      </c>
      <c r="H539" s="94">
        <v>0</v>
      </c>
      <c r="I539" s="94">
        <v>0</v>
      </c>
      <c r="J539" s="94">
        <v>113.87</v>
      </c>
      <c r="K539" s="95">
        <f t="shared" si="96"/>
        <v>113.87</v>
      </c>
      <c r="L539" s="2" t="s">
        <v>262</v>
      </c>
      <c r="M539" s="93">
        <v>1</v>
      </c>
      <c r="N539" s="44">
        <f t="shared" si="97"/>
        <v>76</v>
      </c>
      <c r="O539" s="118">
        <v>42.5</v>
      </c>
      <c r="P539" s="118">
        <v>47.5</v>
      </c>
      <c r="Q539" s="117">
        <f>(G539-30000)/1000*$Q$2</f>
        <v>202.004</v>
      </c>
      <c r="R539" s="117">
        <f t="shared" si="98"/>
        <v>368.004</v>
      </c>
      <c r="S539" s="33">
        <f t="shared" si="99"/>
        <v>2.2317906384473525</v>
      </c>
    </row>
    <row r="540" spans="1:19" s="35" customFormat="1" ht="12.75" hidden="1" outlineLevel="2">
      <c r="A540" s="112">
        <v>39326</v>
      </c>
      <c r="B540" s="110" t="s">
        <v>66</v>
      </c>
      <c r="C540" s="110" t="s">
        <v>67</v>
      </c>
      <c r="D540" s="110"/>
      <c r="E540" s="110">
        <v>1373220</v>
      </c>
      <c r="F540" s="110">
        <v>1437230</v>
      </c>
      <c r="G540" s="111">
        <f t="shared" si="95"/>
        <v>64010</v>
      </c>
      <c r="H540" s="94">
        <v>0</v>
      </c>
      <c r="I540" s="94">
        <v>0</v>
      </c>
      <c r="J540" s="94">
        <v>96.02</v>
      </c>
      <c r="K540" s="95">
        <f t="shared" si="96"/>
        <v>96.02</v>
      </c>
      <c r="L540" s="2" t="s">
        <v>262</v>
      </c>
      <c r="M540" s="93">
        <v>1</v>
      </c>
      <c r="N540" s="44">
        <f t="shared" si="97"/>
        <v>76</v>
      </c>
      <c r="O540" s="118">
        <v>42.5</v>
      </c>
      <c r="P540" s="118">
        <v>47.5</v>
      </c>
      <c r="Q540" s="117">
        <f>(G540-30000)/1000*$Q$2</f>
        <v>149.644</v>
      </c>
      <c r="R540" s="117">
        <f t="shared" si="98"/>
        <v>315.644</v>
      </c>
      <c r="S540" s="33">
        <f t="shared" si="99"/>
        <v>2.2872734846906897</v>
      </c>
    </row>
    <row r="541" spans="1:19" s="35" customFormat="1" ht="12.75" hidden="1" outlineLevel="2">
      <c r="A541" s="112">
        <v>39326</v>
      </c>
      <c r="B541" s="110" t="s">
        <v>237</v>
      </c>
      <c r="C541" s="110" t="s">
        <v>238</v>
      </c>
      <c r="D541" s="110"/>
      <c r="E541" s="110">
        <v>0</v>
      </c>
      <c r="F541" s="110">
        <v>0</v>
      </c>
      <c r="G541" s="111">
        <f t="shared" si="95"/>
        <v>0</v>
      </c>
      <c r="H541" s="94">
        <v>0</v>
      </c>
      <c r="I541" s="94">
        <v>0</v>
      </c>
      <c r="J541" s="94">
        <v>0</v>
      </c>
      <c r="K541" s="95">
        <f t="shared" si="96"/>
        <v>0</v>
      </c>
      <c r="L541" s="2" t="s">
        <v>262</v>
      </c>
      <c r="M541" s="93">
        <v>1</v>
      </c>
      <c r="N541" s="44">
        <f t="shared" si="97"/>
        <v>76</v>
      </c>
      <c r="O541" s="118">
        <v>0</v>
      </c>
      <c r="P541" s="118">
        <v>0</v>
      </c>
      <c r="Q541" s="117">
        <v>0</v>
      </c>
      <c r="R541" s="117">
        <f t="shared" si="98"/>
        <v>76</v>
      </c>
      <c r="S541" s="33" t="e">
        <f t="shared" si="99"/>
        <v>#DIV/0!</v>
      </c>
    </row>
    <row r="542" spans="1:19" s="35" customFormat="1" ht="12.75" hidden="1" outlineLevel="2">
      <c r="A542" s="112">
        <v>39326</v>
      </c>
      <c r="B542" s="110" t="s">
        <v>125</v>
      </c>
      <c r="C542" s="110" t="s">
        <v>126</v>
      </c>
      <c r="D542" s="110"/>
      <c r="E542" s="110">
        <v>0</v>
      </c>
      <c r="F542" s="110">
        <v>0</v>
      </c>
      <c r="G542" s="111">
        <f t="shared" si="95"/>
        <v>0</v>
      </c>
      <c r="H542" s="94">
        <v>0</v>
      </c>
      <c r="I542" s="94">
        <v>0</v>
      </c>
      <c r="J542" s="94">
        <v>0</v>
      </c>
      <c r="K542" s="95">
        <f t="shared" si="96"/>
        <v>0</v>
      </c>
      <c r="L542" s="2" t="s">
        <v>262</v>
      </c>
      <c r="M542" s="93">
        <v>1</v>
      </c>
      <c r="N542" s="44">
        <f t="shared" si="97"/>
        <v>76</v>
      </c>
      <c r="O542" s="118">
        <v>0</v>
      </c>
      <c r="P542" s="118">
        <v>0</v>
      </c>
      <c r="Q542" s="117">
        <v>0</v>
      </c>
      <c r="R542" s="117">
        <f t="shared" si="98"/>
        <v>76</v>
      </c>
      <c r="S542" s="33" t="e">
        <f t="shared" si="99"/>
        <v>#DIV/0!</v>
      </c>
    </row>
    <row r="543" spans="1:19" ht="12.75" hidden="1" outlineLevel="2">
      <c r="A543" s="112">
        <v>39326</v>
      </c>
      <c r="B543" s="110" t="s">
        <v>209</v>
      </c>
      <c r="C543" s="110" t="s">
        <v>210</v>
      </c>
      <c r="D543" s="110"/>
      <c r="E543" s="110">
        <v>0</v>
      </c>
      <c r="F543" s="110">
        <v>0</v>
      </c>
      <c r="G543" s="111">
        <f t="shared" si="95"/>
        <v>0</v>
      </c>
      <c r="H543" s="94">
        <v>0</v>
      </c>
      <c r="I543" s="94">
        <v>30</v>
      </c>
      <c r="J543" s="94">
        <v>0</v>
      </c>
      <c r="K543" s="95">
        <f t="shared" si="96"/>
        <v>30</v>
      </c>
      <c r="L543" s="2" t="s">
        <v>262</v>
      </c>
      <c r="M543" s="93">
        <v>1</v>
      </c>
      <c r="N543" s="44">
        <f t="shared" si="97"/>
        <v>76</v>
      </c>
      <c r="O543" s="118">
        <v>0</v>
      </c>
      <c r="P543" s="118">
        <v>0</v>
      </c>
      <c r="Q543" s="117">
        <v>0</v>
      </c>
      <c r="R543" s="117">
        <f t="shared" si="98"/>
        <v>76</v>
      </c>
      <c r="S543" s="33">
        <f t="shared" si="99"/>
        <v>1.5333333333333334</v>
      </c>
    </row>
    <row r="544" spans="1:19" s="35" customFormat="1" ht="12.75" hidden="1" outlineLevel="2">
      <c r="A544" s="112">
        <v>39326</v>
      </c>
      <c r="B544" s="110" t="s">
        <v>211</v>
      </c>
      <c r="C544" s="110" t="s">
        <v>212</v>
      </c>
      <c r="D544" s="110"/>
      <c r="E544" s="110">
        <v>746550</v>
      </c>
      <c r="F544" s="110">
        <v>811190</v>
      </c>
      <c r="G544" s="111">
        <f t="shared" si="95"/>
        <v>64640</v>
      </c>
      <c r="H544" s="94">
        <v>20.8</v>
      </c>
      <c r="I544" s="94">
        <v>0</v>
      </c>
      <c r="J544" s="94">
        <v>96.96</v>
      </c>
      <c r="K544" s="95">
        <f t="shared" si="96"/>
        <v>117.75999999999999</v>
      </c>
      <c r="L544" s="2" t="s">
        <v>262</v>
      </c>
      <c r="M544" s="93">
        <v>1</v>
      </c>
      <c r="N544" s="44">
        <f t="shared" si="97"/>
        <v>76</v>
      </c>
      <c r="O544" s="118">
        <v>42.5</v>
      </c>
      <c r="P544" s="118">
        <v>47.5</v>
      </c>
      <c r="Q544" s="117">
        <f>(G544-30000)/1000*$Q$2</f>
        <v>152.41600000000003</v>
      </c>
      <c r="R544" s="117">
        <f t="shared" si="98"/>
        <v>318.41600000000005</v>
      </c>
      <c r="S544" s="33">
        <f t="shared" si="99"/>
        <v>1.703940217391305</v>
      </c>
    </row>
    <row r="545" spans="1:19" s="35" customFormat="1" ht="12.75" hidden="1" outlineLevel="2">
      <c r="A545" s="112">
        <v>39326</v>
      </c>
      <c r="B545" s="110" t="s">
        <v>243</v>
      </c>
      <c r="C545" s="110" t="s">
        <v>244</v>
      </c>
      <c r="D545" s="110"/>
      <c r="E545" s="110">
        <v>0</v>
      </c>
      <c r="F545" s="110">
        <v>0</v>
      </c>
      <c r="G545" s="111">
        <f t="shared" si="95"/>
        <v>0</v>
      </c>
      <c r="H545" s="94">
        <v>0</v>
      </c>
      <c r="I545" s="94">
        <v>0</v>
      </c>
      <c r="J545" s="94">
        <v>0</v>
      </c>
      <c r="K545" s="95">
        <f t="shared" si="96"/>
        <v>0</v>
      </c>
      <c r="L545" s="2" t="s">
        <v>262</v>
      </c>
      <c r="M545" s="93">
        <v>1</v>
      </c>
      <c r="N545" s="44">
        <f t="shared" si="97"/>
        <v>76</v>
      </c>
      <c r="O545" s="118">
        <v>0</v>
      </c>
      <c r="P545" s="118">
        <v>0</v>
      </c>
      <c r="Q545" s="117">
        <v>0</v>
      </c>
      <c r="R545" s="117">
        <f t="shared" si="98"/>
        <v>76</v>
      </c>
      <c r="S545" s="33" t="e">
        <f t="shared" si="99"/>
        <v>#DIV/0!</v>
      </c>
    </row>
    <row r="546" spans="1:19" s="63" customFormat="1" ht="12.75" hidden="1" outlineLevel="2">
      <c r="A546" s="112">
        <v>39326</v>
      </c>
      <c r="B546" s="110" t="s">
        <v>241</v>
      </c>
      <c r="C546" s="110" t="s">
        <v>242</v>
      </c>
      <c r="D546" s="110"/>
      <c r="E546" s="110">
        <v>0</v>
      </c>
      <c r="F546" s="110">
        <v>0</v>
      </c>
      <c r="G546" s="111">
        <f t="shared" si="95"/>
        <v>0</v>
      </c>
      <c r="H546" s="94">
        <v>0</v>
      </c>
      <c r="I546" s="94">
        <v>0</v>
      </c>
      <c r="J546" s="94">
        <v>0</v>
      </c>
      <c r="K546" s="95">
        <f t="shared" si="96"/>
        <v>0</v>
      </c>
      <c r="L546" s="2" t="s">
        <v>262</v>
      </c>
      <c r="M546" s="93">
        <v>1</v>
      </c>
      <c r="N546" s="44">
        <f t="shared" si="97"/>
        <v>76</v>
      </c>
      <c r="O546" s="118">
        <v>0</v>
      </c>
      <c r="P546" s="118">
        <v>0</v>
      </c>
      <c r="Q546" s="117">
        <v>0</v>
      </c>
      <c r="R546" s="117">
        <f t="shared" si="98"/>
        <v>76</v>
      </c>
      <c r="S546" s="33" t="e">
        <f t="shared" si="99"/>
        <v>#DIV/0!</v>
      </c>
    </row>
    <row r="547" spans="1:19" ht="12.75" hidden="1" outlineLevel="2">
      <c r="A547" s="112">
        <v>39326</v>
      </c>
      <c r="B547" s="110" t="s">
        <v>68</v>
      </c>
      <c r="C547" s="110" t="s">
        <v>69</v>
      </c>
      <c r="D547" s="110"/>
      <c r="E547" s="110">
        <v>1015120</v>
      </c>
      <c r="F547" s="110">
        <v>1062190</v>
      </c>
      <c r="G547" s="111">
        <f t="shared" si="95"/>
        <v>47070</v>
      </c>
      <c r="H547" s="94">
        <v>0</v>
      </c>
      <c r="I547" s="94">
        <v>0</v>
      </c>
      <c r="J547" s="94">
        <v>70.61</v>
      </c>
      <c r="K547" s="95">
        <f t="shared" si="96"/>
        <v>70.61</v>
      </c>
      <c r="L547" s="2" t="s">
        <v>262</v>
      </c>
      <c r="M547" s="93">
        <v>1</v>
      </c>
      <c r="N547" s="44">
        <f t="shared" si="97"/>
        <v>76</v>
      </c>
      <c r="O547" s="118">
        <v>42.5</v>
      </c>
      <c r="P547" s="118">
        <v>47.5</v>
      </c>
      <c r="Q547" s="117">
        <f>(G547-30000)/1000*$Q$2</f>
        <v>75.108</v>
      </c>
      <c r="R547" s="117">
        <f t="shared" si="98"/>
        <v>241.108</v>
      </c>
      <c r="S547" s="33">
        <f t="shared" si="99"/>
        <v>2.4146438181560685</v>
      </c>
    </row>
    <row r="548" spans="1:19" s="35" customFormat="1" ht="12.75" hidden="1" outlineLevel="2">
      <c r="A548" s="112">
        <v>39326</v>
      </c>
      <c r="B548" s="110" t="s">
        <v>70</v>
      </c>
      <c r="C548" s="110" t="s">
        <v>71</v>
      </c>
      <c r="D548" s="110"/>
      <c r="E548" s="110">
        <v>1662320</v>
      </c>
      <c r="F548" s="110">
        <v>1696990</v>
      </c>
      <c r="G548" s="111">
        <f t="shared" si="95"/>
        <v>34670</v>
      </c>
      <c r="H548" s="94">
        <v>0</v>
      </c>
      <c r="I548" s="94">
        <v>0</v>
      </c>
      <c r="J548" s="94">
        <v>52.01</v>
      </c>
      <c r="K548" s="95">
        <f t="shared" si="96"/>
        <v>52.01</v>
      </c>
      <c r="L548" s="2" t="s">
        <v>262</v>
      </c>
      <c r="M548" s="93">
        <v>1</v>
      </c>
      <c r="N548" s="44">
        <f t="shared" si="97"/>
        <v>76</v>
      </c>
      <c r="O548" s="118">
        <v>42.5</v>
      </c>
      <c r="P548" s="118">
        <v>47.5</v>
      </c>
      <c r="Q548" s="117">
        <f>(G548-30000)/1000*$Q$2</f>
        <v>20.548000000000002</v>
      </c>
      <c r="R548" s="117">
        <f t="shared" si="98"/>
        <v>186.548</v>
      </c>
      <c r="S548" s="33">
        <f t="shared" si="99"/>
        <v>2.58677177465872</v>
      </c>
    </row>
    <row r="549" spans="1:19" s="28" customFormat="1" ht="12.75" hidden="1" outlineLevel="2">
      <c r="A549" s="112">
        <v>39326</v>
      </c>
      <c r="B549" s="110" t="s">
        <v>72</v>
      </c>
      <c r="C549" s="110" t="s">
        <v>73</v>
      </c>
      <c r="D549" s="110"/>
      <c r="E549" s="110">
        <v>2713410</v>
      </c>
      <c r="F549" s="110">
        <v>2773650</v>
      </c>
      <c r="G549" s="111">
        <f t="shared" si="95"/>
        <v>60240</v>
      </c>
      <c r="H549" s="94">
        <v>0</v>
      </c>
      <c r="I549" s="94">
        <v>0</v>
      </c>
      <c r="J549" s="94">
        <v>90.36</v>
      </c>
      <c r="K549" s="95">
        <f t="shared" si="96"/>
        <v>90.36</v>
      </c>
      <c r="L549" s="2" t="s">
        <v>262</v>
      </c>
      <c r="M549" s="93">
        <v>1</v>
      </c>
      <c r="N549" s="44">
        <f t="shared" si="97"/>
        <v>76</v>
      </c>
      <c r="O549" s="118">
        <v>42.5</v>
      </c>
      <c r="P549" s="118">
        <v>47.5</v>
      </c>
      <c r="Q549" s="117">
        <f>(G549-30000)/1000*$Q$2</f>
        <v>133.056</v>
      </c>
      <c r="R549" s="117">
        <f t="shared" si="98"/>
        <v>299.05600000000004</v>
      </c>
      <c r="S549" s="33">
        <f t="shared" si="99"/>
        <v>2.3096060203629927</v>
      </c>
    </row>
    <row r="550" spans="1:19" ht="12.75" hidden="1" outlineLevel="2">
      <c r="A550" s="112">
        <v>39326</v>
      </c>
      <c r="B550" s="110" t="s">
        <v>74</v>
      </c>
      <c r="C550" s="110" t="s">
        <v>75</v>
      </c>
      <c r="D550" s="110"/>
      <c r="E550" s="110">
        <v>960150</v>
      </c>
      <c r="F550" s="110">
        <v>998960</v>
      </c>
      <c r="G550" s="111">
        <f t="shared" si="95"/>
        <v>38810</v>
      </c>
      <c r="H550" s="94">
        <v>10</v>
      </c>
      <c r="I550" s="94">
        <v>0</v>
      </c>
      <c r="J550" s="94">
        <v>58.22</v>
      </c>
      <c r="K550" s="95">
        <f t="shared" si="96"/>
        <v>68.22</v>
      </c>
      <c r="L550" s="2" t="s">
        <v>262</v>
      </c>
      <c r="M550" s="93">
        <v>1</v>
      </c>
      <c r="N550" s="44">
        <f t="shared" si="97"/>
        <v>76</v>
      </c>
      <c r="O550" s="118">
        <v>42.5</v>
      </c>
      <c r="P550" s="118">
        <v>47.5</v>
      </c>
      <c r="Q550" s="117">
        <f>(G550-30000)/1000*$Q$2</f>
        <v>38.764</v>
      </c>
      <c r="R550" s="117">
        <f t="shared" si="98"/>
        <v>204.764</v>
      </c>
      <c r="S550" s="33">
        <f t="shared" si="99"/>
        <v>2.001524479624744</v>
      </c>
    </row>
    <row r="551" spans="1:19" ht="12.75" hidden="1" outlineLevel="2">
      <c r="A551" s="112">
        <v>39326</v>
      </c>
      <c r="B551" s="110" t="s">
        <v>76</v>
      </c>
      <c r="C551" s="110" t="s">
        <v>77</v>
      </c>
      <c r="D551" s="110"/>
      <c r="E551" s="110">
        <v>0</v>
      </c>
      <c r="F551" s="110">
        <v>0</v>
      </c>
      <c r="G551" s="111">
        <f t="shared" si="95"/>
        <v>0</v>
      </c>
      <c r="H551" s="94">
        <v>10</v>
      </c>
      <c r="I551" s="94">
        <v>30</v>
      </c>
      <c r="J551" s="94">
        <v>0</v>
      </c>
      <c r="K551" s="95">
        <f t="shared" si="96"/>
        <v>40</v>
      </c>
      <c r="L551" s="2" t="s">
        <v>262</v>
      </c>
      <c r="M551" s="93">
        <v>1</v>
      </c>
      <c r="N551" s="44">
        <f t="shared" si="97"/>
        <v>76</v>
      </c>
      <c r="O551" s="118">
        <v>0</v>
      </c>
      <c r="P551" s="118">
        <v>0</v>
      </c>
      <c r="Q551" s="117">
        <v>0</v>
      </c>
      <c r="R551" s="117">
        <f t="shared" si="98"/>
        <v>76</v>
      </c>
      <c r="S551" s="33">
        <f t="shared" si="99"/>
        <v>0.9</v>
      </c>
    </row>
    <row r="552" spans="1:19" ht="12.75" hidden="1" outlineLevel="2">
      <c r="A552" s="112">
        <v>39326</v>
      </c>
      <c r="B552" s="110" t="s">
        <v>78</v>
      </c>
      <c r="C552" s="110" t="s">
        <v>79</v>
      </c>
      <c r="D552" s="110"/>
      <c r="E552" s="110">
        <v>921260</v>
      </c>
      <c r="F552" s="110">
        <v>986730</v>
      </c>
      <c r="G552" s="111">
        <f t="shared" si="95"/>
        <v>65470</v>
      </c>
      <c r="H552" s="94">
        <v>0</v>
      </c>
      <c r="I552" s="94">
        <v>0</v>
      </c>
      <c r="J552" s="94">
        <v>98.18</v>
      </c>
      <c r="K552" s="95">
        <f t="shared" si="96"/>
        <v>98.18</v>
      </c>
      <c r="L552" s="2" t="s">
        <v>262</v>
      </c>
      <c r="M552" s="93">
        <v>1</v>
      </c>
      <c r="N552" s="44">
        <f t="shared" si="97"/>
        <v>76</v>
      </c>
      <c r="O552" s="118">
        <v>42.5</v>
      </c>
      <c r="P552" s="118">
        <v>47.5</v>
      </c>
      <c r="Q552" s="117">
        <f>(G552-30000)/1000*$Q$2</f>
        <v>156.068</v>
      </c>
      <c r="R552" s="117">
        <f t="shared" si="98"/>
        <v>322.068</v>
      </c>
      <c r="S552" s="33">
        <f t="shared" si="99"/>
        <v>2.2803829700550007</v>
      </c>
    </row>
    <row r="553" spans="1:19" ht="12.75" hidden="1" outlineLevel="2">
      <c r="A553" s="112">
        <v>39326</v>
      </c>
      <c r="B553" s="110" t="s">
        <v>213</v>
      </c>
      <c r="C553" s="110" t="s">
        <v>214</v>
      </c>
      <c r="D553" s="110"/>
      <c r="E553" s="110">
        <v>1420810</v>
      </c>
      <c r="F553" s="110">
        <v>1463540</v>
      </c>
      <c r="G553" s="111">
        <f t="shared" si="95"/>
        <v>42730</v>
      </c>
      <c r="H553" s="94">
        <v>0</v>
      </c>
      <c r="I553" s="94">
        <v>0</v>
      </c>
      <c r="J553" s="94">
        <v>64.1</v>
      </c>
      <c r="K553" s="95">
        <f t="shared" si="96"/>
        <v>64.1</v>
      </c>
      <c r="L553" s="2" t="s">
        <v>262</v>
      </c>
      <c r="M553" s="93">
        <v>1</v>
      </c>
      <c r="N553" s="44">
        <f t="shared" si="97"/>
        <v>76</v>
      </c>
      <c r="O553" s="118">
        <v>42.5</v>
      </c>
      <c r="P553" s="118">
        <v>47.5</v>
      </c>
      <c r="Q553" s="117">
        <f>(G553-30000)/1000*$Q$2</f>
        <v>56.01200000000001</v>
      </c>
      <c r="R553" s="117">
        <f t="shared" si="98"/>
        <v>222.012</v>
      </c>
      <c r="S553" s="33">
        <f t="shared" si="99"/>
        <v>2.4635257410296414</v>
      </c>
    </row>
    <row r="554" spans="1:19" s="35" customFormat="1" ht="12.75" hidden="1" outlineLevel="2">
      <c r="A554" s="112">
        <v>39326</v>
      </c>
      <c r="B554" s="110" t="s">
        <v>80</v>
      </c>
      <c r="C554" s="110" t="s">
        <v>81</v>
      </c>
      <c r="D554" s="110"/>
      <c r="E554" s="110">
        <v>829620</v>
      </c>
      <c r="F554" s="110">
        <v>912260</v>
      </c>
      <c r="G554" s="111">
        <f t="shared" si="95"/>
        <v>82640</v>
      </c>
      <c r="H554" s="94">
        <v>0</v>
      </c>
      <c r="I554" s="94">
        <v>0</v>
      </c>
      <c r="J554" s="94">
        <v>123.96</v>
      </c>
      <c r="K554" s="95">
        <f t="shared" si="96"/>
        <v>123.96</v>
      </c>
      <c r="L554" s="2" t="s">
        <v>262</v>
      </c>
      <c r="M554" s="93">
        <v>1</v>
      </c>
      <c r="N554" s="44">
        <f t="shared" si="97"/>
        <v>76</v>
      </c>
      <c r="O554" s="118">
        <v>42.5</v>
      </c>
      <c r="P554" s="118">
        <v>47.5</v>
      </c>
      <c r="Q554" s="117">
        <f>(G554-30000)/1000*$Q$2</f>
        <v>231.616</v>
      </c>
      <c r="R554" s="117">
        <f t="shared" si="98"/>
        <v>397.616</v>
      </c>
      <c r="S554" s="33">
        <f t="shared" si="99"/>
        <v>2.207615359793482</v>
      </c>
    </row>
    <row r="555" spans="1:19" ht="12.75" hidden="1" outlineLevel="2">
      <c r="A555" s="112">
        <v>39326</v>
      </c>
      <c r="B555" s="110" t="s">
        <v>235</v>
      </c>
      <c r="C555" s="110" t="s">
        <v>236</v>
      </c>
      <c r="D555" s="110"/>
      <c r="E555" s="110">
        <v>0</v>
      </c>
      <c r="F555" s="110">
        <v>0</v>
      </c>
      <c r="G555" s="111">
        <f t="shared" si="95"/>
        <v>0</v>
      </c>
      <c r="H555" s="94">
        <v>0</v>
      </c>
      <c r="I555" s="94">
        <v>0</v>
      </c>
      <c r="J555" s="94">
        <v>0</v>
      </c>
      <c r="K555" s="95">
        <f t="shared" si="96"/>
        <v>0</v>
      </c>
      <c r="L555" s="2" t="s">
        <v>262</v>
      </c>
      <c r="M555" s="93">
        <v>1</v>
      </c>
      <c r="N555" s="44">
        <f t="shared" si="97"/>
        <v>76</v>
      </c>
      <c r="O555" s="118">
        <v>0</v>
      </c>
      <c r="P555" s="118">
        <v>0</v>
      </c>
      <c r="Q555" s="117">
        <v>0</v>
      </c>
      <c r="R555" s="117">
        <f t="shared" si="98"/>
        <v>76</v>
      </c>
      <c r="S555" s="33" t="e">
        <f t="shared" si="99"/>
        <v>#DIV/0!</v>
      </c>
    </row>
    <row r="556" spans="1:19" s="35" customFormat="1" ht="12.75" hidden="1" outlineLevel="2">
      <c r="A556" s="112">
        <v>39326</v>
      </c>
      <c r="B556" s="110" t="s">
        <v>215</v>
      </c>
      <c r="C556" s="110" t="s">
        <v>216</v>
      </c>
      <c r="D556" s="110"/>
      <c r="E556" s="110">
        <v>0</v>
      </c>
      <c r="F556" s="110">
        <v>0</v>
      </c>
      <c r="G556" s="111">
        <f t="shared" si="95"/>
        <v>0</v>
      </c>
      <c r="H556" s="94">
        <v>0</v>
      </c>
      <c r="I556" s="94">
        <v>0</v>
      </c>
      <c r="J556" s="94">
        <v>75</v>
      </c>
      <c r="K556" s="95">
        <f t="shared" si="96"/>
        <v>75</v>
      </c>
      <c r="L556" s="2" t="s">
        <v>262</v>
      </c>
      <c r="M556" s="93">
        <v>1</v>
      </c>
      <c r="N556" s="44">
        <f t="shared" si="97"/>
        <v>76</v>
      </c>
      <c r="O556" s="118">
        <v>0</v>
      </c>
      <c r="P556" s="118">
        <v>0</v>
      </c>
      <c r="Q556" s="117">
        <v>0</v>
      </c>
      <c r="R556" s="117">
        <f t="shared" si="98"/>
        <v>76</v>
      </c>
      <c r="S556" s="33">
        <f t="shared" si="99"/>
        <v>0.013333333333333334</v>
      </c>
    </row>
    <row r="557" spans="1:19" s="35" customFormat="1" ht="12.75" hidden="1" outlineLevel="2">
      <c r="A557" s="112">
        <v>39326</v>
      </c>
      <c r="B557" s="110" t="s">
        <v>217</v>
      </c>
      <c r="C557" s="110" t="s">
        <v>218</v>
      </c>
      <c r="D557" s="110"/>
      <c r="E557" s="110">
        <v>15160</v>
      </c>
      <c r="F557" s="110">
        <v>17050</v>
      </c>
      <c r="G557" s="111">
        <f t="shared" si="95"/>
        <v>1890</v>
      </c>
      <c r="H557" s="94">
        <v>10</v>
      </c>
      <c r="I557" s="94">
        <v>30</v>
      </c>
      <c r="J557" s="94">
        <v>0</v>
      </c>
      <c r="K557" s="95">
        <f t="shared" si="96"/>
        <v>40</v>
      </c>
      <c r="L557" s="2" t="s">
        <v>262</v>
      </c>
      <c r="M557" s="93">
        <v>1</v>
      </c>
      <c r="N557" s="44">
        <f t="shared" si="97"/>
        <v>76</v>
      </c>
      <c r="O557" s="118">
        <v>0</v>
      </c>
      <c r="P557" s="118">
        <v>0</v>
      </c>
      <c r="Q557" s="117">
        <v>0</v>
      </c>
      <c r="R557" s="117">
        <f t="shared" si="98"/>
        <v>76</v>
      </c>
      <c r="S557" s="33">
        <f t="shared" si="99"/>
        <v>0.9</v>
      </c>
    </row>
    <row r="558" spans="1:19" s="35" customFormat="1" ht="12.75" hidden="1" outlineLevel="2">
      <c r="A558" s="112">
        <v>39326</v>
      </c>
      <c r="B558" s="110" t="s">
        <v>82</v>
      </c>
      <c r="C558" s="110" t="s">
        <v>83</v>
      </c>
      <c r="D558" s="110"/>
      <c r="E558" s="110">
        <v>1222710</v>
      </c>
      <c r="F558" s="110">
        <v>1241460</v>
      </c>
      <c r="G558" s="111">
        <f t="shared" si="95"/>
        <v>18750</v>
      </c>
      <c r="H558" s="94">
        <v>10</v>
      </c>
      <c r="I558" s="94">
        <v>30</v>
      </c>
      <c r="J558" s="94">
        <v>0</v>
      </c>
      <c r="K558" s="95">
        <f t="shared" si="96"/>
        <v>40</v>
      </c>
      <c r="L558" s="2" t="s">
        <v>262</v>
      </c>
      <c r="M558" s="93">
        <v>1</v>
      </c>
      <c r="N558" s="44">
        <f t="shared" si="97"/>
        <v>76</v>
      </c>
      <c r="O558" s="118">
        <f>(G558-10000)/1000*$O$2</f>
        <v>10.9375</v>
      </c>
      <c r="P558" s="118">
        <v>0</v>
      </c>
      <c r="Q558" s="117">
        <v>0</v>
      </c>
      <c r="R558" s="117">
        <f t="shared" si="98"/>
        <v>86.9375</v>
      </c>
      <c r="S558" s="33">
        <f t="shared" si="99"/>
        <v>1.1734375</v>
      </c>
    </row>
    <row r="559" spans="1:19" s="35" customFormat="1" ht="12.75" hidden="1" outlineLevel="2">
      <c r="A559" s="112">
        <v>39326</v>
      </c>
      <c r="B559" s="110" t="s">
        <v>84</v>
      </c>
      <c r="C559" s="110" t="s">
        <v>85</v>
      </c>
      <c r="D559" s="110"/>
      <c r="E559" s="110">
        <v>2891280</v>
      </c>
      <c r="F559" s="110">
        <v>2968090</v>
      </c>
      <c r="G559" s="111">
        <f t="shared" si="95"/>
        <v>76810</v>
      </c>
      <c r="H559" s="94">
        <v>0</v>
      </c>
      <c r="I559" s="94">
        <v>0</v>
      </c>
      <c r="J559" s="94">
        <v>115.22</v>
      </c>
      <c r="K559" s="95">
        <f t="shared" si="96"/>
        <v>115.22</v>
      </c>
      <c r="L559" s="2" t="s">
        <v>262</v>
      </c>
      <c r="M559" s="93">
        <v>1</v>
      </c>
      <c r="N559" s="44">
        <f t="shared" si="97"/>
        <v>76</v>
      </c>
      <c r="O559" s="118">
        <v>42.5</v>
      </c>
      <c r="P559" s="118">
        <v>47.5</v>
      </c>
      <c r="Q559" s="117">
        <f>(G559-30000)/1000*$Q$2</f>
        <v>205.96400000000003</v>
      </c>
      <c r="R559" s="117">
        <f t="shared" si="98"/>
        <v>371.96400000000006</v>
      </c>
      <c r="S559" s="33">
        <f t="shared" si="99"/>
        <v>2.228293699010589</v>
      </c>
    </row>
    <row r="560" spans="1:19" s="35" customFormat="1" ht="12.75" hidden="1" outlineLevel="2">
      <c r="A560" s="112">
        <v>39326</v>
      </c>
      <c r="B560" s="110" t="s">
        <v>219</v>
      </c>
      <c r="C560" s="110" t="s">
        <v>220</v>
      </c>
      <c r="D560" s="110"/>
      <c r="E560" s="110">
        <v>1517710</v>
      </c>
      <c r="F560" s="110">
        <v>1583300</v>
      </c>
      <c r="G560" s="111">
        <f t="shared" si="95"/>
        <v>65590</v>
      </c>
      <c r="H560" s="94">
        <v>0</v>
      </c>
      <c r="I560" s="94">
        <v>0</v>
      </c>
      <c r="J560" s="94">
        <v>98.39</v>
      </c>
      <c r="K560" s="95">
        <f t="shared" si="96"/>
        <v>98.39</v>
      </c>
      <c r="L560" s="2" t="s">
        <v>262</v>
      </c>
      <c r="M560" s="93">
        <v>1</v>
      </c>
      <c r="N560" s="44">
        <f t="shared" si="97"/>
        <v>76</v>
      </c>
      <c r="O560" s="118">
        <v>42.5</v>
      </c>
      <c r="P560" s="118">
        <v>47.5</v>
      </c>
      <c r="Q560" s="117">
        <f>(G560-30000)/1000*$Q$2</f>
        <v>156.59600000000003</v>
      </c>
      <c r="R560" s="117">
        <f t="shared" si="98"/>
        <v>322.596</v>
      </c>
      <c r="S560" s="33">
        <f t="shared" si="99"/>
        <v>2.2787478402276657</v>
      </c>
    </row>
    <row r="561" spans="1:19" ht="12.75" hidden="1" outlineLevel="2">
      <c r="A561" s="112">
        <v>39326</v>
      </c>
      <c r="B561" s="110" t="s">
        <v>221</v>
      </c>
      <c r="C561" s="110" t="s">
        <v>222</v>
      </c>
      <c r="D561" s="110"/>
      <c r="E561" s="110">
        <v>16240</v>
      </c>
      <c r="F561" s="110">
        <v>22980</v>
      </c>
      <c r="G561" s="111">
        <f t="shared" si="95"/>
        <v>6740</v>
      </c>
      <c r="H561" s="94">
        <v>0</v>
      </c>
      <c r="I561" s="94">
        <v>30</v>
      </c>
      <c r="J561" s="94">
        <v>0</v>
      </c>
      <c r="K561" s="95">
        <f t="shared" si="96"/>
        <v>30</v>
      </c>
      <c r="L561" s="2" t="s">
        <v>262</v>
      </c>
      <c r="M561" s="93">
        <v>1</v>
      </c>
      <c r="N561" s="44">
        <f t="shared" si="97"/>
        <v>76</v>
      </c>
      <c r="O561" s="118">
        <v>0</v>
      </c>
      <c r="P561" s="118">
        <v>0</v>
      </c>
      <c r="Q561" s="117">
        <v>0</v>
      </c>
      <c r="R561" s="117">
        <f t="shared" si="98"/>
        <v>76</v>
      </c>
      <c r="S561" s="33">
        <f t="shared" si="99"/>
        <v>1.5333333333333334</v>
      </c>
    </row>
    <row r="562" spans="1:19" ht="12.75" hidden="1" outlineLevel="2">
      <c r="A562" s="112">
        <v>39326</v>
      </c>
      <c r="B562" s="110" t="s">
        <v>239</v>
      </c>
      <c r="C562" s="110" t="s">
        <v>240</v>
      </c>
      <c r="D562" s="110"/>
      <c r="E562" s="110">
        <v>0</v>
      </c>
      <c r="F562" s="110">
        <v>0</v>
      </c>
      <c r="G562" s="111">
        <f t="shared" si="95"/>
        <v>0</v>
      </c>
      <c r="H562" s="94">
        <v>0</v>
      </c>
      <c r="I562" s="94">
        <v>0</v>
      </c>
      <c r="J562" s="94">
        <v>0</v>
      </c>
      <c r="K562" s="95">
        <f t="shared" si="96"/>
        <v>0</v>
      </c>
      <c r="L562" s="2" t="s">
        <v>262</v>
      </c>
      <c r="M562" s="93">
        <v>1</v>
      </c>
      <c r="N562" s="44">
        <f t="shared" si="97"/>
        <v>76</v>
      </c>
      <c r="O562" s="118">
        <v>0</v>
      </c>
      <c r="P562" s="118">
        <v>0</v>
      </c>
      <c r="Q562" s="117">
        <v>0</v>
      </c>
      <c r="R562" s="117">
        <f t="shared" si="98"/>
        <v>76</v>
      </c>
      <c r="S562" s="33" t="e">
        <f t="shared" si="99"/>
        <v>#DIV/0!</v>
      </c>
    </row>
    <row r="563" spans="1:19" ht="12.75" hidden="1" outlineLevel="2">
      <c r="A563" s="112">
        <v>39326</v>
      </c>
      <c r="B563" s="110" t="s">
        <v>86</v>
      </c>
      <c r="C563" s="110" t="s">
        <v>87</v>
      </c>
      <c r="D563" s="110"/>
      <c r="E563" s="110">
        <v>1192120</v>
      </c>
      <c r="F563" s="110">
        <v>1245340</v>
      </c>
      <c r="G563" s="111">
        <f t="shared" si="95"/>
        <v>53220</v>
      </c>
      <c r="H563" s="94">
        <v>0</v>
      </c>
      <c r="I563" s="94">
        <v>0</v>
      </c>
      <c r="J563" s="94">
        <v>79.83</v>
      </c>
      <c r="K563" s="95">
        <f t="shared" si="96"/>
        <v>79.83</v>
      </c>
      <c r="L563" s="2" t="s">
        <v>262</v>
      </c>
      <c r="M563" s="93">
        <v>1</v>
      </c>
      <c r="N563" s="44">
        <f t="shared" si="97"/>
        <v>76</v>
      </c>
      <c r="O563" s="118">
        <v>42.5</v>
      </c>
      <c r="P563" s="118">
        <v>47.5</v>
      </c>
      <c r="Q563" s="117">
        <f>(G563-30000)/1000*$Q$2</f>
        <v>102.168</v>
      </c>
      <c r="R563" s="117">
        <f t="shared" si="98"/>
        <v>268.168</v>
      </c>
      <c r="S563" s="33">
        <f t="shared" si="99"/>
        <v>2.359238381560817</v>
      </c>
    </row>
    <row r="564" spans="1:19" s="35" customFormat="1" ht="12.75" hidden="1" outlineLevel="2">
      <c r="A564" s="112">
        <v>39326</v>
      </c>
      <c r="B564" s="110" t="s">
        <v>88</v>
      </c>
      <c r="C564" s="110" t="s">
        <v>89</v>
      </c>
      <c r="D564" s="110"/>
      <c r="E564" s="110">
        <v>903510</v>
      </c>
      <c r="F564" s="110">
        <v>920300</v>
      </c>
      <c r="G564" s="111">
        <f t="shared" si="95"/>
        <v>16790</v>
      </c>
      <c r="H564" s="94">
        <v>0</v>
      </c>
      <c r="I564" s="94">
        <v>30</v>
      </c>
      <c r="J564" s="94">
        <v>0</v>
      </c>
      <c r="K564" s="95">
        <f t="shared" si="96"/>
        <v>30</v>
      </c>
      <c r="L564" s="2" t="s">
        <v>262</v>
      </c>
      <c r="M564" s="93">
        <v>1</v>
      </c>
      <c r="N564" s="44">
        <f t="shared" si="97"/>
        <v>76</v>
      </c>
      <c r="O564" s="118">
        <f>(G564-10000)/1000*$O$2</f>
        <v>8.4875</v>
      </c>
      <c r="P564" s="118">
        <v>0</v>
      </c>
      <c r="Q564" s="117">
        <v>0</v>
      </c>
      <c r="R564" s="117">
        <f t="shared" si="98"/>
        <v>84.4875</v>
      </c>
      <c r="S564" s="33">
        <f t="shared" si="99"/>
        <v>1.81625</v>
      </c>
    </row>
    <row r="565" spans="1:19" s="35" customFormat="1" ht="12.75" hidden="1" outlineLevel="2">
      <c r="A565" s="112">
        <v>39326</v>
      </c>
      <c r="B565" s="110" t="s">
        <v>127</v>
      </c>
      <c r="C565" s="110" t="s">
        <v>128</v>
      </c>
      <c r="D565" s="110"/>
      <c r="E565" s="110">
        <v>0</v>
      </c>
      <c r="F565" s="110">
        <v>0</v>
      </c>
      <c r="G565" s="111">
        <f t="shared" si="95"/>
        <v>0</v>
      </c>
      <c r="H565" s="94">
        <v>0</v>
      </c>
      <c r="I565" s="94">
        <v>0</v>
      </c>
      <c r="J565" s="94">
        <v>0</v>
      </c>
      <c r="K565" s="95">
        <f t="shared" si="96"/>
        <v>0</v>
      </c>
      <c r="L565" s="2" t="s">
        <v>262</v>
      </c>
      <c r="M565" s="93">
        <v>1</v>
      </c>
      <c r="N565" s="44">
        <f t="shared" si="97"/>
        <v>76</v>
      </c>
      <c r="O565" s="118">
        <v>0</v>
      </c>
      <c r="P565" s="118">
        <v>0</v>
      </c>
      <c r="Q565" s="117">
        <v>0</v>
      </c>
      <c r="R565" s="117">
        <f t="shared" si="98"/>
        <v>76</v>
      </c>
      <c r="S565" s="33" t="e">
        <f t="shared" si="99"/>
        <v>#DIV/0!</v>
      </c>
    </row>
    <row r="566" spans="1:19" ht="12.75" hidden="1" outlineLevel="2">
      <c r="A566" s="112">
        <v>39326</v>
      </c>
      <c r="B566" s="110" t="s">
        <v>90</v>
      </c>
      <c r="C566" s="110" t="s">
        <v>91</v>
      </c>
      <c r="D566" s="110"/>
      <c r="E566" s="110">
        <v>1055290</v>
      </c>
      <c r="F566" s="110">
        <v>1089920</v>
      </c>
      <c r="G566" s="111">
        <f t="shared" si="95"/>
        <v>34630</v>
      </c>
      <c r="H566" s="94">
        <v>0</v>
      </c>
      <c r="I566" s="94">
        <v>0</v>
      </c>
      <c r="J566" s="94">
        <v>51.95</v>
      </c>
      <c r="K566" s="95">
        <f t="shared" si="96"/>
        <v>51.95</v>
      </c>
      <c r="L566" s="2" t="s">
        <v>262</v>
      </c>
      <c r="M566" s="93">
        <v>1</v>
      </c>
      <c r="N566" s="44">
        <f t="shared" si="97"/>
        <v>76</v>
      </c>
      <c r="O566" s="118">
        <v>42.5</v>
      </c>
      <c r="P566" s="118">
        <v>47.5</v>
      </c>
      <c r="Q566" s="117">
        <f>(G566-30000)/1000*$Q$2</f>
        <v>20.372</v>
      </c>
      <c r="R566" s="117">
        <f t="shared" si="98"/>
        <v>186.372</v>
      </c>
      <c r="S566" s="33">
        <f t="shared" si="99"/>
        <v>2.5875264677574594</v>
      </c>
    </row>
    <row r="567" spans="1:19" ht="12.75" hidden="1" outlineLevel="2">
      <c r="A567" s="112">
        <v>39326</v>
      </c>
      <c r="B567" s="110" t="s">
        <v>231</v>
      </c>
      <c r="C567" s="110" t="s">
        <v>232</v>
      </c>
      <c r="D567" s="110"/>
      <c r="E567" s="110">
        <v>0</v>
      </c>
      <c r="F567" s="110">
        <v>0</v>
      </c>
      <c r="G567" s="111">
        <f t="shared" si="95"/>
        <v>0</v>
      </c>
      <c r="H567" s="94">
        <v>0</v>
      </c>
      <c r="I567" s="94">
        <v>30</v>
      </c>
      <c r="J567" s="94">
        <v>0</v>
      </c>
      <c r="K567" s="95">
        <f t="shared" si="96"/>
        <v>30</v>
      </c>
      <c r="L567" s="2" t="s">
        <v>262</v>
      </c>
      <c r="M567" s="93">
        <v>1</v>
      </c>
      <c r="N567" s="44">
        <f t="shared" si="97"/>
        <v>76</v>
      </c>
      <c r="O567" s="118">
        <v>0</v>
      </c>
      <c r="P567" s="118">
        <v>0</v>
      </c>
      <c r="Q567" s="117">
        <v>0</v>
      </c>
      <c r="R567" s="117">
        <f t="shared" si="98"/>
        <v>76</v>
      </c>
      <c r="S567" s="33">
        <f t="shared" si="99"/>
        <v>1.5333333333333334</v>
      </c>
    </row>
    <row r="568" spans="1:19" s="35" customFormat="1" ht="12.75" hidden="1" outlineLevel="2">
      <c r="A568" s="112">
        <v>39326</v>
      </c>
      <c r="B568" s="110" t="s">
        <v>92</v>
      </c>
      <c r="C568" s="110" t="s">
        <v>93</v>
      </c>
      <c r="D568" s="110"/>
      <c r="E568" s="110">
        <v>1469320</v>
      </c>
      <c r="F568" s="110">
        <v>1469320</v>
      </c>
      <c r="G568" s="111">
        <f t="shared" si="95"/>
        <v>0</v>
      </c>
      <c r="H568" s="94">
        <v>0</v>
      </c>
      <c r="I568" s="94">
        <v>30</v>
      </c>
      <c r="J568" s="94">
        <v>0</v>
      </c>
      <c r="K568" s="95">
        <f t="shared" si="96"/>
        <v>30</v>
      </c>
      <c r="L568" s="2" t="s">
        <v>262</v>
      </c>
      <c r="M568" s="93">
        <v>1</v>
      </c>
      <c r="N568" s="44">
        <f t="shared" si="97"/>
        <v>76</v>
      </c>
      <c r="O568" s="118">
        <v>0</v>
      </c>
      <c r="P568" s="118">
        <v>0</v>
      </c>
      <c r="Q568" s="117">
        <v>0</v>
      </c>
      <c r="R568" s="117">
        <f t="shared" si="98"/>
        <v>76</v>
      </c>
      <c r="S568" s="33">
        <f t="shared" si="99"/>
        <v>1.5333333333333334</v>
      </c>
    </row>
    <row r="569" spans="1:19" s="35" customFormat="1" ht="12.75" hidden="1" outlineLevel="2">
      <c r="A569" s="112">
        <v>39326</v>
      </c>
      <c r="B569" s="110" t="s">
        <v>94</v>
      </c>
      <c r="C569" s="110" t="s">
        <v>95</v>
      </c>
      <c r="D569" s="110"/>
      <c r="E569" s="110">
        <v>3397310</v>
      </c>
      <c r="F569" s="110">
        <v>3497460</v>
      </c>
      <c r="G569" s="111">
        <f aca="true" t="shared" si="100" ref="G569:G600">F569-E569</f>
        <v>100150</v>
      </c>
      <c r="H569" s="94">
        <v>0</v>
      </c>
      <c r="I569" s="94">
        <v>0</v>
      </c>
      <c r="J569" s="94">
        <v>150.23</v>
      </c>
      <c r="K569" s="95">
        <f aca="true" t="shared" si="101" ref="K569:K600">+J569+I569+H569</f>
        <v>150.23</v>
      </c>
      <c r="L569" s="2" t="s">
        <v>262</v>
      </c>
      <c r="M569" s="93">
        <v>1</v>
      </c>
      <c r="N569" s="44">
        <f aca="true" t="shared" si="102" ref="N569:N600">$N$2*2</f>
        <v>76</v>
      </c>
      <c r="O569" s="118">
        <v>42.5</v>
      </c>
      <c r="P569" s="118">
        <v>47.5</v>
      </c>
      <c r="Q569" s="117">
        <f>(G569-30000)/1000*$Q$2</f>
        <v>308.66</v>
      </c>
      <c r="R569" s="117">
        <f aca="true" t="shared" si="103" ref="R569:R600">N569+O569+P569+Q569</f>
        <v>474.66</v>
      </c>
      <c r="S569" s="33">
        <f aca="true" t="shared" si="104" ref="S569:S600">SUM(R569-K569)/K569</f>
        <v>2.1595553484656866</v>
      </c>
    </row>
    <row r="570" spans="1:19" s="28" customFormat="1" ht="12.75" hidden="1" outlineLevel="2">
      <c r="A570" s="112">
        <v>39326</v>
      </c>
      <c r="B570" s="110" t="s">
        <v>96</v>
      </c>
      <c r="C570" s="110" t="s">
        <v>97</v>
      </c>
      <c r="D570" s="110"/>
      <c r="E570" s="110">
        <v>286310</v>
      </c>
      <c r="F570" s="110">
        <v>291010</v>
      </c>
      <c r="G570" s="111">
        <f t="shared" si="100"/>
        <v>4700</v>
      </c>
      <c r="H570" s="94">
        <v>0</v>
      </c>
      <c r="I570" s="94">
        <v>30</v>
      </c>
      <c r="J570" s="94">
        <v>0</v>
      </c>
      <c r="K570" s="95">
        <f t="shared" si="101"/>
        <v>30</v>
      </c>
      <c r="L570" s="2" t="s">
        <v>262</v>
      </c>
      <c r="M570" s="93">
        <v>1</v>
      </c>
      <c r="N570" s="44">
        <f t="shared" si="102"/>
        <v>76</v>
      </c>
      <c r="O570" s="118">
        <v>0</v>
      </c>
      <c r="P570" s="118">
        <v>0</v>
      </c>
      <c r="Q570" s="117">
        <v>0</v>
      </c>
      <c r="R570" s="117">
        <f t="shared" si="103"/>
        <v>76</v>
      </c>
      <c r="S570" s="33">
        <f t="shared" si="104"/>
        <v>1.5333333333333334</v>
      </c>
    </row>
    <row r="571" spans="1:19" ht="12.75" hidden="1" outlineLevel="2">
      <c r="A571" s="112">
        <v>39326</v>
      </c>
      <c r="B571" s="110" t="s">
        <v>98</v>
      </c>
      <c r="C571" s="110" t="s">
        <v>99</v>
      </c>
      <c r="D571" s="110"/>
      <c r="E571" s="110">
        <v>1946010</v>
      </c>
      <c r="F571" s="110">
        <v>2032230</v>
      </c>
      <c r="G571" s="111">
        <f t="shared" si="100"/>
        <v>86220</v>
      </c>
      <c r="H571" s="94">
        <v>0</v>
      </c>
      <c r="I571" s="94">
        <v>0</v>
      </c>
      <c r="J571" s="94">
        <v>129.33</v>
      </c>
      <c r="K571" s="95">
        <f t="shared" si="101"/>
        <v>129.33</v>
      </c>
      <c r="L571" s="2" t="s">
        <v>262</v>
      </c>
      <c r="M571" s="93">
        <v>1</v>
      </c>
      <c r="N571" s="44">
        <f t="shared" si="102"/>
        <v>76</v>
      </c>
      <c r="O571" s="118">
        <v>42.5</v>
      </c>
      <c r="P571" s="118">
        <v>47.5</v>
      </c>
      <c r="Q571" s="117">
        <f aca="true" t="shared" si="105" ref="Q571:Q589">(G571-30000)/1000*$Q$2</f>
        <v>247.36800000000002</v>
      </c>
      <c r="R571" s="117">
        <f t="shared" si="103"/>
        <v>413.36800000000005</v>
      </c>
      <c r="S571" s="33">
        <f t="shared" si="104"/>
        <v>2.1962267068738885</v>
      </c>
    </row>
    <row r="572" spans="1:19" s="28" customFormat="1" ht="12.75" hidden="1" outlineLevel="2">
      <c r="A572" s="112">
        <v>39326</v>
      </c>
      <c r="B572" s="110" t="s">
        <v>100</v>
      </c>
      <c r="C572" s="110" t="s">
        <v>101</v>
      </c>
      <c r="D572" s="110"/>
      <c r="E572" s="110">
        <v>1753360</v>
      </c>
      <c r="F572" s="110">
        <v>1806890</v>
      </c>
      <c r="G572" s="111">
        <f t="shared" si="100"/>
        <v>53530</v>
      </c>
      <c r="H572" s="94">
        <v>0</v>
      </c>
      <c r="I572" s="94">
        <v>0</v>
      </c>
      <c r="J572" s="94">
        <v>80.3</v>
      </c>
      <c r="K572" s="95">
        <f t="shared" si="101"/>
        <v>80.3</v>
      </c>
      <c r="L572" s="2" t="s">
        <v>262</v>
      </c>
      <c r="M572" s="93">
        <v>1</v>
      </c>
      <c r="N572" s="44">
        <f t="shared" si="102"/>
        <v>76</v>
      </c>
      <c r="O572" s="118">
        <v>42.5</v>
      </c>
      <c r="P572" s="118">
        <v>47.5</v>
      </c>
      <c r="Q572" s="117">
        <f t="shared" si="105"/>
        <v>103.53200000000001</v>
      </c>
      <c r="R572" s="117">
        <f t="shared" si="103"/>
        <v>269.53200000000004</v>
      </c>
      <c r="S572" s="33">
        <f t="shared" si="104"/>
        <v>2.3565628891656294</v>
      </c>
    </row>
    <row r="573" spans="1:19" ht="12.75" hidden="1" outlineLevel="2">
      <c r="A573" s="112">
        <v>39326</v>
      </c>
      <c r="B573" s="110" t="s">
        <v>102</v>
      </c>
      <c r="C573" s="110" t="s">
        <v>103</v>
      </c>
      <c r="D573" s="110"/>
      <c r="E573" s="110">
        <v>2343190</v>
      </c>
      <c r="F573" s="110">
        <v>2446990</v>
      </c>
      <c r="G573" s="111">
        <f t="shared" si="100"/>
        <v>103800</v>
      </c>
      <c r="H573" s="94">
        <v>0</v>
      </c>
      <c r="I573" s="94">
        <v>0</v>
      </c>
      <c r="J573" s="94">
        <v>155.7</v>
      </c>
      <c r="K573" s="95">
        <f t="shared" si="101"/>
        <v>155.7</v>
      </c>
      <c r="L573" s="2" t="s">
        <v>262</v>
      </c>
      <c r="M573" s="93">
        <v>1</v>
      </c>
      <c r="N573" s="44">
        <f t="shared" si="102"/>
        <v>76</v>
      </c>
      <c r="O573" s="118">
        <v>42.5</v>
      </c>
      <c r="P573" s="118">
        <v>47.5</v>
      </c>
      <c r="Q573" s="117">
        <f t="shared" si="105"/>
        <v>324.72</v>
      </c>
      <c r="R573" s="117">
        <f t="shared" si="103"/>
        <v>490.72</v>
      </c>
      <c r="S573" s="33">
        <f t="shared" si="104"/>
        <v>2.1517019910083497</v>
      </c>
    </row>
    <row r="574" spans="1:19" ht="12.75" hidden="1" outlineLevel="2">
      <c r="A574" s="112">
        <v>39326</v>
      </c>
      <c r="B574" s="110" t="s">
        <v>104</v>
      </c>
      <c r="C574" s="110" t="s">
        <v>105</v>
      </c>
      <c r="D574" s="110"/>
      <c r="E574" s="110">
        <v>1583110</v>
      </c>
      <c r="F574" s="110">
        <v>1678130</v>
      </c>
      <c r="G574" s="111">
        <f t="shared" si="100"/>
        <v>95020</v>
      </c>
      <c r="H574" s="94">
        <v>0</v>
      </c>
      <c r="I574" s="94">
        <v>0</v>
      </c>
      <c r="J574" s="94">
        <v>142.53</v>
      </c>
      <c r="K574" s="95">
        <f t="shared" si="101"/>
        <v>142.53</v>
      </c>
      <c r="L574" s="2" t="s">
        <v>262</v>
      </c>
      <c r="M574" s="93">
        <v>1</v>
      </c>
      <c r="N574" s="44">
        <f t="shared" si="102"/>
        <v>76</v>
      </c>
      <c r="O574" s="118">
        <v>42.5</v>
      </c>
      <c r="P574" s="118">
        <v>47.5</v>
      </c>
      <c r="Q574" s="117">
        <f t="shared" si="105"/>
        <v>286.088</v>
      </c>
      <c r="R574" s="117">
        <f t="shared" si="103"/>
        <v>452.088</v>
      </c>
      <c r="S574" s="33">
        <f t="shared" si="104"/>
        <v>2.171879604293833</v>
      </c>
    </row>
    <row r="575" spans="1:19" s="35" customFormat="1" ht="12.75" hidden="1" outlineLevel="2">
      <c r="A575" s="112">
        <v>39326</v>
      </c>
      <c r="B575" s="110" t="s">
        <v>106</v>
      </c>
      <c r="C575" s="110" t="s">
        <v>107</v>
      </c>
      <c r="D575" s="110"/>
      <c r="E575" s="110">
        <v>2809280</v>
      </c>
      <c r="F575" s="110">
        <v>2946370</v>
      </c>
      <c r="G575" s="111">
        <f t="shared" si="100"/>
        <v>137090</v>
      </c>
      <c r="H575" s="94">
        <v>0</v>
      </c>
      <c r="I575" s="94">
        <v>0</v>
      </c>
      <c r="J575" s="94">
        <v>205.64</v>
      </c>
      <c r="K575" s="95">
        <f t="shared" si="101"/>
        <v>205.64</v>
      </c>
      <c r="L575" s="2" t="s">
        <v>262</v>
      </c>
      <c r="M575" s="93">
        <v>1</v>
      </c>
      <c r="N575" s="44">
        <f t="shared" si="102"/>
        <v>76</v>
      </c>
      <c r="O575" s="118">
        <v>42.5</v>
      </c>
      <c r="P575" s="118">
        <v>47.5</v>
      </c>
      <c r="Q575" s="117">
        <f t="shared" si="105"/>
        <v>471.196</v>
      </c>
      <c r="R575" s="117">
        <f t="shared" si="103"/>
        <v>637.196</v>
      </c>
      <c r="S575" s="33">
        <f t="shared" si="104"/>
        <v>2.098599494261817</v>
      </c>
    </row>
    <row r="576" spans="1:19" s="28" customFormat="1" ht="12.75" hidden="1" outlineLevel="2">
      <c r="A576" s="112">
        <v>39326</v>
      </c>
      <c r="B576" s="110" t="s">
        <v>108</v>
      </c>
      <c r="C576" s="110" t="s">
        <v>109</v>
      </c>
      <c r="D576" s="110"/>
      <c r="E576" s="110">
        <v>2580970</v>
      </c>
      <c r="F576" s="110">
        <v>2629570</v>
      </c>
      <c r="G576" s="111">
        <f t="shared" si="100"/>
        <v>48600</v>
      </c>
      <c r="H576" s="94">
        <v>0</v>
      </c>
      <c r="I576" s="94">
        <v>0</v>
      </c>
      <c r="J576" s="94">
        <v>72.9</v>
      </c>
      <c r="K576" s="95">
        <f t="shared" si="101"/>
        <v>72.9</v>
      </c>
      <c r="L576" s="2" t="s">
        <v>262</v>
      </c>
      <c r="M576" s="93">
        <v>1</v>
      </c>
      <c r="N576" s="44">
        <f t="shared" si="102"/>
        <v>76</v>
      </c>
      <c r="O576" s="118">
        <v>42.5</v>
      </c>
      <c r="P576" s="118">
        <v>47.5</v>
      </c>
      <c r="Q576" s="117">
        <f t="shared" si="105"/>
        <v>81.84000000000002</v>
      </c>
      <c r="R576" s="117">
        <f t="shared" si="103"/>
        <v>247.84000000000003</v>
      </c>
      <c r="S576" s="33">
        <f t="shared" si="104"/>
        <v>2.3997256515775036</v>
      </c>
    </row>
    <row r="577" spans="1:19" s="35" customFormat="1" ht="12.75" hidden="1" outlineLevel="2">
      <c r="A577" s="112">
        <v>39326</v>
      </c>
      <c r="B577" s="110" t="s">
        <v>110</v>
      </c>
      <c r="C577" s="110" t="s">
        <v>111</v>
      </c>
      <c r="D577" s="110"/>
      <c r="E577" s="110">
        <v>2649200</v>
      </c>
      <c r="F577" s="110">
        <v>2705390</v>
      </c>
      <c r="G577" s="111">
        <f t="shared" si="100"/>
        <v>56190</v>
      </c>
      <c r="H577" s="94">
        <v>23.17</v>
      </c>
      <c r="I577" s="94">
        <v>0</v>
      </c>
      <c r="J577" s="94">
        <v>84.29</v>
      </c>
      <c r="K577" s="95">
        <f t="shared" si="101"/>
        <v>107.46000000000001</v>
      </c>
      <c r="L577" s="2" t="s">
        <v>262</v>
      </c>
      <c r="M577" s="93">
        <v>1</v>
      </c>
      <c r="N577" s="44">
        <f t="shared" si="102"/>
        <v>76</v>
      </c>
      <c r="O577" s="118">
        <v>42.5</v>
      </c>
      <c r="P577" s="118">
        <v>47.5</v>
      </c>
      <c r="Q577" s="117">
        <f t="shared" si="105"/>
        <v>115.23600000000002</v>
      </c>
      <c r="R577" s="117">
        <f t="shared" si="103"/>
        <v>281.236</v>
      </c>
      <c r="S577" s="33">
        <f t="shared" si="104"/>
        <v>1.6171226502884792</v>
      </c>
    </row>
    <row r="578" spans="1:19" s="28" customFormat="1" ht="12.75" hidden="1" outlineLevel="2">
      <c r="A578" s="112">
        <v>39326</v>
      </c>
      <c r="B578" s="110" t="s">
        <v>112</v>
      </c>
      <c r="C578" s="110" t="s">
        <v>113</v>
      </c>
      <c r="D578" s="110"/>
      <c r="E578" s="110">
        <v>1994350</v>
      </c>
      <c r="F578" s="110">
        <v>2073890</v>
      </c>
      <c r="G578" s="111">
        <f t="shared" si="100"/>
        <v>79540</v>
      </c>
      <c r="H578" s="94">
        <v>0</v>
      </c>
      <c r="I578" s="94">
        <v>0</v>
      </c>
      <c r="J578" s="94">
        <v>119.31</v>
      </c>
      <c r="K578" s="95">
        <f t="shared" si="101"/>
        <v>119.31</v>
      </c>
      <c r="L578" s="2" t="s">
        <v>262</v>
      </c>
      <c r="M578" s="93">
        <v>1</v>
      </c>
      <c r="N578" s="44">
        <f t="shared" si="102"/>
        <v>76</v>
      </c>
      <c r="O578" s="118">
        <v>42.5</v>
      </c>
      <c r="P578" s="118">
        <v>47.5</v>
      </c>
      <c r="Q578" s="117">
        <f t="shared" si="105"/>
        <v>217.97600000000003</v>
      </c>
      <c r="R578" s="117">
        <f t="shared" si="103"/>
        <v>383.976</v>
      </c>
      <c r="S578" s="33">
        <f t="shared" si="104"/>
        <v>2.2183052552175004</v>
      </c>
    </row>
    <row r="579" spans="1:19" s="35" customFormat="1" ht="12.75" hidden="1" outlineLevel="2">
      <c r="A579" s="112">
        <v>39326</v>
      </c>
      <c r="B579" s="110" t="s">
        <v>114</v>
      </c>
      <c r="C579" s="110" t="s">
        <v>115</v>
      </c>
      <c r="D579" s="110"/>
      <c r="E579" s="110">
        <v>2130910</v>
      </c>
      <c r="F579" s="110">
        <v>2210240</v>
      </c>
      <c r="G579" s="111">
        <f t="shared" si="100"/>
        <v>79330</v>
      </c>
      <c r="H579" s="94">
        <v>0</v>
      </c>
      <c r="I579" s="94">
        <v>0</v>
      </c>
      <c r="J579" s="94">
        <v>119</v>
      </c>
      <c r="K579" s="95">
        <f t="shared" si="101"/>
        <v>119</v>
      </c>
      <c r="L579" s="2" t="s">
        <v>262</v>
      </c>
      <c r="M579" s="93">
        <v>1</v>
      </c>
      <c r="N579" s="44">
        <f t="shared" si="102"/>
        <v>76</v>
      </c>
      <c r="O579" s="118">
        <v>42.5</v>
      </c>
      <c r="P579" s="118">
        <v>47.5</v>
      </c>
      <c r="Q579" s="117">
        <f t="shared" si="105"/>
        <v>217.05200000000002</v>
      </c>
      <c r="R579" s="117">
        <f t="shared" si="103"/>
        <v>383.052</v>
      </c>
      <c r="S579" s="33">
        <f t="shared" si="104"/>
        <v>2.2189243697478993</v>
      </c>
    </row>
    <row r="580" spans="1:19" ht="12.75" hidden="1" outlineLevel="2">
      <c r="A580" s="112">
        <v>39326</v>
      </c>
      <c r="B580" s="110" t="s">
        <v>116</v>
      </c>
      <c r="C580" s="110" t="s">
        <v>117</v>
      </c>
      <c r="D580" s="110"/>
      <c r="E580" s="110">
        <v>1966360</v>
      </c>
      <c r="F580" s="110">
        <v>2019190</v>
      </c>
      <c r="G580" s="111">
        <f t="shared" si="100"/>
        <v>52830</v>
      </c>
      <c r="H580" s="94">
        <v>0</v>
      </c>
      <c r="I580" s="94">
        <v>0</v>
      </c>
      <c r="J580" s="94">
        <v>79.25</v>
      </c>
      <c r="K580" s="95">
        <f t="shared" si="101"/>
        <v>79.25</v>
      </c>
      <c r="L580" s="2" t="s">
        <v>262</v>
      </c>
      <c r="M580" s="93">
        <v>1</v>
      </c>
      <c r="N580" s="44">
        <f t="shared" si="102"/>
        <v>76</v>
      </c>
      <c r="O580" s="118">
        <v>42.5</v>
      </c>
      <c r="P580" s="118">
        <v>47.5</v>
      </c>
      <c r="Q580" s="117">
        <f t="shared" si="105"/>
        <v>100.452</v>
      </c>
      <c r="R580" s="117">
        <f t="shared" si="103"/>
        <v>266.452</v>
      </c>
      <c r="S580" s="33">
        <f t="shared" si="104"/>
        <v>2.3621703470031545</v>
      </c>
    </row>
    <row r="581" spans="1:19" s="35" customFormat="1" ht="12.75" hidden="1" outlineLevel="2">
      <c r="A581" s="112">
        <v>39326</v>
      </c>
      <c r="B581" s="110" t="s">
        <v>118</v>
      </c>
      <c r="C581" s="110" t="s">
        <v>119</v>
      </c>
      <c r="D581" s="110"/>
      <c r="E581" s="110">
        <v>1634920</v>
      </c>
      <c r="F581" s="110">
        <v>1676060</v>
      </c>
      <c r="G581" s="111">
        <f t="shared" si="100"/>
        <v>41140</v>
      </c>
      <c r="H581" s="94">
        <v>0</v>
      </c>
      <c r="I581" s="94">
        <v>0</v>
      </c>
      <c r="J581" s="94">
        <v>61.71</v>
      </c>
      <c r="K581" s="95">
        <f t="shared" si="101"/>
        <v>61.71</v>
      </c>
      <c r="L581" s="2" t="s">
        <v>262</v>
      </c>
      <c r="M581" s="93">
        <v>1</v>
      </c>
      <c r="N581" s="44">
        <f t="shared" si="102"/>
        <v>76</v>
      </c>
      <c r="O581" s="118">
        <v>42.5</v>
      </c>
      <c r="P581" s="118">
        <v>47.5</v>
      </c>
      <c r="Q581" s="117">
        <f t="shared" si="105"/>
        <v>49.016000000000005</v>
      </c>
      <c r="R581" s="117">
        <f t="shared" si="103"/>
        <v>215.01600000000002</v>
      </c>
      <c r="S581" s="33">
        <f t="shared" si="104"/>
        <v>2.484297520661157</v>
      </c>
    </row>
    <row r="582" spans="1:19" ht="12.75" hidden="1" outlineLevel="2">
      <c r="A582" s="112">
        <v>39326</v>
      </c>
      <c r="B582" s="110" t="s">
        <v>255</v>
      </c>
      <c r="C582" s="110" t="s">
        <v>120</v>
      </c>
      <c r="D582" s="110"/>
      <c r="E582" s="110">
        <v>2012810</v>
      </c>
      <c r="F582" s="110">
        <v>2044660</v>
      </c>
      <c r="G582" s="111">
        <f t="shared" si="100"/>
        <v>31850</v>
      </c>
      <c r="H582" s="94">
        <v>0</v>
      </c>
      <c r="I582" s="94">
        <v>0</v>
      </c>
      <c r="J582" s="94">
        <v>47.78</v>
      </c>
      <c r="K582" s="95">
        <f t="shared" si="101"/>
        <v>47.78</v>
      </c>
      <c r="L582" s="2" t="s">
        <v>262</v>
      </c>
      <c r="M582" s="93">
        <v>1</v>
      </c>
      <c r="N582" s="44">
        <f t="shared" si="102"/>
        <v>76</v>
      </c>
      <c r="O582" s="118">
        <v>42.5</v>
      </c>
      <c r="P582" s="118">
        <v>47.5</v>
      </c>
      <c r="Q582" s="117">
        <f t="shared" si="105"/>
        <v>8.14</v>
      </c>
      <c r="R582" s="117">
        <f t="shared" si="103"/>
        <v>174.14</v>
      </c>
      <c r="S582" s="33">
        <f t="shared" si="104"/>
        <v>2.6446211804102133</v>
      </c>
    </row>
    <row r="583" spans="1:19" s="35" customFormat="1" ht="12.75" hidden="1" outlineLevel="2">
      <c r="A583" s="112">
        <v>39326</v>
      </c>
      <c r="B583" s="110" t="s">
        <v>121</v>
      </c>
      <c r="C583" s="110" t="s">
        <v>122</v>
      </c>
      <c r="D583" s="110"/>
      <c r="E583" s="110">
        <v>1730950</v>
      </c>
      <c r="F583" s="110">
        <v>1875170</v>
      </c>
      <c r="G583" s="111">
        <f t="shared" si="100"/>
        <v>144220</v>
      </c>
      <c r="H583" s="94">
        <v>0</v>
      </c>
      <c r="I583" s="94">
        <v>0</v>
      </c>
      <c r="J583" s="94">
        <v>216.33</v>
      </c>
      <c r="K583" s="95">
        <f t="shared" si="101"/>
        <v>216.33</v>
      </c>
      <c r="L583" s="2" t="s">
        <v>262</v>
      </c>
      <c r="M583" s="93">
        <v>1</v>
      </c>
      <c r="N583" s="44">
        <f t="shared" si="102"/>
        <v>76</v>
      </c>
      <c r="O583" s="118">
        <v>42.5</v>
      </c>
      <c r="P583" s="118">
        <v>47.5</v>
      </c>
      <c r="Q583" s="117">
        <f t="shared" si="105"/>
        <v>502.56800000000004</v>
      </c>
      <c r="R583" s="117">
        <f t="shared" si="103"/>
        <v>668.568</v>
      </c>
      <c r="S583" s="33">
        <f t="shared" si="104"/>
        <v>2.0905006240465953</v>
      </c>
    </row>
    <row r="584" spans="1:19" s="35" customFormat="1" ht="12.75" hidden="1" outlineLevel="2">
      <c r="A584" s="112">
        <v>39326</v>
      </c>
      <c r="B584" s="110" t="s">
        <v>123</v>
      </c>
      <c r="C584" s="110" t="s">
        <v>124</v>
      </c>
      <c r="D584" s="110"/>
      <c r="E584" s="110">
        <v>2279550</v>
      </c>
      <c r="F584" s="110">
        <v>2362880</v>
      </c>
      <c r="G584" s="111">
        <f t="shared" si="100"/>
        <v>83330</v>
      </c>
      <c r="H584" s="94">
        <v>0</v>
      </c>
      <c r="I584" s="94">
        <v>0</v>
      </c>
      <c r="J584" s="94">
        <v>125</v>
      </c>
      <c r="K584" s="95">
        <f t="shared" si="101"/>
        <v>125</v>
      </c>
      <c r="L584" s="2" t="s">
        <v>262</v>
      </c>
      <c r="M584" s="93">
        <v>1</v>
      </c>
      <c r="N584" s="44">
        <f t="shared" si="102"/>
        <v>76</v>
      </c>
      <c r="O584" s="118">
        <v>42.5</v>
      </c>
      <c r="P584" s="118">
        <v>47.5</v>
      </c>
      <c r="Q584" s="117">
        <f t="shared" si="105"/>
        <v>234.65200000000002</v>
      </c>
      <c r="R584" s="117">
        <f t="shared" si="103"/>
        <v>400.65200000000004</v>
      </c>
      <c r="S584" s="33">
        <f t="shared" si="104"/>
        <v>2.2052160000000005</v>
      </c>
    </row>
    <row r="585" spans="1:19" s="35" customFormat="1" ht="12.75" hidden="1" outlineLevel="2">
      <c r="A585" s="112">
        <v>39326</v>
      </c>
      <c r="B585" s="110" t="s">
        <v>131</v>
      </c>
      <c r="C585" s="110" t="s">
        <v>132</v>
      </c>
      <c r="D585" s="110"/>
      <c r="E585" s="110">
        <v>2797610</v>
      </c>
      <c r="F585" s="110">
        <v>2863180</v>
      </c>
      <c r="G585" s="111">
        <f t="shared" si="100"/>
        <v>65570</v>
      </c>
      <c r="H585" s="94">
        <v>0</v>
      </c>
      <c r="I585" s="94">
        <v>0</v>
      </c>
      <c r="J585" s="94">
        <v>98.36</v>
      </c>
      <c r="K585" s="95">
        <f t="shared" si="101"/>
        <v>98.36</v>
      </c>
      <c r="L585" s="2" t="s">
        <v>262</v>
      </c>
      <c r="M585" s="93">
        <v>1</v>
      </c>
      <c r="N585" s="44">
        <f t="shared" si="102"/>
        <v>76</v>
      </c>
      <c r="O585" s="118">
        <v>42.5</v>
      </c>
      <c r="P585" s="118">
        <v>47.5</v>
      </c>
      <c r="Q585" s="117">
        <f t="shared" si="105"/>
        <v>156.508</v>
      </c>
      <c r="R585" s="117">
        <f t="shared" si="103"/>
        <v>322.50800000000004</v>
      </c>
      <c r="S585" s="33">
        <f t="shared" si="104"/>
        <v>2.278853192354616</v>
      </c>
    </row>
    <row r="586" spans="1:19" ht="12.75" hidden="1" outlineLevel="2">
      <c r="A586" s="112">
        <v>39326</v>
      </c>
      <c r="B586" s="110" t="s">
        <v>133</v>
      </c>
      <c r="C586" s="110" t="s">
        <v>134</v>
      </c>
      <c r="D586" s="110"/>
      <c r="E586" s="110">
        <v>8403330</v>
      </c>
      <c r="F586" s="110">
        <v>8586260</v>
      </c>
      <c r="G586" s="111">
        <f t="shared" si="100"/>
        <v>182930</v>
      </c>
      <c r="H586" s="94">
        <v>0</v>
      </c>
      <c r="I586" s="94">
        <v>0</v>
      </c>
      <c r="J586" s="94">
        <v>274.4</v>
      </c>
      <c r="K586" s="95">
        <f t="shared" si="101"/>
        <v>274.4</v>
      </c>
      <c r="L586" s="2" t="s">
        <v>262</v>
      </c>
      <c r="M586" s="93">
        <v>1</v>
      </c>
      <c r="N586" s="44">
        <f t="shared" si="102"/>
        <v>76</v>
      </c>
      <c r="O586" s="118">
        <v>42.5</v>
      </c>
      <c r="P586" s="118">
        <v>47.5</v>
      </c>
      <c r="Q586" s="117">
        <f t="shared" si="105"/>
        <v>672.892</v>
      </c>
      <c r="R586" s="117">
        <f t="shared" si="103"/>
        <v>838.892</v>
      </c>
      <c r="S586" s="33">
        <f t="shared" si="104"/>
        <v>2.057186588921283</v>
      </c>
    </row>
    <row r="587" spans="1:19" ht="12.75" hidden="1" outlineLevel="2">
      <c r="A587" s="112">
        <v>39326</v>
      </c>
      <c r="B587" s="110" t="s">
        <v>135</v>
      </c>
      <c r="C587" s="110" t="s">
        <v>136</v>
      </c>
      <c r="D587" s="110"/>
      <c r="E587" s="110">
        <v>2626190</v>
      </c>
      <c r="F587" s="110">
        <v>2696440</v>
      </c>
      <c r="G587" s="111">
        <f t="shared" si="100"/>
        <v>70250</v>
      </c>
      <c r="H587" s="94">
        <v>0</v>
      </c>
      <c r="I587" s="94">
        <v>0</v>
      </c>
      <c r="J587" s="94">
        <v>105.38</v>
      </c>
      <c r="K587" s="95">
        <f t="shared" si="101"/>
        <v>105.38</v>
      </c>
      <c r="L587" s="2" t="s">
        <v>262</v>
      </c>
      <c r="M587" s="93">
        <v>1</v>
      </c>
      <c r="N587" s="44">
        <f t="shared" si="102"/>
        <v>76</v>
      </c>
      <c r="O587" s="118">
        <v>42.5</v>
      </c>
      <c r="P587" s="118">
        <v>47.5</v>
      </c>
      <c r="Q587" s="117">
        <f t="shared" si="105"/>
        <v>177.10000000000002</v>
      </c>
      <c r="R587" s="117">
        <f t="shared" si="103"/>
        <v>343.1</v>
      </c>
      <c r="S587" s="33">
        <f t="shared" si="104"/>
        <v>2.255836022015563</v>
      </c>
    </row>
    <row r="588" spans="1:19" s="35" customFormat="1" ht="12.75" hidden="1" outlineLevel="2">
      <c r="A588" s="112">
        <v>39326</v>
      </c>
      <c r="B588" s="110" t="s">
        <v>137</v>
      </c>
      <c r="C588" s="110" t="s">
        <v>138</v>
      </c>
      <c r="D588" s="110"/>
      <c r="E588" s="110">
        <v>2620030</v>
      </c>
      <c r="F588" s="110">
        <v>2717270</v>
      </c>
      <c r="G588" s="111">
        <f t="shared" si="100"/>
        <v>97240</v>
      </c>
      <c r="H588" s="94">
        <v>0</v>
      </c>
      <c r="I588" s="94">
        <v>0</v>
      </c>
      <c r="J588" s="94">
        <v>145.86</v>
      </c>
      <c r="K588" s="95">
        <f t="shared" si="101"/>
        <v>145.86</v>
      </c>
      <c r="L588" s="2" t="s">
        <v>262</v>
      </c>
      <c r="M588" s="93">
        <v>1</v>
      </c>
      <c r="N588" s="44">
        <f t="shared" si="102"/>
        <v>76</v>
      </c>
      <c r="O588" s="118">
        <v>42.5</v>
      </c>
      <c r="P588" s="118">
        <v>47.5</v>
      </c>
      <c r="Q588" s="117">
        <f t="shared" si="105"/>
        <v>295.856</v>
      </c>
      <c r="R588" s="117">
        <f t="shared" si="103"/>
        <v>461.856</v>
      </c>
      <c r="S588" s="33">
        <f t="shared" si="104"/>
        <v>2.166433566433566</v>
      </c>
    </row>
    <row r="589" spans="1:19" s="35" customFormat="1" ht="12.75" hidden="1" outlineLevel="2">
      <c r="A589" s="112">
        <v>39326</v>
      </c>
      <c r="B589" s="110" t="s">
        <v>139</v>
      </c>
      <c r="C589" s="110" t="s">
        <v>140</v>
      </c>
      <c r="D589" s="110"/>
      <c r="E589" s="110">
        <v>1938440</v>
      </c>
      <c r="F589" s="110">
        <v>2186710</v>
      </c>
      <c r="G589" s="111">
        <f t="shared" si="100"/>
        <v>248270</v>
      </c>
      <c r="H589" s="94">
        <v>0</v>
      </c>
      <c r="I589" s="94">
        <v>0</v>
      </c>
      <c r="J589" s="94">
        <v>158.4</v>
      </c>
      <c r="K589" s="95">
        <f t="shared" si="101"/>
        <v>158.4</v>
      </c>
      <c r="L589" s="2" t="s">
        <v>262</v>
      </c>
      <c r="M589" s="93">
        <v>1</v>
      </c>
      <c r="N589" s="44">
        <f t="shared" si="102"/>
        <v>76</v>
      </c>
      <c r="O589" s="118">
        <v>42.5</v>
      </c>
      <c r="P589" s="118">
        <v>47.5</v>
      </c>
      <c r="Q589" s="117">
        <f t="shared" si="105"/>
        <v>960.3880000000001</v>
      </c>
      <c r="R589" s="117">
        <f t="shared" si="103"/>
        <v>1126.3880000000001</v>
      </c>
      <c r="S589" s="33">
        <f t="shared" si="104"/>
        <v>6.111035353535354</v>
      </c>
    </row>
    <row r="590" spans="1:19" s="35" customFormat="1" ht="12.75" hidden="1" outlineLevel="2">
      <c r="A590" s="112">
        <v>39326</v>
      </c>
      <c r="B590" s="110" t="s">
        <v>141</v>
      </c>
      <c r="C590" s="110" t="s">
        <v>142</v>
      </c>
      <c r="D590" s="110"/>
      <c r="E590" s="110">
        <v>1637090</v>
      </c>
      <c r="F590" s="110">
        <v>1653750</v>
      </c>
      <c r="G590" s="111">
        <f t="shared" si="100"/>
        <v>16660</v>
      </c>
      <c r="H590" s="94">
        <v>0</v>
      </c>
      <c r="I590" s="94">
        <v>30</v>
      </c>
      <c r="J590" s="94">
        <v>0</v>
      </c>
      <c r="K590" s="95">
        <f t="shared" si="101"/>
        <v>30</v>
      </c>
      <c r="L590" s="2" t="s">
        <v>262</v>
      </c>
      <c r="M590" s="93">
        <v>1</v>
      </c>
      <c r="N590" s="44">
        <f t="shared" si="102"/>
        <v>76</v>
      </c>
      <c r="O590" s="118">
        <f>(G590-10000)/1000*$O$2</f>
        <v>8.325</v>
      </c>
      <c r="P590" s="118">
        <v>0</v>
      </c>
      <c r="Q590" s="117">
        <v>0</v>
      </c>
      <c r="R590" s="117">
        <f t="shared" si="103"/>
        <v>84.325</v>
      </c>
      <c r="S590" s="33">
        <f t="shared" si="104"/>
        <v>1.8108333333333335</v>
      </c>
    </row>
    <row r="591" spans="1:19" s="28" customFormat="1" ht="12.75" hidden="1" outlineLevel="2">
      <c r="A591" s="112">
        <v>39326</v>
      </c>
      <c r="B591" s="110" t="s">
        <v>143</v>
      </c>
      <c r="C591" s="110" t="s">
        <v>144</v>
      </c>
      <c r="D591" s="110"/>
      <c r="E591" s="110">
        <v>2186710</v>
      </c>
      <c r="F591" s="110">
        <v>2234130</v>
      </c>
      <c r="G591" s="111">
        <f t="shared" si="100"/>
        <v>47420</v>
      </c>
      <c r="H591" s="94">
        <v>0</v>
      </c>
      <c r="I591" s="94">
        <v>0</v>
      </c>
      <c r="J591" s="94">
        <v>71.13</v>
      </c>
      <c r="K591" s="95">
        <f t="shared" si="101"/>
        <v>71.13</v>
      </c>
      <c r="L591" s="2" t="s">
        <v>262</v>
      </c>
      <c r="M591" s="93">
        <v>1</v>
      </c>
      <c r="N591" s="44">
        <f t="shared" si="102"/>
        <v>76</v>
      </c>
      <c r="O591" s="118">
        <v>42.5</v>
      </c>
      <c r="P591" s="118">
        <v>47.5</v>
      </c>
      <c r="Q591" s="117">
        <f>(G591-30000)/1000*$Q$2</f>
        <v>76.64800000000001</v>
      </c>
      <c r="R591" s="117">
        <f t="shared" si="103"/>
        <v>242.64800000000002</v>
      </c>
      <c r="S591" s="33">
        <f t="shared" si="104"/>
        <v>2.411331365106144</v>
      </c>
    </row>
    <row r="592" spans="1:19" ht="12.75" hidden="1" outlineLevel="2">
      <c r="A592" s="112">
        <v>39326</v>
      </c>
      <c r="B592" s="110" t="s">
        <v>145</v>
      </c>
      <c r="C592" s="110" t="s">
        <v>146</v>
      </c>
      <c r="D592" s="110"/>
      <c r="E592" s="110">
        <v>1999100</v>
      </c>
      <c r="F592" s="110">
        <v>2002220</v>
      </c>
      <c r="G592" s="111">
        <f t="shared" si="100"/>
        <v>3120</v>
      </c>
      <c r="H592" s="94">
        <v>0</v>
      </c>
      <c r="I592" s="94">
        <v>30</v>
      </c>
      <c r="J592" s="94">
        <v>0</v>
      </c>
      <c r="K592" s="95">
        <f t="shared" si="101"/>
        <v>30</v>
      </c>
      <c r="L592" s="2" t="s">
        <v>262</v>
      </c>
      <c r="M592" s="93">
        <v>1</v>
      </c>
      <c r="N592" s="44">
        <f t="shared" si="102"/>
        <v>76</v>
      </c>
      <c r="O592" s="118">
        <v>0</v>
      </c>
      <c r="P592" s="118">
        <v>0</v>
      </c>
      <c r="Q592" s="117">
        <v>0</v>
      </c>
      <c r="R592" s="117">
        <f t="shared" si="103"/>
        <v>76</v>
      </c>
      <c r="S592" s="33">
        <f t="shared" si="104"/>
        <v>1.5333333333333334</v>
      </c>
    </row>
    <row r="593" spans="1:19" s="28" customFormat="1" ht="12.75" hidden="1" outlineLevel="2">
      <c r="A593" s="112">
        <v>39326</v>
      </c>
      <c r="B593" s="110" t="s">
        <v>147</v>
      </c>
      <c r="C593" s="110" t="s">
        <v>148</v>
      </c>
      <c r="D593" s="110"/>
      <c r="E593" s="110">
        <v>2661360</v>
      </c>
      <c r="F593" s="110">
        <v>2731630</v>
      </c>
      <c r="G593" s="111">
        <f t="shared" si="100"/>
        <v>70270</v>
      </c>
      <c r="H593" s="94">
        <v>0</v>
      </c>
      <c r="I593" s="94">
        <v>0</v>
      </c>
      <c r="J593" s="94">
        <v>105.41</v>
      </c>
      <c r="K593" s="95">
        <f t="shared" si="101"/>
        <v>105.41</v>
      </c>
      <c r="L593" s="2" t="s">
        <v>262</v>
      </c>
      <c r="M593" s="93">
        <v>1</v>
      </c>
      <c r="N593" s="44">
        <f t="shared" si="102"/>
        <v>76</v>
      </c>
      <c r="O593" s="118">
        <v>42.5</v>
      </c>
      <c r="P593" s="118">
        <v>47.5</v>
      </c>
      <c r="Q593" s="117">
        <f aca="true" t="shared" si="106" ref="Q593:Q600">(G593-30000)/1000*$Q$2</f>
        <v>177.18800000000002</v>
      </c>
      <c r="R593" s="117">
        <f t="shared" si="103"/>
        <v>343.188</v>
      </c>
      <c r="S593" s="33">
        <f t="shared" si="104"/>
        <v>2.2557442367896785</v>
      </c>
    </row>
    <row r="594" spans="1:19" s="28" customFormat="1" ht="12.75" hidden="1" outlineLevel="2">
      <c r="A594" s="112">
        <v>39326</v>
      </c>
      <c r="B594" s="110" t="s">
        <v>149</v>
      </c>
      <c r="C594" s="110" t="s">
        <v>150</v>
      </c>
      <c r="D594" s="110"/>
      <c r="E594" s="110">
        <v>1608670</v>
      </c>
      <c r="F594" s="110">
        <v>1655380</v>
      </c>
      <c r="G594" s="111">
        <f t="shared" si="100"/>
        <v>46710</v>
      </c>
      <c r="H594" s="94">
        <v>0</v>
      </c>
      <c r="I594" s="94">
        <v>0</v>
      </c>
      <c r="J594" s="94">
        <v>70.07</v>
      </c>
      <c r="K594" s="95">
        <f t="shared" si="101"/>
        <v>70.07</v>
      </c>
      <c r="L594" s="2" t="s">
        <v>262</v>
      </c>
      <c r="M594" s="93">
        <v>1</v>
      </c>
      <c r="N594" s="44">
        <f t="shared" si="102"/>
        <v>76</v>
      </c>
      <c r="O594" s="118">
        <v>42.5</v>
      </c>
      <c r="P594" s="118">
        <v>47.5</v>
      </c>
      <c r="Q594" s="117">
        <f t="shared" si="106"/>
        <v>73.52400000000002</v>
      </c>
      <c r="R594" s="117">
        <f t="shared" si="103"/>
        <v>239.524</v>
      </c>
      <c r="S594" s="33">
        <f t="shared" si="104"/>
        <v>2.418353075495933</v>
      </c>
    </row>
    <row r="595" spans="1:19" s="35" customFormat="1" ht="12.75" hidden="1" outlineLevel="2">
      <c r="A595" s="112">
        <v>39326</v>
      </c>
      <c r="B595" s="110" t="s">
        <v>151</v>
      </c>
      <c r="C595" s="110" t="s">
        <v>152</v>
      </c>
      <c r="D595" s="110"/>
      <c r="E595" s="110">
        <v>2446920</v>
      </c>
      <c r="F595" s="110">
        <v>2481870</v>
      </c>
      <c r="G595" s="111">
        <f t="shared" si="100"/>
        <v>34950</v>
      </c>
      <c r="H595" s="94">
        <v>0</v>
      </c>
      <c r="I595" s="94">
        <v>0</v>
      </c>
      <c r="J595" s="94">
        <v>52.43</v>
      </c>
      <c r="K595" s="95">
        <f t="shared" si="101"/>
        <v>52.43</v>
      </c>
      <c r="L595" s="2" t="s">
        <v>262</v>
      </c>
      <c r="M595" s="93">
        <v>1</v>
      </c>
      <c r="N595" s="44">
        <f t="shared" si="102"/>
        <v>76</v>
      </c>
      <c r="O595" s="118">
        <v>42.5</v>
      </c>
      <c r="P595" s="118">
        <v>47.5</v>
      </c>
      <c r="Q595" s="117">
        <f t="shared" si="106"/>
        <v>21.78</v>
      </c>
      <c r="R595" s="117">
        <f t="shared" si="103"/>
        <v>187.78</v>
      </c>
      <c r="S595" s="33">
        <f t="shared" si="104"/>
        <v>2.581537287812321</v>
      </c>
    </row>
    <row r="596" spans="1:19" s="21" customFormat="1" ht="12.75" hidden="1" outlineLevel="2">
      <c r="A596" s="112">
        <v>39326</v>
      </c>
      <c r="B596" s="110" t="s">
        <v>153</v>
      </c>
      <c r="C596" s="110" t="s">
        <v>154</v>
      </c>
      <c r="D596" s="110"/>
      <c r="E596" s="110">
        <v>1793220</v>
      </c>
      <c r="F596" s="110">
        <v>1849750</v>
      </c>
      <c r="G596" s="111">
        <f t="shared" si="100"/>
        <v>56530</v>
      </c>
      <c r="H596" s="94">
        <v>0</v>
      </c>
      <c r="I596" s="94">
        <v>0</v>
      </c>
      <c r="J596" s="94">
        <v>84.8</v>
      </c>
      <c r="K596" s="95">
        <f t="shared" si="101"/>
        <v>84.8</v>
      </c>
      <c r="L596" s="2" t="s">
        <v>262</v>
      </c>
      <c r="M596" s="93">
        <v>1</v>
      </c>
      <c r="N596" s="44">
        <f t="shared" si="102"/>
        <v>76</v>
      </c>
      <c r="O596" s="118">
        <v>42.5</v>
      </c>
      <c r="P596" s="118">
        <v>47.5</v>
      </c>
      <c r="Q596" s="117">
        <f t="shared" si="106"/>
        <v>116.73200000000001</v>
      </c>
      <c r="R596" s="117">
        <f t="shared" si="103"/>
        <v>282.732</v>
      </c>
      <c r="S596" s="26">
        <f t="shared" si="104"/>
        <v>2.3341037735849057</v>
      </c>
    </row>
    <row r="597" spans="1:19" s="35" customFormat="1" ht="12.75" hidden="1" outlineLevel="2">
      <c r="A597" s="112">
        <v>39326</v>
      </c>
      <c r="B597" s="110" t="s">
        <v>155</v>
      </c>
      <c r="C597" s="110" t="s">
        <v>156</v>
      </c>
      <c r="D597" s="110"/>
      <c r="E597" s="110">
        <v>813990</v>
      </c>
      <c r="F597" s="110">
        <v>915580</v>
      </c>
      <c r="G597" s="111">
        <f t="shared" si="100"/>
        <v>101590</v>
      </c>
      <c r="H597" s="94">
        <v>0</v>
      </c>
      <c r="I597" s="94">
        <v>0</v>
      </c>
      <c r="J597" s="94">
        <v>152.39</v>
      </c>
      <c r="K597" s="95">
        <f t="shared" si="101"/>
        <v>152.39</v>
      </c>
      <c r="L597" s="2" t="s">
        <v>262</v>
      </c>
      <c r="M597" s="93">
        <v>1</v>
      </c>
      <c r="N597" s="44">
        <f t="shared" si="102"/>
        <v>76</v>
      </c>
      <c r="O597" s="118">
        <v>42.5</v>
      </c>
      <c r="P597" s="118">
        <v>47.5</v>
      </c>
      <c r="Q597" s="117">
        <f t="shared" si="106"/>
        <v>314.99600000000004</v>
      </c>
      <c r="R597" s="117">
        <f t="shared" si="103"/>
        <v>480.99600000000004</v>
      </c>
      <c r="S597" s="33">
        <f t="shared" si="104"/>
        <v>2.156348841787519</v>
      </c>
    </row>
    <row r="598" spans="1:19" ht="12.75" hidden="1" outlineLevel="2">
      <c r="A598" s="112">
        <v>39326</v>
      </c>
      <c r="B598" s="110" t="s">
        <v>157</v>
      </c>
      <c r="C598" s="110" t="s">
        <v>158</v>
      </c>
      <c r="D598" s="110"/>
      <c r="E598" s="110">
        <v>2976310</v>
      </c>
      <c r="F598" s="110">
        <v>3052410</v>
      </c>
      <c r="G598" s="111">
        <f t="shared" si="100"/>
        <v>76100</v>
      </c>
      <c r="H598" s="94">
        <v>0</v>
      </c>
      <c r="I598" s="94">
        <v>0</v>
      </c>
      <c r="J598" s="94">
        <v>114.15</v>
      </c>
      <c r="K598" s="95">
        <f t="shared" si="101"/>
        <v>114.15</v>
      </c>
      <c r="L598" s="2" t="s">
        <v>262</v>
      </c>
      <c r="M598" s="93">
        <v>1</v>
      </c>
      <c r="N598" s="44">
        <f t="shared" si="102"/>
        <v>76</v>
      </c>
      <c r="O598" s="118">
        <v>42.5</v>
      </c>
      <c r="P598" s="118">
        <v>47.5</v>
      </c>
      <c r="Q598" s="117">
        <f t="shared" si="106"/>
        <v>202.84000000000003</v>
      </c>
      <c r="R598" s="117">
        <f t="shared" si="103"/>
        <v>368.84000000000003</v>
      </c>
      <c r="S598" s="33">
        <f t="shared" si="104"/>
        <v>2.231187034603592</v>
      </c>
    </row>
    <row r="599" spans="1:19" ht="12.75" hidden="1" outlineLevel="2">
      <c r="A599" s="112">
        <v>39326</v>
      </c>
      <c r="B599" s="110" t="s">
        <v>159</v>
      </c>
      <c r="C599" s="110" t="s">
        <v>160</v>
      </c>
      <c r="D599" s="110"/>
      <c r="E599" s="110">
        <v>2712060</v>
      </c>
      <c r="F599" s="110">
        <v>2783680</v>
      </c>
      <c r="G599" s="111">
        <f t="shared" si="100"/>
        <v>71620</v>
      </c>
      <c r="H599" s="94">
        <v>0</v>
      </c>
      <c r="I599" s="94">
        <v>0</v>
      </c>
      <c r="J599" s="94">
        <v>107.43</v>
      </c>
      <c r="K599" s="95">
        <f t="shared" si="101"/>
        <v>107.43</v>
      </c>
      <c r="L599" s="2" t="s">
        <v>262</v>
      </c>
      <c r="M599" s="93">
        <v>1</v>
      </c>
      <c r="N599" s="44">
        <f t="shared" si="102"/>
        <v>76</v>
      </c>
      <c r="O599" s="118">
        <v>42.5</v>
      </c>
      <c r="P599" s="118">
        <v>47.5</v>
      </c>
      <c r="Q599" s="117">
        <f t="shared" si="106"/>
        <v>183.12800000000001</v>
      </c>
      <c r="R599" s="117">
        <f t="shared" si="103"/>
        <v>349.12800000000004</v>
      </c>
      <c r="S599" s="33">
        <f t="shared" si="104"/>
        <v>2.2498184864562973</v>
      </c>
    </row>
    <row r="600" spans="1:19" ht="12.75" hidden="1" outlineLevel="2">
      <c r="A600" s="112">
        <v>39326</v>
      </c>
      <c r="B600" s="110" t="s">
        <v>161</v>
      </c>
      <c r="C600" s="110" t="s">
        <v>162</v>
      </c>
      <c r="D600" s="110"/>
      <c r="E600" s="110">
        <v>2991780</v>
      </c>
      <c r="F600" s="110">
        <v>3035060</v>
      </c>
      <c r="G600" s="111">
        <f t="shared" si="100"/>
        <v>43280</v>
      </c>
      <c r="H600" s="94">
        <v>0</v>
      </c>
      <c r="I600" s="94">
        <v>0</v>
      </c>
      <c r="J600" s="94">
        <v>64.92</v>
      </c>
      <c r="K600" s="95">
        <f t="shared" si="101"/>
        <v>64.92</v>
      </c>
      <c r="L600" s="2" t="s">
        <v>262</v>
      </c>
      <c r="M600" s="93">
        <v>1</v>
      </c>
      <c r="N600" s="44">
        <f t="shared" si="102"/>
        <v>76</v>
      </c>
      <c r="O600" s="118">
        <v>42.5</v>
      </c>
      <c r="P600" s="118">
        <v>47.5</v>
      </c>
      <c r="Q600" s="117">
        <f t="shared" si="106"/>
        <v>58.432</v>
      </c>
      <c r="R600" s="117">
        <f t="shared" si="103"/>
        <v>224.43200000000002</v>
      </c>
      <c r="S600" s="33">
        <f t="shared" si="104"/>
        <v>2.4570548367221194</v>
      </c>
    </row>
    <row r="601" spans="1:19" ht="12.75" hidden="1" outlineLevel="2">
      <c r="A601" s="112">
        <v>39326</v>
      </c>
      <c r="B601" s="110" t="s">
        <v>163</v>
      </c>
      <c r="C601" s="110" t="s">
        <v>164</v>
      </c>
      <c r="D601" s="110"/>
      <c r="E601" s="110">
        <v>3204090</v>
      </c>
      <c r="F601" s="110">
        <v>3217480</v>
      </c>
      <c r="G601" s="111">
        <f aca="true" t="shared" si="107" ref="G601:G628">F601-E601</f>
        <v>13390</v>
      </c>
      <c r="H601" s="94">
        <v>19.91</v>
      </c>
      <c r="I601" s="94">
        <v>30</v>
      </c>
      <c r="J601" s="94">
        <v>0</v>
      </c>
      <c r="K601" s="95">
        <f aca="true" t="shared" si="108" ref="K601:K628">+J601+I601+H601</f>
        <v>49.91</v>
      </c>
      <c r="L601" s="2" t="s">
        <v>262</v>
      </c>
      <c r="M601" s="93">
        <v>1</v>
      </c>
      <c r="N601" s="44">
        <f aca="true" t="shared" si="109" ref="N601:N628">$N$2*2</f>
        <v>76</v>
      </c>
      <c r="O601" s="118">
        <f>(G601-10000)/1000*$O$2</f>
        <v>4.2375</v>
      </c>
      <c r="P601" s="118">
        <v>0</v>
      </c>
      <c r="Q601" s="117">
        <v>0</v>
      </c>
      <c r="R601" s="117">
        <f aca="true" t="shared" si="110" ref="R601:R628">N601+O601+P601+Q601</f>
        <v>80.2375</v>
      </c>
      <c r="S601" s="33">
        <f aca="true" t="shared" si="111" ref="S601:S628">SUM(R601-K601)/K601</f>
        <v>0.6076437587657785</v>
      </c>
    </row>
    <row r="602" spans="1:19" ht="12.75" hidden="1" outlineLevel="2">
      <c r="A602" s="112">
        <v>39326</v>
      </c>
      <c r="B602" s="110" t="s">
        <v>165</v>
      </c>
      <c r="C602" s="110" t="s">
        <v>166</v>
      </c>
      <c r="D602" s="110"/>
      <c r="E602" s="110">
        <v>3012740</v>
      </c>
      <c r="F602" s="110">
        <v>3086140</v>
      </c>
      <c r="G602" s="111">
        <f t="shared" si="107"/>
        <v>73400</v>
      </c>
      <c r="H602" s="94">
        <v>0</v>
      </c>
      <c r="I602" s="94">
        <v>0</v>
      </c>
      <c r="J602" s="94">
        <v>113.1</v>
      </c>
      <c r="K602" s="95">
        <f t="shared" si="108"/>
        <v>113.1</v>
      </c>
      <c r="L602" s="2" t="s">
        <v>262</v>
      </c>
      <c r="M602" s="93">
        <v>1</v>
      </c>
      <c r="N602" s="44">
        <f t="shared" si="109"/>
        <v>76</v>
      </c>
      <c r="O602" s="118">
        <v>42.5</v>
      </c>
      <c r="P602" s="118">
        <v>47.5</v>
      </c>
      <c r="Q602" s="117">
        <f>(G602-30000)/1000*$Q$2</f>
        <v>190.96</v>
      </c>
      <c r="R602" s="117">
        <f t="shared" si="110"/>
        <v>356.96000000000004</v>
      </c>
      <c r="S602" s="33">
        <f t="shared" si="111"/>
        <v>2.1561450044208668</v>
      </c>
    </row>
    <row r="603" spans="1:19" ht="12.75" hidden="1" outlineLevel="2">
      <c r="A603" s="112">
        <v>39326</v>
      </c>
      <c r="B603" s="110" t="s">
        <v>167</v>
      </c>
      <c r="C603" s="110" t="s">
        <v>168</v>
      </c>
      <c r="D603" s="110"/>
      <c r="E603" s="110">
        <v>2732820</v>
      </c>
      <c r="F603" s="110">
        <v>2873680</v>
      </c>
      <c r="G603" s="111">
        <f t="shared" si="107"/>
        <v>140860</v>
      </c>
      <c r="H603" s="94">
        <v>0</v>
      </c>
      <c r="I603" s="94">
        <v>0</v>
      </c>
      <c r="J603" s="94">
        <v>211.29</v>
      </c>
      <c r="K603" s="95">
        <f t="shared" si="108"/>
        <v>211.29</v>
      </c>
      <c r="L603" s="2" t="s">
        <v>262</v>
      </c>
      <c r="M603" s="93">
        <v>1</v>
      </c>
      <c r="N603" s="44">
        <f t="shared" si="109"/>
        <v>76</v>
      </c>
      <c r="O603" s="118">
        <v>42.5</v>
      </c>
      <c r="P603" s="118">
        <v>47.5</v>
      </c>
      <c r="Q603" s="117">
        <f>(G603-30000)/1000*$Q$2</f>
        <v>487.78400000000005</v>
      </c>
      <c r="R603" s="117">
        <f t="shared" si="110"/>
        <v>653.7840000000001</v>
      </c>
      <c r="S603" s="33">
        <f t="shared" si="111"/>
        <v>2.0942496095413894</v>
      </c>
    </row>
    <row r="604" spans="1:19" ht="12.75" hidden="1" outlineLevel="2">
      <c r="A604" s="112">
        <v>39326</v>
      </c>
      <c r="B604" s="110" t="s">
        <v>169</v>
      </c>
      <c r="C604" s="110" t="s">
        <v>170</v>
      </c>
      <c r="D604" s="110"/>
      <c r="E604" s="110">
        <v>1974710</v>
      </c>
      <c r="F604" s="110">
        <v>2014150</v>
      </c>
      <c r="G604" s="111">
        <f t="shared" si="107"/>
        <v>39440</v>
      </c>
      <c r="H604" s="94">
        <v>0</v>
      </c>
      <c r="I604" s="94">
        <v>0</v>
      </c>
      <c r="J604" s="94">
        <v>59.16</v>
      </c>
      <c r="K604" s="95">
        <f t="shared" si="108"/>
        <v>59.16</v>
      </c>
      <c r="L604" s="2" t="s">
        <v>262</v>
      </c>
      <c r="M604" s="93">
        <v>1</v>
      </c>
      <c r="N604" s="44">
        <f t="shared" si="109"/>
        <v>76</v>
      </c>
      <c r="O604" s="118">
        <v>42.5</v>
      </c>
      <c r="P604" s="118">
        <v>47.5</v>
      </c>
      <c r="Q604" s="117">
        <f>(G604-30000)/1000*$Q$2</f>
        <v>41.536</v>
      </c>
      <c r="R604" s="117">
        <f t="shared" si="110"/>
        <v>207.536</v>
      </c>
      <c r="S604" s="33">
        <f t="shared" si="111"/>
        <v>2.5080459770114945</v>
      </c>
    </row>
    <row r="605" spans="1:19" ht="12.75" hidden="1" outlineLevel="2">
      <c r="A605" s="112">
        <v>39326</v>
      </c>
      <c r="B605" s="110" t="s">
        <v>171</v>
      </c>
      <c r="C605" s="110" t="s">
        <v>172</v>
      </c>
      <c r="D605" s="110"/>
      <c r="E605" s="110">
        <v>949400</v>
      </c>
      <c r="F605" s="110">
        <v>957500</v>
      </c>
      <c r="G605" s="111">
        <f t="shared" si="107"/>
        <v>8100</v>
      </c>
      <c r="H605" s="94">
        <v>10</v>
      </c>
      <c r="I605" s="94">
        <v>30</v>
      </c>
      <c r="J605" s="94">
        <v>0</v>
      </c>
      <c r="K605" s="95">
        <f t="shared" si="108"/>
        <v>40</v>
      </c>
      <c r="L605" s="2" t="s">
        <v>262</v>
      </c>
      <c r="M605" s="93">
        <v>1</v>
      </c>
      <c r="N605" s="44">
        <f t="shared" si="109"/>
        <v>76</v>
      </c>
      <c r="O605" s="118">
        <v>0</v>
      </c>
      <c r="P605" s="118">
        <v>0</v>
      </c>
      <c r="Q605" s="117">
        <v>0</v>
      </c>
      <c r="R605" s="117">
        <f t="shared" si="110"/>
        <v>76</v>
      </c>
      <c r="S605" s="33">
        <f t="shared" si="111"/>
        <v>0.9</v>
      </c>
    </row>
    <row r="606" spans="1:19" ht="12.75" hidden="1" outlineLevel="2">
      <c r="A606" s="112">
        <v>39326</v>
      </c>
      <c r="B606" s="110" t="s">
        <v>173</v>
      </c>
      <c r="C606" s="110" t="s">
        <v>174</v>
      </c>
      <c r="D606" s="110"/>
      <c r="E606" s="110">
        <v>1794760</v>
      </c>
      <c r="F606" s="110">
        <v>1871100</v>
      </c>
      <c r="G606" s="111">
        <f t="shared" si="107"/>
        <v>76340</v>
      </c>
      <c r="H606" s="94">
        <v>0</v>
      </c>
      <c r="I606" s="94">
        <v>0</v>
      </c>
      <c r="J606" s="94">
        <v>114.51</v>
      </c>
      <c r="K606" s="95">
        <f t="shared" si="108"/>
        <v>114.51</v>
      </c>
      <c r="L606" s="2" t="s">
        <v>262</v>
      </c>
      <c r="M606" s="93">
        <v>1</v>
      </c>
      <c r="N606" s="44">
        <f t="shared" si="109"/>
        <v>76</v>
      </c>
      <c r="O606" s="118">
        <v>42.5</v>
      </c>
      <c r="P606" s="118">
        <v>47.5</v>
      </c>
      <c r="Q606" s="117">
        <f>(G606-30000)/1000*$Q$2</f>
        <v>203.89600000000004</v>
      </c>
      <c r="R606" s="117">
        <f t="shared" si="110"/>
        <v>369.8960000000001</v>
      </c>
      <c r="S606" s="33">
        <f t="shared" si="111"/>
        <v>2.2302506331324783</v>
      </c>
    </row>
    <row r="607" spans="1:19" ht="12.75" hidden="1" outlineLevel="2">
      <c r="A607" s="112">
        <v>39326</v>
      </c>
      <c r="B607" s="110" t="s">
        <v>175</v>
      </c>
      <c r="C607" s="110" t="s">
        <v>176</v>
      </c>
      <c r="D607" s="110"/>
      <c r="E607" s="110">
        <v>932970</v>
      </c>
      <c r="F607" s="110">
        <v>994940</v>
      </c>
      <c r="G607" s="111">
        <f t="shared" si="107"/>
        <v>61970</v>
      </c>
      <c r="H607" s="94">
        <v>17.75</v>
      </c>
      <c r="I607" s="94">
        <v>92.96</v>
      </c>
      <c r="J607" s="94">
        <v>0</v>
      </c>
      <c r="K607" s="95">
        <f t="shared" si="108"/>
        <v>110.71</v>
      </c>
      <c r="L607" s="2" t="s">
        <v>262</v>
      </c>
      <c r="M607" s="93">
        <v>1</v>
      </c>
      <c r="N607" s="44">
        <f t="shared" si="109"/>
        <v>76</v>
      </c>
      <c r="O607" s="118">
        <v>42.5</v>
      </c>
      <c r="P607" s="118">
        <v>47.5</v>
      </c>
      <c r="Q607" s="117">
        <f>(G607-30000)/1000*$Q$2</f>
        <v>140.668</v>
      </c>
      <c r="R607" s="117">
        <f t="shared" si="110"/>
        <v>306.668</v>
      </c>
      <c r="S607" s="33">
        <f t="shared" si="111"/>
        <v>1.7700117423900283</v>
      </c>
    </row>
    <row r="608" spans="1:19" ht="12.75" hidden="1" outlineLevel="2">
      <c r="A608" s="112">
        <v>39326</v>
      </c>
      <c r="B608" s="110" t="s">
        <v>177</v>
      </c>
      <c r="C608" s="110" t="s">
        <v>178</v>
      </c>
      <c r="D608" s="110"/>
      <c r="E608" s="110">
        <v>5169140</v>
      </c>
      <c r="F608" s="110">
        <v>5213130</v>
      </c>
      <c r="G608" s="111">
        <f t="shared" si="107"/>
        <v>43990</v>
      </c>
      <c r="H608" s="94">
        <v>0</v>
      </c>
      <c r="I608" s="94">
        <v>0</v>
      </c>
      <c r="J608" s="94">
        <v>65.99</v>
      </c>
      <c r="K608" s="95">
        <f t="shared" si="108"/>
        <v>65.99</v>
      </c>
      <c r="L608" s="2" t="s">
        <v>262</v>
      </c>
      <c r="M608" s="93">
        <v>1</v>
      </c>
      <c r="N608" s="44">
        <f t="shared" si="109"/>
        <v>76</v>
      </c>
      <c r="O608" s="118">
        <v>42.5</v>
      </c>
      <c r="P608" s="118">
        <v>47.5</v>
      </c>
      <c r="Q608" s="117">
        <f>(G608-30000)/1000*$Q$2</f>
        <v>61.556000000000004</v>
      </c>
      <c r="R608" s="117">
        <f t="shared" si="110"/>
        <v>227.556</v>
      </c>
      <c r="S608" s="33">
        <f t="shared" si="111"/>
        <v>2.448340657675406</v>
      </c>
    </row>
    <row r="609" spans="1:19" s="35" customFormat="1" ht="12.75" hidden="1" outlineLevel="2">
      <c r="A609" s="112">
        <v>39326</v>
      </c>
      <c r="B609" s="110" t="s">
        <v>179</v>
      </c>
      <c r="C609" s="110" t="s">
        <v>180</v>
      </c>
      <c r="D609" s="110"/>
      <c r="E609" s="110">
        <v>1668390</v>
      </c>
      <c r="F609" s="110">
        <v>1692840</v>
      </c>
      <c r="G609" s="111">
        <f t="shared" si="107"/>
        <v>24450</v>
      </c>
      <c r="H609" s="94">
        <v>10</v>
      </c>
      <c r="I609" s="94">
        <v>0</v>
      </c>
      <c r="J609" s="94">
        <v>36.68</v>
      </c>
      <c r="K609" s="95">
        <f t="shared" si="108"/>
        <v>46.68</v>
      </c>
      <c r="L609" s="2" t="s">
        <v>262</v>
      </c>
      <c r="M609" s="93">
        <v>1</v>
      </c>
      <c r="N609" s="44">
        <f t="shared" si="109"/>
        <v>76</v>
      </c>
      <c r="O609" s="118">
        <v>42.5</v>
      </c>
      <c r="P609" s="118">
        <f>(G609-20000)/1000*$P$2</f>
        <v>8.9</v>
      </c>
      <c r="Q609" s="117">
        <v>0</v>
      </c>
      <c r="R609" s="117">
        <f t="shared" si="110"/>
        <v>127.4</v>
      </c>
      <c r="S609" s="33">
        <f t="shared" si="111"/>
        <v>1.7292202227934876</v>
      </c>
    </row>
    <row r="610" spans="1:19" s="35" customFormat="1" ht="12.75" hidden="1" outlineLevel="2">
      <c r="A610" s="112">
        <v>39326</v>
      </c>
      <c r="B610" s="110" t="s">
        <v>181</v>
      </c>
      <c r="C610" s="110" t="s">
        <v>182</v>
      </c>
      <c r="D610" s="110"/>
      <c r="E610" s="110">
        <v>4619310</v>
      </c>
      <c r="F610" s="110">
        <v>4619310</v>
      </c>
      <c r="G610" s="111">
        <f t="shared" si="107"/>
        <v>0</v>
      </c>
      <c r="H610" s="94">
        <v>10</v>
      </c>
      <c r="I610" s="94">
        <v>30</v>
      </c>
      <c r="J610" s="94">
        <v>0</v>
      </c>
      <c r="K610" s="95">
        <f t="shared" si="108"/>
        <v>40</v>
      </c>
      <c r="L610" s="2" t="s">
        <v>262</v>
      </c>
      <c r="M610" s="93">
        <v>1</v>
      </c>
      <c r="N610" s="44">
        <f t="shared" si="109"/>
        <v>76</v>
      </c>
      <c r="O610" s="118">
        <v>0</v>
      </c>
      <c r="P610" s="118">
        <v>0</v>
      </c>
      <c r="Q610" s="117">
        <v>0</v>
      </c>
      <c r="R610" s="117">
        <f t="shared" si="110"/>
        <v>76</v>
      </c>
      <c r="S610" s="33">
        <f t="shared" si="111"/>
        <v>0.9</v>
      </c>
    </row>
    <row r="611" spans="1:19" s="35" customFormat="1" ht="12.75" hidden="1" outlineLevel="2">
      <c r="A611" s="112">
        <v>39326</v>
      </c>
      <c r="B611" s="110" t="s">
        <v>183</v>
      </c>
      <c r="C611" s="110" t="s">
        <v>184</v>
      </c>
      <c r="D611" s="110"/>
      <c r="E611" s="110">
        <v>724870</v>
      </c>
      <c r="F611" s="110">
        <v>767640</v>
      </c>
      <c r="G611" s="111">
        <f t="shared" si="107"/>
        <v>42770</v>
      </c>
      <c r="H611" s="94">
        <v>0</v>
      </c>
      <c r="I611" s="94">
        <v>0</v>
      </c>
      <c r="J611" s="94">
        <v>64.16</v>
      </c>
      <c r="K611" s="95">
        <f t="shared" si="108"/>
        <v>64.16</v>
      </c>
      <c r="L611" s="2" t="s">
        <v>262</v>
      </c>
      <c r="M611" s="93">
        <v>1</v>
      </c>
      <c r="N611" s="44">
        <f t="shared" si="109"/>
        <v>76</v>
      </c>
      <c r="O611" s="118">
        <v>42.5</v>
      </c>
      <c r="P611" s="118">
        <v>47.5</v>
      </c>
      <c r="Q611" s="117">
        <f>(G611-30000)/1000*$Q$2</f>
        <v>56.188</v>
      </c>
      <c r="R611" s="117">
        <f t="shared" si="110"/>
        <v>222.188</v>
      </c>
      <c r="S611" s="33">
        <f t="shared" si="111"/>
        <v>2.4630299251870325</v>
      </c>
    </row>
    <row r="612" spans="1:19" ht="12.75" hidden="1" outlineLevel="2">
      <c r="A612" s="112">
        <v>39326</v>
      </c>
      <c r="B612" s="110" t="s">
        <v>185</v>
      </c>
      <c r="C612" s="110" t="s">
        <v>186</v>
      </c>
      <c r="D612" s="110"/>
      <c r="E612" s="110">
        <v>2411500</v>
      </c>
      <c r="F612" s="110">
        <v>2480470</v>
      </c>
      <c r="G612" s="111">
        <f t="shared" si="107"/>
        <v>68970</v>
      </c>
      <c r="H612" s="94">
        <v>0</v>
      </c>
      <c r="I612" s="94">
        <v>0</v>
      </c>
      <c r="J612" s="94">
        <v>103.46</v>
      </c>
      <c r="K612" s="95">
        <f t="shared" si="108"/>
        <v>103.46</v>
      </c>
      <c r="L612" s="2" t="s">
        <v>262</v>
      </c>
      <c r="M612" s="93">
        <v>1</v>
      </c>
      <c r="N612" s="44">
        <f t="shared" si="109"/>
        <v>76</v>
      </c>
      <c r="O612" s="118">
        <v>42.5</v>
      </c>
      <c r="P612" s="118">
        <v>47.5</v>
      </c>
      <c r="Q612" s="117">
        <f>(G612-30000)/1000*$Q$2</f>
        <v>171.46800000000002</v>
      </c>
      <c r="R612" s="117">
        <f t="shared" si="110"/>
        <v>337.468</v>
      </c>
      <c r="S612" s="33">
        <f t="shared" si="111"/>
        <v>2.2618209936207236</v>
      </c>
    </row>
    <row r="613" spans="1:19" ht="12.75" hidden="1" outlineLevel="2">
      <c r="A613" s="112">
        <v>39326</v>
      </c>
      <c r="B613" s="110" t="s">
        <v>187</v>
      </c>
      <c r="C613" s="110" t="s">
        <v>188</v>
      </c>
      <c r="D613" s="110"/>
      <c r="E613" s="110">
        <v>4531030</v>
      </c>
      <c r="F613" s="110">
        <v>4531030</v>
      </c>
      <c r="G613" s="111">
        <f t="shared" si="107"/>
        <v>0</v>
      </c>
      <c r="H613" s="94">
        <v>0</v>
      </c>
      <c r="I613" s="94">
        <v>30</v>
      </c>
      <c r="J613" s="94">
        <v>0</v>
      </c>
      <c r="K613" s="95">
        <f t="shared" si="108"/>
        <v>30</v>
      </c>
      <c r="L613" s="2" t="s">
        <v>262</v>
      </c>
      <c r="M613" s="93">
        <v>1</v>
      </c>
      <c r="N613" s="44">
        <f t="shared" si="109"/>
        <v>76</v>
      </c>
      <c r="O613" s="118">
        <v>0</v>
      </c>
      <c r="P613" s="118">
        <v>0</v>
      </c>
      <c r="Q613" s="117">
        <v>0</v>
      </c>
      <c r="R613" s="117">
        <f t="shared" si="110"/>
        <v>76</v>
      </c>
      <c r="S613" s="33">
        <f t="shared" si="111"/>
        <v>1.5333333333333334</v>
      </c>
    </row>
    <row r="614" spans="1:19" s="35" customFormat="1" ht="12.75" hidden="1" outlineLevel="2">
      <c r="A614" s="112">
        <v>39326</v>
      </c>
      <c r="B614" s="110" t="s">
        <v>189</v>
      </c>
      <c r="C614" s="110" t="s">
        <v>190</v>
      </c>
      <c r="D614" s="110"/>
      <c r="E614" s="110">
        <v>1841520</v>
      </c>
      <c r="F614" s="110">
        <v>1841520</v>
      </c>
      <c r="G614" s="111">
        <f t="shared" si="107"/>
        <v>0</v>
      </c>
      <c r="H614" s="94">
        <v>0</v>
      </c>
      <c r="I614" s="94">
        <v>0</v>
      </c>
      <c r="J614" s="94">
        <v>0</v>
      </c>
      <c r="K614" s="95">
        <f t="shared" si="108"/>
        <v>0</v>
      </c>
      <c r="L614" s="2" t="s">
        <v>262</v>
      </c>
      <c r="M614" s="93">
        <v>1</v>
      </c>
      <c r="N614" s="44">
        <f t="shared" si="109"/>
        <v>76</v>
      </c>
      <c r="O614" s="118">
        <v>0</v>
      </c>
      <c r="P614" s="118">
        <v>0</v>
      </c>
      <c r="Q614" s="117">
        <v>0</v>
      </c>
      <c r="R614" s="117">
        <f t="shared" si="110"/>
        <v>76</v>
      </c>
      <c r="S614" s="33" t="e">
        <f t="shared" si="111"/>
        <v>#DIV/0!</v>
      </c>
    </row>
    <row r="615" spans="1:19" s="35" customFormat="1" ht="12.75" hidden="1" outlineLevel="2">
      <c r="A615" s="112">
        <v>39326</v>
      </c>
      <c r="B615" s="110" t="s">
        <v>191</v>
      </c>
      <c r="C615" s="110" t="s">
        <v>192</v>
      </c>
      <c r="D615" s="110"/>
      <c r="E615" s="110">
        <v>1228720</v>
      </c>
      <c r="F615" s="110">
        <v>1244961</v>
      </c>
      <c r="G615" s="111">
        <f t="shared" si="107"/>
        <v>16241</v>
      </c>
      <c r="H615" s="94">
        <v>0</v>
      </c>
      <c r="I615" s="94">
        <v>30</v>
      </c>
      <c r="J615" s="94">
        <v>0</v>
      </c>
      <c r="K615" s="95">
        <f t="shared" si="108"/>
        <v>30</v>
      </c>
      <c r="L615" s="2" t="s">
        <v>262</v>
      </c>
      <c r="M615" s="93">
        <v>1</v>
      </c>
      <c r="N615" s="44">
        <f t="shared" si="109"/>
        <v>76</v>
      </c>
      <c r="O615" s="118">
        <f>(G615-10000)/1000*$O$2</f>
        <v>7.80125</v>
      </c>
      <c r="P615" s="118">
        <v>0</v>
      </c>
      <c r="Q615" s="117">
        <v>0</v>
      </c>
      <c r="R615" s="117">
        <f t="shared" si="110"/>
        <v>83.80125</v>
      </c>
      <c r="S615" s="33">
        <f t="shared" si="111"/>
        <v>1.793375</v>
      </c>
    </row>
    <row r="616" spans="1:19" s="35" customFormat="1" ht="12.75" hidden="1" outlineLevel="2">
      <c r="A616" s="112">
        <v>39326</v>
      </c>
      <c r="B616" s="110" t="s">
        <v>193</v>
      </c>
      <c r="C616" s="110" t="s">
        <v>194</v>
      </c>
      <c r="D616" s="110"/>
      <c r="E616" s="110">
        <v>6938990</v>
      </c>
      <c r="F616" s="110">
        <v>6998790</v>
      </c>
      <c r="G616" s="111">
        <f t="shared" si="107"/>
        <v>59800</v>
      </c>
      <c r="H616" s="94">
        <v>11.66</v>
      </c>
      <c r="I616" s="94">
        <v>0</v>
      </c>
      <c r="J616" s="94">
        <v>89.7</v>
      </c>
      <c r="K616" s="95">
        <f t="shared" si="108"/>
        <v>101.36</v>
      </c>
      <c r="L616" s="2" t="s">
        <v>262</v>
      </c>
      <c r="M616" s="93">
        <v>1</v>
      </c>
      <c r="N616" s="44">
        <f t="shared" si="109"/>
        <v>76</v>
      </c>
      <c r="O616" s="118">
        <v>42.5</v>
      </c>
      <c r="P616" s="118">
        <v>47.5</v>
      </c>
      <c r="Q616" s="117">
        <f>(G616-30000)/1000*$Q$2</f>
        <v>131.12</v>
      </c>
      <c r="R616" s="117">
        <f t="shared" si="110"/>
        <v>297.12</v>
      </c>
      <c r="S616" s="33">
        <f t="shared" si="111"/>
        <v>1.931333859510655</v>
      </c>
    </row>
    <row r="617" spans="1:19" s="63" customFormat="1" ht="12.75" hidden="1" outlineLevel="2">
      <c r="A617" s="112">
        <v>39326</v>
      </c>
      <c r="B617" s="110" t="s">
        <v>195</v>
      </c>
      <c r="C617" s="110" t="s">
        <v>196</v>
      </c>
      <c r="D617" s="110"/>
      <c r="E617" s="110">
        <v>3017010</v>
      </c>
      <c r="F617" s="110">
        <v>3176670</v>
      </c>
      <c r="G617" s="111">
        <f t="shared" si="107"/>
        <v>159660</v>
      </c>
      <c r="H617" s="94">
        <v>0</v>
      </c>
      <c r="I617" s="94">
        <v>0</v>
      </c>
      <c r="J617" s="94">
        <v>239.49</v>
      </c>
      <c r="K617" s="95">
        <f t="shared" si="108"/>
        <v>239.49</v>
      </c>
      <c r="L617" s="2" t="s">
        <v>262</v>
      </c>
      <c r="M617" s="93">
        <v>1</v>
      </c>
      <c r="N617" s="44">
        <f t="shared" si="109"/>
        <v>76</v>
      </c>
      <c r="O617" s="118">
        <v>42.5</v>
      </c>
      <c r="P617" s="118">
        <v>47.5</v>
      </c>
      <c r="Q617" s="117">
        <f>(G617-30000)/1000*$Q$2</f>
        <v>570.504</v>
      </c>
      <c r="R617" s="117">
        <f t="shared" si="110"/>
        <v>736.504</v>
      </c>
      <c r="S617" s="33">
        <f t="shared" si="111"/>
        <v>2.0753016827424946</v>
      </c>
    </row>
    <row r="618" spans="1:19" ht="12.75" hidden="1" outlineLevel="2">
      <c r="A618" s="112">
        <v>39326</v>
      </c>
      <c r="B618" s="110" t="s">
        <v>197</v>
      </c>
      <c r="C618" s="110" t="s">
        <v>198</v>
      </c>
      <c r="D618" s="110"/>
      <c r="E618" s="110">
        <v>2518910</v>
      </c>
      <c r="F618" s="110">
        <v>2518910</v>
      </c>
      <c r="G618" s="111">
        <f t="shared" si="107"/>
        <v>0</v>
      </c>
      <c r="H618" s="94">
        <v>0</v>
      </c>
      <c r="I618" s="94">
        <v>30</v>
      </c>
      <c r="J618" s="94">
        <v>0</v>
      </c>
      <c r="K618" s="95">
        <f t="shared" si="108"/>
        <v>30</v>
      </c>
      <c r="L618" s="2" t="s">
        <v>262</v>
      </c>
      <c r="M618" s="93">
        <v>1</v>
      </c>
      <c r="N618" s="44">
        <f t="shared" si="109"/>
        <v>76</v>
      </c>
      <c r="O618" s="118">
        <v>0</v>
      </c>
      <c r="P618" s="118">
        <v>0</v>
      </c>
      <c r="Q618" s="117">
        <v>0</v>
      </c>
      <c r="R618" s="117">
        <f t="shared" si="110"/>
        <v>76</v>
      </c>
      <c r="S618" s="33">
        <f t="shared" si="111"/>
        <v>1.5333333333333334</v>
      </c>
    </row>
    <row r="619" spans="1:19" s="35" customFormat="1" ht="12.75" hidden="1" outlineLevel="2">
      <c r="A619" s="112">
        <v>39326</v>
      </c>
      <c r="B619" s="110" t="s">
        <v>44</v>
      </c>
      <c r="C619" s="110" t="s">
        <v>45</v>
      </c>
      <c r="D619" s="110"/>
      <c r="E619" s="110">
        <v>1979080</v>
      </c>
      <c r="F619" s="110">
        <v>2131010</v>
      </c>
      <c r="G619" s="111">
        <f t="shared" si="107"/>
        <v>151930</v>
      </c>
      <c r="H619" s="94">
        <v>40.59</v>
      </c>
      <c r="I619" s="94">
        <v>0</v>
      </c>
      <c r="J619" s="94">
        <v>227.9</v>
      </c>
      <c r="K619" s="95">
        <f t="shared" si="108"/>
        <v>268.49</v>
      </c>
      <c r="L619" s="2" t="s">
        <v>262</v>
      </c>
      <c r="M619" s="93">
        <v>1</v>
      </c>
      <c r="N619" s="44">
        <f t="shared" si="109"/>
        <v>76</v>
      </c>
      <c r="O619" s="118">
        <v>42.5</v>
      </c>
      <c r="P619" s="118">
        <v>47.5</v>
      </c>
      <c r="Q619" s="117">
        <f aca="true" t="shared" si="112" ref="Q619:Q625">(G619-30000)/1000*$Q$2</f>
        <v>536.4920000000001</v>
      </c>
      <c r="R619" s="117">
        <f t="shared" si="110"/>
        <v>702.4920000000001</v>
      </c>
      <c r="S619" s="33">
        <f t="shared" si="111"/>
        <v>1.6164549890126263</v>
      </c>
    </row>
    <row r="620" spans="1:19" ht="12.75" hidden="1" outlineLevel="2">
      <c r="A620" s="112">
        <v>39326</v>
      </c>
      <c r="B620" s="110" t="s">
        <v>199</v>
      </c>
      <c r="C620" s="110" t="s">
        <v>200</v>
      </c>
      <c r="D620" s="110"/>
      <c r="E620" s="110">
        <v>2628320</v>
      </c>
      <c r="F620" s="110">
        <v>2718700</v>
      </c>
      <c r="G620" s="111">
        <f t="shared" si="107"/>
        <v>90380</v>
      </c>
      <c r="H620" s="94">
        <v>0</v>
      </c>
      <c r="I620" s="94">
        <v>0</v>
      </c>
      <c r="J620" s="94">
        <v>135.57</v>
      </c>
      <c r="K620" s="95">
        <f t="shared" si="108"/>
        <v>135.57</v>
      </c>
      <c r="L620" s="2" t="s">
        <v>262</v>
      </c>
      <c r="M620" s="93">
        <v>1</v>
      </c>
      <c r="N620" s="44">
        <f t="shared" si="109"/>
        <v>76</v>
      </c>
      <c r="O620" s="118">
        <v>42.5</v>
      </c>
      <c r="P620" s="118">
        <v>47.5</v>
      </c>
      <c r="Q620" s="117">
        <f t="shared" si="112"/>
        <v>265.672</v>
      </c>
      <c r="R620" s="117">
        <f t="shared" si="110"/>
        <v>431.672</v>
      </c>
      <c r="S620" s="33">
        <f t="shared" si="111"/>
        <v>2.184126281625729</v>
      </c>
    </row>
    <row r="621" spans="1:19" ht="12.75" hidden="1" outlineLevel="2">
      <c r="A621" s="112">
        <v>39326</v>
      </c>
      <c r="B621" s="110" t="s">
        <v>201</v>
      </c>
      <c r="C621" s="110" t="s">
        <v>202</v>
      </c>
      <c r="D621" s="110"/>
      <c r="E621" s="110">
        <v>4138440</v>
      </c>
      <c r="F621" s="110">
        <v>4299160</v>
      </c>
      <c r="G621" s="111">
        <f t="shared" si="107"/>
        <v>160720</v>
      </c>
      <c r="H621" s="94">
        <v>0</v>
      </c>
      <c r="I621" s="94">
        <v>0</v>
      </c>
      <c r="J621" s="94">
        <v>241.08</v>
      </c>
      <c r="K621" s="95">
        <f t="shared" si="108"/>
        <v>241.08</v>
      </c>
      <c r="L621" s="2" t="s">
        <v>262</v>
      </c>
      <c r="M621" s="93">
        <v>1</v>
      </c>
      <c r="N621" s="44">
        <f t="shared" si="109"/>
        <v>76</v>
      </c>
      <c r="O621" s="118">
        <v>42.5</v>
      </c>
      <c r="P621" s="118">
        <v>47.5</v>
      </c>
      <c r="Q621" s="117">
        <f t="shared" si="112"/>
        <v>575.168</v>
      </c>
      <c r="R621" s="117">
        <f t="shared" si="110"/>
        <v>741.168</v>
      </c>
      <c r="S621" s="33">
        <f t="shared" si="111"/>
        <v>2.0743653558984567</v>
      </c>
    </row>
    <row r="622" spans="1:19" ht="12.75" hidden="1" outlineLevel="2">
      <c r="A622" s="112">
        <v>39326</v>
      </c>
      <c r="B622" s="110" t="s">
        <v>203</v>
      </c>
      <c r="C622" s="110" t="s">
        <v>204</v>
      </c>
      <c r="D622" s="110"/>
      <c r="E622" s="110">
        <v>2380190</v>
      </c>
      <c r="F622" s="110">
        <v>2460170</v>
      </c>
      <c r="G622" s="111">
        <f t="shared" si="107"/>
        <v>79980</v>
      </c>
      <c r="H622" s="94">
        <v>0</v>
      </c>
      <c r="I622" s="94">
        <v>0</v>
      </c>
      <c r="J622" s="94">
        <v>119.97</v>
      </c>
      <c r="K622" s="95">
        <f t="shared" si="108"/>
        <v>119.97</v>
      </c>
      <c r="L622" s="2" t="s">
        <v>262</v>
      </c>
      <c r="M622" s="93">
        <v>1</v>
      </c>
      <c r="N622" s="44">
        <f t="shared" si="109"/>
        <v>76</v>
      </c>
      <c r="O622" s="118">
        <v>42.5</v>
      </c>
      <c r="P622" s="118">
        <v>47.5</v>
      </c>
      <c r="Q622" s="117">
        <f t="shared" si="112"/>
        <v>219.912</v>
      </c>
      <c r="R622" s="117">
        <f t="shared" si="110"/>
        <v>385.91200000000003</v>
      </c>
      <c r="S622" s="33">
        <f t="shared" si="111"/>
        <v>2.2167375177127617</v>
      </c>
    </row>
    <row r="623" spans="1:19" s="63" customFormat="1" ht="12.75" hidden="1" outlineLevel="2">
      <c r="A623" s="112">
        <v>39326</v>
      </c>
      <c r="B623" s="110" t="s">
        <v>205</v>
      </c>
      <c r="C623" s="110" t="s">
        <v>206</v>
      </c>
      <c r="D623" s="110"/>
      <c r="E623" s="110">
        <v>2613660</v>
      </c>
      <c r="F623" s="110">
        <v>2695150</v>
      </c>
      <c r="G623" s="111">
        <f t="shared" si="107"/>
        <v>81490</v>
      </c>
      <c r="H623" s="94">
        <v>0</v>
      </c>
      <c r="I623" s="94">
        <v>0</v>
      </c>
      <c r="J623" s="94">
        <v>122.24</v>
      </c>
      <c r="K623" s="95">
        <f t="shared" si="108"/>
        <v>122.24</v>
      </c>
      <c r="L623" s="2" t="s">
        <v>262</v>
      </c>
      <c r="M623" s="93">
        <v>1</v>
      </c>
      <c r="N623" s="44">
        <f t="shared" si="109"/>
        <v>76</v>
      </c>
      <c r="O623" s="118">
        <v>42.5</v>
      </c>
      <c r="P623" s="118">
        <v>47.5</v>
      </c>
      <c r="Q623" s="117">
        <f t="shared" si="112"/>
        <v>226.55600000000004</v>
      </c>
      <c r="R623" s="117">
        <f t="shared" si="110"/>
        <v>392.55600000000004</v>
      </c>
      <c r="S623" s="33">
        <f t="shared" si="111"/>
        <v>2.211354712041885</v>
      </c>
    </row>
    <row r="624" spans="1:19" s="35" customFormat="1" ht="12.75" hidden="1" outlineLevel="2">
      <c r="A624" s="112">
        <v>39326</v>
      </c>
      <c r="B624" s="110" t="s">
        <v>207</v>
      </c>
      <c r="C624" s="110" t="s">
        <v>208</v>
      </c>
      <c r="D624" s="110"/>
      <c r="E624" s="110">
        <v>1208290</v>
      </c>
      <c r="F624" s="110">
        <v>1271280</v>
      </c>
      <c r="G624" s="111">
        <f t="shared" si="107"/>
        <v>62990</v>
      </c>
      <c r="H624" s="94">
        <v>0</v>
      </c>
      <c r="I624" s="94">
        <v>0</v>
      </c>
      <c r="J624" s="94">
        <v>94.49</v>
      </c>
      <c r="K624" s="95">
        <f t="shared" si="108"/>
        <v>94.49</v>
      </c>
      <c r="L624" s="2" t="s">
        <v>262</v>
      </c>
      <c r="M624" s="93">
        <v>1</v>
      </c>
      <c r="N624" s="44">
        <f t="shared" si="109"/>
        <v>76</v>
      </c>
      <c r="O624" s="118">
        <v>42.5</v>
      </c>
      <c r="P624" s="118">
        <v>47.5</v>
      </c>
      <c r="Q624" s="117">
        <f t="shared" si="112"/>
        <v>145.15600000000003</v>
      </c>
      <c r="R624" s="117">
        <f t="shared" si="110"/>
        <v>311.15600000000006</v>
      </c>
      <c r="S624" s="33">
        <f t="shared" si="111"/>
        <v>2.293004550746111</v>
      </c>
    </row>
    <row r="625" spans="1:19" ht="12.75" hidden="1" outlineLevel="2">
      <c r="A625" s="112">
        <v>39326</v>
      </c>
      <c r="B625" s="110" t="s">
        <v>223</v>
      </c>
      <c r="C625" s="110" t="s">
        <v>224</v>
      </c>
      <c r="D625" s="110"/>
      <c r="E625" s="110">
        <v>1392690</v>
      </c>
      <c r="F625" s="110">
        <v>1478640</v>
      </c>
      <c r="G625" s="111">
        <f t="shared" si="107"/>
        <v>85950</v>
      </c>
      <c r="H625" s="94">
        <v>0</v>
      </c>
      <c r="I625" s="94">
        <v>0</v>
      </c>
      <c r="J625" s="94">
        <v>128.93</v>
      </c>
      <c r="K625" s="95">
        <f t="shared" si="108"/>
        <v>128.93</v>
      </c>
      <c r="L625" s="2" t="s">
        <v>262</v>
      </c>
      <c r="M625" s="93">
        <v>1</v>
      </c>
      <c r="N625" s="44">
        <f t="shared" si="109"/>
        <v>76</v>
      </c>
      <c r="O625" s="118">
        <v>42.5</v>
      </c>
      <c r="P625" s="118">
        <v>47.5</v>
      </c>
      <c r="Q625" s="117">
        <f t="shared" si="112"/>
        <v>246.18000000000004</v>
      </c>
      <c r="R625" s="117">
        <f t="shared" si="110"/>
        <v>412.18000000000006</v>
      </c>
      <c r="S625" s="33">
        <f t="shared" si="111"/>
        <v>2.196928565888467</v>
      </c>
    </row>
    <row r="626" spans="1:19" ht="12.75" hidden="1" outlineLevel="2">
      <c r="A626" s="112">
        <v>39326</v>
      </c>
      <c r="B626" s="110" t="s">
        <v>225</v>
      </c>
      <c r="C626" s="110" t="s">
        <v>226</v>
      </c>
      <c r="D626" s="110"/>
      <c r="E626" s="110">
        <v>580730</v>
      </c>
      <c r="F626" s="110">
        <v>607700</v>
      </c>
      <c r="G626" s="111">
        <f t="shared" si="107"/>
        <v>26970</v>
      </c>
      <c r="H626" s="94">
        <v>0</v>
      </c>
      <c r="I626" s="94">
        <v>0</v>
      </c>
      <c r="J626" s="94">
        <v>40.46</v>
      </c>
      <c r="K626" s="95">
        <f t="shared" si="108"/>
        <v>40.46</v>
      </c>
      <c r="L626" s="2" t="s">
        <v>262</v>
      </c>
      <c r="M626" s="93">
        <v>1</v>
      </c>
      <c r="N626" s="44">
        <f t="shared" si="109"/>
        <v>76</v>
      </c>
      <c r="O626" s="118">
        <v>42.5</v>
      </c>
      <c r="P626" s="118">
        <f>(G626-20000)/1000*$P$2</f>
        <v>13.94</v>
      </c>
      <c r="Q626" s="117">
        <v>0</v>
      </c>
      <c r="R626" s="117">
        <f t="shared" si="110"/>
        <v>132.44</v>
      </c>
      <c r="S626" s="33">
        <f t="shared" si="111"/>
        <v>2.2733564013840826</v>
      </c>
    </row>
    <row r="627" spans="1:19" s="21" customFormat="1" ht="12.75" hidden="1" outlineLevel="2">
      <c r="A627" s="112">
        <v>39326</v>
      </c>
      <c r="B627" s="110" t="s">
        <v>227</v>
      </c>
      <c r="C627" s="110" t="s">
        <v>228</v>
      </c>
      <c r="D627" s="110"/>
      <c r="E627" s="110">
        <v>611470</v>
      </c>
      <c r="F627" s="110">
        <v>636060</v>
      </c>
      <c r="G627" s="111">
        <f t="shared" si="107"/>
        <v>24590</v>
      </c>
      <c r="H627" s="94">
        <v>0</v>
      </c>
      <c r="I627" s="94">
        <v>0</v>
      </c>
      <c r="J627" s="94">
        <v>36.89</v>
      </c>
      <c r="K627" s="95">
        <f t="shared" si="108"/>
        <v>36.89</v>
      </c>
      <c r="L627" s="2" t="s">
        <v>262</v>
      </c>
      <c r="M627" s="93">
        <v>1</v>
      </c>
      <c r="N627" s="44">
        <f t="shared" si="109"/>
        <v>76</v>
      </c>
      <c r="O627" s="118">
        <v>42.5</v>
      </c>
      <c r="P627" s="118">
        <f>(G627-20000)/1000*$P$2</f>
        <v>9.18</v>
      </c>
      <c r="Q627" s="117">
        <v>0</v>
      </c>
      <c r="R627" s="117">
        <f t="shared" si="110"/>
        <v>127.68</v>
      </c>
      <c r="S627" s="33">
        <f t="shared" si="111"/>
        <v>2.4611005692599623</v>
      </c>
    </row>
    <row r="628" spans="1:19" s="21" customFormat="1" ht="12.75" hidden="1" outlineLevel="2">
      <c r="A628" s="112">
        <v>39326</v>
      </c>
      <c r="B628" s="110" t="s">
        <v>229</v>
      </c>
      <c r="C628" s="110" t="s">
        <v>230</v>
      </c>
      <c r="D628" s="110"/>
      <c r="E628" s="110">
        <v>1538150</v>
      </c>
      <c r="F628" s="110">
        <v>1538150</v>
      </c>
      <c r="G628" s="111">
        <f t="shared" si="107"/>
        <v>0</v>
      </c>
      <c r="H628" s="94">
        <v>27.09</v>
      </c>
      <c r="I628" s="94">
        <v>30</v>
      </c>
      <c r="J628" s="94">
        <v>0</v>
      </c>
      <c r="K628" s="95">
        <f t="shared" si="108"/>
        <v>57.09</v>
      </c>
      <c r="L628" s="2" t="s">
        <v>262</v>
      </c>
      <c r="M628" s="93">
        <v>1</v>
      </c>
      <c r="N628" s="44">
        <f t="shared" si="109"/>
        <v>76</v>
      </c>
      <c r="O628" s="118">
        <v>0</v>
      </c>
      <c r="P628" s="118">
        <v>0</v>
      </c>
      <c r="Q628" s="117">
        <v>0</v>
      </c>
      <c r="R628" s="117">
        <f t="shared" si="110"/>
        <v>76</v>
      </c>
      <c r="S628" s="33">
        <f t="shared" si="111"/>
        <v>0.33123138903485716</v>
      </c>
    </row>
    <row r="629" spans="1:19" s="21" customFormat="1" ht="12.75" outlineLevel="1" collapsed="1">
      <c r="A629" s="109" t="s">
        <v>399</v>
      </c>
      <c r="B629" s="110"/>
      <c r="C629" s="110"/>
      <c r="D629" s="110"/>
      <c r="E629" s="110"/>
      <c r="F629" s="110"/>
      <c r="G629" s="111">
        <f>SUBTOTAL(9,G505:G628)</f>
        <v>7570191</v>
      </c>
      <c r="H629" s="94"/>
      <c r="I629" s="94"/>
      <c r="J629" s="94"/>
      <c r="K629" s="95"/>
      <c r="L629" s="2"/>
      <c r="M629" s="93"/>
      <c r="N629" s="44">
        <f>SUBTOTAL(9,N505:N628)</f>
        <v>9424</v>
      </c>
      <c r="O629" s="118">
        <f>SUBTOTAL(9,O505:O628)</f>
        <v>3785.2012499999996</v>
      </c>
      <c r="P629" s="118">
        <f>SUBTOTAL(9,P505:P628)</f>
        <v>3976.82</v>
      </c>
      <c r="Q629" s="117">
        <f>SUBTOTAL(9,Q505:Q628)</f>
        <v>21093.951999999994</v>
      </c>
      <c r="R629" s="117">
        <f>SUBTOTAL(9,R505:R628)</f>
        <v>38279.973249999995</v>
      </c>
      <c r="S629" s="33"/>
    </row>
    <row r="630" spans="1:19" ht="12.75" hidden="1" outlineLevel="2">
      <c r="A630" s="112">
        <v>39387</v>
      </c>
      <c r="B630" s="110" t="s">
        <v>2</v>
      </c>
      <c r="C630" s="110" t="s">
        <v>3</v>
      </c>
      <c r="D630" s="110"/>
      <c r="E630" s="110">
        <v>2174310</v>
      </c>
      <c r="F630" s="110">
        <v>2257140</v>
      </c>
      <c r="G630" s="111">
        <f aca="true" t="shared" si="113" ref="G630:G661">F630-E630</f>
        <v>82830</v>
      </c>
      <c r="H630" s="94">
        <v>10</v>
      </c>
      <c r="I630" s="94">
        <v>0</v>
      </c>
      <c r="J630" s="94">
        <v>124.25</v>
      </c>
      <c r="K630" s="95">
        <f aca="true" t="shared" si="114" ref="K630:K661">+J630+I630+H630</f>
        <v>134.25</v>
      </c>
      <c r="L630" s="2">
        <v>1</v>
      </c>
      <c r="M630" s="93">
        <v>1</v>
      </c>
      <c r="N630" s="44">
        <f aca="true" t="shared" si="115" ref="N630:N661">$N$2*2</f>
        <v>76</v>
      </c>
      <c r="O630" s="118">
        <v>42.5</v>
      </c>
      <c r="P630" s="118">
        <v>47.5</v>
      </c>
      <c r="Q630" s="117">
        <f>(G630-30000)/1000*$Q$2</f>
        <v>232.452</v>
      </c>
      <c r="R630" s="117">
        <f aca="true" t="shared" si="116" ref="R630:R661">N630+O630+P630+Q630</f>
        <v>398.452</v>
      </c>
      <c r="S630" s="33">
        <f aca="true" t="shared" si="117" ref="S630:S661">SUM(R630-K630)/K630</f>
        <v>1.9679851024208566</v>
      </c>
    </row>
    <row r="631" spans="1:19" s="35" customFormat="1" ht="12.75" hidden="1" outlineLevel="2">
      <c r="A631" s="112">
        <v>39387</v>
      </c>
      <c r="B631" s="110" t="s">
        <v>245</v>
      </c>
      <c r="C631" s="110" t="s">
        <v>246</v>
      </c>
      <c r="D631" s="110"/>
      <c r="E631" s="110">
        <v>0</v>
      </c>
      <c r="F631" s="110">
        <v>0</v>
      </c>
      <c r="G631" s="111">
        <f t="shared" si="113"/>
        <v>0</v>
      </c>
      <c r="H631" s="94">
        <v>0</v>
      </c>
      <c r="I631" s="94">
        <v>40</v>
      </c>
      <c r="J631" s="94">
        <v>0</v>
      </c>
      <c r="K631" s="95">
        <f t="shared" si="114"/>
        <v>40</v>
      </c>
      <c r="L631" s="2">
        <v>1</v>
      </c>
      <c r="M631" s="93">
        <v>1</v>
      </c>
      <c r="N631" s="44">
        <f t="shared" si="115"/>
        <v>76</v>
      </c>
      <c r="O631" s="118">
        <v>0</v>
      </c>
      <c r="P631" s="118">
        <v>0</v>
      </c>
      <c r="Q631" s="117">
        <v>0</v>
      </c>
      <c r="R631" s="117">
        <f t="shared" si="116"/>
        <v>76</v>
      </c>
      <c r="S631" s="33">
        <f t="shared" si="117"/>
        <v>0.9</v>
      </c>
    </row>
    <row r="632" spans="1:19" s="35" customFormat="1" ht="12.75" hidden="1" outlineLevel="2">
      <c r="A632" s="112">
        <v>39387</v>
      </c>
      <c r="B632" s="110" t="s">
        <v>4</v>
      </c>
      <c r="C632" s="110" t="s">
        <v>5</v>
      </c>
      <c r="D632" s="110"/>
      <c r="E632" s="110">
        <v>2317410</v>
      </c>
      <c r="F632" s="110">
        <v>2347280</v>
      </c>
      <c r="G632" s="111">
        <f t="shared" si="113"/>
        <v>29870</v>
      </c>
      <c r="H632" s="94">
        <v>0</v>
      </c>
      <c r="I632" s="94">
        <v>0</v>
      </c>
      <c r="J632" s="94">
        <v>44.78</v>
      </c>
      <c r="K632" s="95">
        <f t="shared" si="114"/>
        <v>44.78</v>
      </c>
      <c r="L632" s="2">
        <v>1</v>
      </c>
      <c r="M632" s="93">
        <v>1</v>
      </c>
      <c r="N632" s="44">
        <f t="shared" si="115"/>
        <v>76</v>
      </c>
      <c r="O632" s="118">
        <v>42.5</v>
      </c>
      <c r="P632" s="118">
        <f>(G632-20000)/1000*$P$2</f>
        <v>19.74</v>
      </c>
      <c r="Q632" s="117">
        <v>0</v>
      </c>
      <c r="R632" s="117">
        <f t="shared" si="116"/>
        <v>138.24</v>
      </c>
      <c r="S632" s="33">
        <f t="shared" si="117"/>
        <v>2.0870924519874947</v>
      </c>
    </row>
    <row r="633" spans="1:19" s="35" customFormat="1" ht="12.75" hidden="1" outlineLevel="2">
      <c r="A633" s="112">
        <v>39387</v>
      </c>
      <c r="B633" s="110" t="s">
        <v>6</v>
      </c>
      <c r="C633" s="110" t="s">
        <v>7</v>
      </c>
      <c r="D633" s="110"/>
      <c r="E633" s="110">
        <v>2723340</v>
      </c>
      <c r="F633" s="110">
        <v>2783210</v>
      </c>
      <c r="G633" s="111">
        <f t="shared" si="113"/>
        <v>59870</v>
      </c>
      <c r="H633" s="94">
        <v>0</v>
      </c>
      <c r="I633" s="94">
        <v>0</v>
      </c>
      <c r="J633" s="94">
        <v>89.81</v>
      </c>
      <c r="K633" s="95">
        <f t="shared" si="114"/>
        <v>89.81</v>
      </c>
      <c r="L633" s="2">
        <v>1</v>
      </c>
      <c r="M633" s="93">
        <v>1</v>
      </c>
      <c r="N633" s="44">
        <f t="shared" si="115"/>
        <v>76</v>
      </c>
      <c r="O633" s="118">
        <v>42.5</v>
      </c>
      <c r="P633" s="118">
        <v>47.5</v>
      </c>
      <c r="Q633" s="117">
        <f>(G633-30000)/1000*$Q$2</f>
        <v>131.42800000000003</v>
      </c>
      <c r="R633" s="117">
        <f t="shared" si="116"/>
        <v>297.428</v>
      </c>
      <c r="S633" s="33">
        <f t="shared" si="117"/>
        <v>2.3117470214898117</v>
      </c>
    </row>
    <row r="634" spans="1:19" s="35" customFormat="1" ht="12.75" hidden="1" outlineLevel="2">
      <c r="A634" s="112">
        <v>39387</v>
      </c>
      <c r="B634" s="110" t="s">
        <v>8</v>
      </c>
      <c r="C634" s="110" t="s">
        <v>9</v>
      </c>
      <c r="D634" s="110"/>
      <c r="E634" s="110">
        <v>3269320</v>
      </c>
      <c r="F634" s="110">
        <v>3364890</v>
      </c>
      <c r="G634" s="111">
        <f t="shared" si="113"/>
        <v>95570</v>
      </c>
      <c r="H634" s="94">
        <v>53.03</v>
      </c>
      <c r="I634" s="94">
        <v>0</v>
      </c>
      <c r="J634" s="94">
        <v>143.36</v>
      </c>
      <c r="K634" s="95">
        <f t="shared" si="114"/>
        <v>196.39000000000001</v>
      </c>
      <c r="L634" s="2">
        <v>1</v>
      </c>
      <c r="M634" s="93">
        <v>1</v>
      </c>
      <c r="N634" s="44">
        <f t="shared" si="115"/>
        <v>76</v>
      </c>
      <c r="O634" s="118">
        <v>42.5</v>
      </c>
      <c r="P634" s="118">
        <v>47.5</v>
      </c>
      <c r="Q634" s="117">
        <f>(G634-30000)/1000*$Q$2</f>
        <v>288.508</v>
      </c>
      <c r="R634" s="117">
        <f t="shared" si="116"/>
        <v>454.508</v>
      </c>
      <c r="S634" s="33">
        <f t="shared" si="117"/>
        <v>1.314313356077193</v>
      </c>
    </row>
    <row r="635" spans="1:19" s="35" customFormat="1" ht="12.75" hidden="1" outlineLevel="2">
      <c r="A635" s="112">
        <v>39387</v>
      </c>
      <c r="B635" s="110" t="s">
        <v>10</v>
      </c>
      <c r="C635" s="110" t="s">
        <v>11</v>
      </c>
      <c r="D635" s="110"/>
      <c r="E635" s="110">
        <v>5011410</v>
      </c>
      <c r="F635" s="110">
        <v>5145060</v>
      </c>
      <c r="G635" s="111">
        <f t="shared" si="113"/>
        <v>133650</v>
      </c>
      <c r="H635" s="94">
        <v>10</v>
      </c>
      <c r="I635" s="94">
        <v>0</v>
      </c>
      <c r="J635" s="94">
        <v>200.48</v>
      </c>
      <c r="K635" s="95">
        <f t="shared" si="114"/>
        <v>210.48</v>
      </c>
      <c r="L635" s="2">
        <v>1</v>
      </c>
      <c r="M635" s="93">
        <v>1</v>
      </c>
      <c r="N635" s="44">
        <f t="shared" si="115"/>
        <v>76</v>
      </c>
      <c r="O635" s="118">
        <v>42.5</v>
      </c>
      <c r="P635" s="118">
        <v>47.5</v>
      </c>
      <c r="Q635" s="117">
        <f>(G635-30000)/1000*$Q$2</f>
        <v>456.06000000000006</v>
      </c>
      <c r="R635" s="117">
        <f t="shared" si="116"/>
        <v>622.0600000000001</v>
      </c>
      <c r="S635" s="33">
        <f t="shared" si="117"/>
        <v>1.9554351957430638</v>
      </c>
    </row>
    <row r="636" spans="1:19" s="35" customFormat="1" ht="12.75" hidden="1" outlineLevel="2">
      <c r="A636" s="112">
        <v>39387</v>
      </c>
      <c r="B636" s="110" t="s">
        <v>12</v>
      </c>
      <c r="C636" s="110" t="s">
        <v>13</v>
      </c>
      <c r="D636" s="110"/>
      <c r="E636" s="110">
        <v>1617530</v>
      </c>
      <c r="F636" s="110">
        <v>1691990</v>
      </c>
      <c r="G636" s="111">
        <f t="shared" si="113"/>
        <v>74460</v>
      </c>
      <c r="H636" s="94">
        <v>0</v>
      </c>
      <c r="I636" s="94">
        <v>0</v>
      </c>
      <c r="J636" s="94">
        <v>111.69</v>
      </c>
      <c r="K636" s="95">
        <f t="shared" si="114"/>
        <v>111.69</v>
      </c>
      <c r="L636" s="2">
        <v>1</v>
      </c>
      <c r="M636" s="93">
        <v>1</v>
      </c>
      <c r="N636" s="44">
        <f t="shared" si="115"/>
        <v>76</v>
      </c>
      <c r="O636" s="118">
        <v>42.5</v>
      </c>
      <c r="P636" s="118">
        <v>47.5</v>
      </c>
      <c r="Q636" s="117">
        <f>(G636-30000)/1000*$Q$2</f>
        <v>195.62400000000002</v>
      </c>
      <c r="R636" s="117">
        <f t="shared" si="116"/>
        <v>361.624</v>
      </c>
      <c r="S636" s="33">
        <f t="shared" si="117"/>
        <v>2.2377473363774736</v>
      </c>
    </row>
    <row r="637" spans="1:19" s="35" customFormat="1" ht="12.75" hidden="1" outlineLevel="2">
      <c r="A637" s="112">
        <v>39387</v>
      </c>
      <c r="B637" s="110" t="s">
        <v>14</v>
      </c>
      <c r="C637" s="110" t="s">
        <v>15</v>
      </c>
      <c r="D637" s="110"/>
      <c r="E637" s="110">
        <v>6671440</v>
      </c>
      <c r="F637" s="110">
        <v>6900320</v>
      </c>
      <c r="G637" s="111">
        <f t="shared" si="113"/>
        <v>228880</v>
      </c>
      <c r="H637" s="94">
        <v>0</v>
      </c>
      <c r="I637" s="94">
        <v>0</v>
      </c>
      <c r="J637" s="94">
        <v>343.32</v>
      </c>
      <c r="K637" s="95">
        <f t="shared" si="114"/>
        <v>343.32</v>
      </c>
      <c r="L637" s="2">
        <v>1</v>
      </c>
      <c r="M637" s="93">
        <v>1</v>
      </c>
      <c r="N637" s="44">
        <f t="shared" si="115"/>
        <v>76</v>
      </c>
      <c r="O637" s="118">
        <v>42.5</v>
      </c>
      <c r="P637" s="118">
        <v>47.5</v>
      </c>
      <c r="Q637" s="117">
        <f>(G637-30000)/1000*$Q$2</f>
        <v>875.072</v>
      </c>
      <c r="R637" s="117">
        <f t="shared" si="116"/>
        <v>1041.0720000000001</v>
      </c>
      <c r="S637" s="33">
        <f t="shared" si="117"/>
        <v>2.0323663054875922</v>
      </c>
    </row>
    <row r="638" spans="1:19" ht="12.75" hidden="1" outlineLevel="2">
      <c r="A638" s="112">
        <v>39387</v>
      </c>
      <c r="B638" s="110" t="s">
        <v>16</v>
      </c>
      <c r="C638" s="110" t="s">
        <v>17</v>
      </c>
      <c r="D638" s="110"/>
      <c r="E638" s="110">
        <v>2428510</v>
      </c>
      <c r="F638" s="110">
        <v>2446120</v>
      </c>
      <c r="G638" s="111">
        <f t="shared" si="113"/>
        <v>17610</v>
      </c>
      <c r="H638" s="94">
        <v>10</v>
      </c>
      <c r="I638" s="94">
        <v>40</v>
      </c>
      <c r="J638" s="94">
        <v>0</v>
      </c>
      <c r="K638" s="95">
        <f t="shared" si="114"/>
        <v>50</v>
      </c>
      <c r="L638" s="2">
        <v>1</v>
      </c>
      <c r="M638" s="93">
        <v>1</v>
      </c>
      <c r="N638" s="44">
        <f t="shared" si="115"/>
        <v>76</v>
      </c>
      <c r="O638" s="118">
        <f>(G638-10000)/1000*$O$2</f>
        <v>9.512500000000001</v>
      </c>
      <c r="P638" s="118">
        <v>0</v>
      </c>
      <c r="Q638" s="117">
        <v>0</v>
      </c>
      <c r="R638" s="117">
        <f t="shared" si="116"/>
        <v>85.5125</v>
      </c>
      <c r="S638" s="33">
        <f t="shared" si="117"/>
        <v>0.71025</v>
      </c>
    </row>
    <row r="639" spans="1:19" s="35" customFormat="1" ht="12.75" hidden="1" outlineLevel="2">
      <c r="A639" s="112">
        <v>39387</v>
      </c>
      <c r="B639" s="110" t="s">
        <v>233</v>
      </c>
      <c r="C639" s="110" t="s">
        <v>234</v>
      </c>
      <c r="D639" s="110"/>
      <c r="E639" s="110">
        <v>0</v>
      </c>
      <c r="F639" s="110">
        <v>0</v>
      </c>
      <c r="G639" s="111">
        <f t="shared" si="113"/>
        <v>0</v>
      </c>
      <c r="H639" s="94">
        <v>0</v>
      </c>
      <c r="I639" s="94">
        <v>40</v>
      </c>
      <c r="J639" s="94">
        <v>0</v>
      </c>
      <c r="K639" s="95">
        <f t="shared" si="114"/>
        <v>40</v>
      </c>
      <c r="L639" s="2">
        <v>1</v>
      </c>
      <c r="M639" s="93">
        <v>1</v>
      </c>
      <c r="N639" s="44">
        <f t="shared" si="115"/>
        <v>76</v>
      </c>
      <c r="O639" s="118">
        <v>0</v>
      </c>
      <c r="P639" s="118">
        <v>0</v>
      </c>
      <c r="Q639" s="117">
        <v>0</v>
      </c>
      <c r="R639" s="117">
        <f t="shared" si="116"/>
        <v>76</v>
      </c>
      <c r="S639" s="33">
        <f t="shared" si="117"/>
        <v>0.9</v>
      </c>
    </row>
    <row r="640" spans="1:19" s="28" customFormat="1" ht="12.75" hidden="1" outlineLevel="2">
      <c r="A640" s="112">
        <v>39387</v>
      </c>
      <c r="B640" s="110" t="s">
        <v>18</v>
      </c>
      <c r="C640" s="110" t="s">
        <v>19</v>
      </c>
      <c r="D640" s="110"/>
      <c r="E640" s="110">
        <v>345450</v>
      </c>
      <c r="F640" s="110">
        <v>360900</v>
      </c>
      <c r="G640" s="111">
        <f t="shared" si="113"/>
        <v>15450</v>
      </c>
      <c r="H640" s="94">
        <v>0</v>
      </c>
      <c r="I640" s="94">
        <v>40</v>
      </c>
      <c r="J640" s="94">
        <v>0</v>
      </c>
      <c r="K640" s="95">
        <f t="shared" si="114"/>
        <v>40</v>
      </c>
      <c r="L640" s="2">
        <v>1</v>
      </c>
      <c r="M640" s="93">
        <v>1</v>
      </c>
      <c r="N640" s="44">
        <f t="shared" si="115"/>
        <v>76</v>
      </c>
      <c r="O640" s="118">
        <f>(G640-10000)/1000*$O$2</f>
        <v>6.8125</v>
      </c>
      <c r="P640" s="118">
        <v>0</v>
      </c>
      <c r="Q640" s="117">
        <v>0</v>
      </c>
      <c r="R640" s="117">
        <f t="shared" si="116"/>
        <v>82.8125</v>
      </c>
      <c r="S640" s="33">
        <f t="shared" si="117"/>
        <v>1.0703125</v>
      </c>
    </row>
    <row r="641" spans="1:19" ht="12.75" hidden="1" outlineLevel="2">
      <c r="A641" s="112">
        <v>39387</v>
      </c>
      <c r="B641" s="110" t="s">
        <v>20</v>
      </c>
      <c r="C641" s="110" t="s">
        <v>21</v>
      </c>
      <c r="D641" s="110"/>
      <c r="E641" s="110">
        <v>780030</v>
      </c>
      <c r="F641" s="110">
        <v>780030</v>
      </c>
      <c r="G641" s="111">
        <f t="shared" si="113"/>
        <v>0</v>
      </c>
      <c r="H641" s="94">
        <v>0</v>
      </c>
      <c r="I641" s="94">
        <v>40</v>
      </c>
      <c r="J641" s="94">
        <v>0</v>
      </c>
      <c r="K641" s="95">
        <f t="shared" si="114"/>
        <v>40</v>
      </c>
      <c r="L641" s="2">
        <v>1</v>
      </c>
      <c r="M641" s="93">
        <v>1</v>
      </c>
      <c r="N641" s="44">
        <f t="shared" si="115"/>
        <v>76</v>
      </c>
      <c r="O641" s="118">
        <v>0</v>
      </c>
      <c r="P641" s="118">
        <v>0</v>
      </c>
      <c r="Q641" s="117">
        <v>0</v>
      </c>
      <c r="R641" s="117">
        <f t="shared" si="116"/>
        <v>76</v>
      </c>
      <c r="S641" s="33">
        <f t="shared" si="117"/>
        <v>0.9</v>
      </c>
    </row>
    <row r="642" spans="1:19" ht="12.75" hidden="1" outlineLevel="2">
      <c r="A642" s="112">
        <v>39387</v>
      </c>
      <c r="B642" s="110" t="s">
        <v>0</v>
      </c>
      <c r="C642" s="110" t="s">
        <v>1</v>
      </c>
      <c r="D642" s="110"/>
      <c r="E642" s="110">
        <v>5824210</v>
      </c>
      <c r="F642" s="110">
        <v>6041960</v>
      </c>
      <c r="G642" s="111">
        <f t="shared" si="113"/>
        <v>217750</v>
      </c>
      <c r="H642" s="94">
        <v>0</v>
      </c>
      <c r="I642" s="94">
        <v>0</v>
      </c>
      <c r="J642" s="94">
        <v>326.63</v>
      </c>
      <c r="K642" s="95">
        <f t="shared" si="114"/>
        <v>326.63</v>
      </c>
      <c r="L642" s="2">
        <v>1</v>
      </c>
      <c r="M642" s="93">
        <v>1</v>
      </c>
      <c r="N642" s="44">
        <f t="shared" si="115"/>
        <v>76</v>
      </c>
      <c r="O642" s="118">
        <v>42.5</v>
      </c>
      <c r="P642" s="118">
        <v>47.5</v>
      </c>
      <c r="Q642" s="117">
        <f>(G642-30000)/1000*$Q$2</f>
        <v>826.1</v>
      </c>
      <c r="R642" s="117">
        <f t="shared" si="116"/>
        <v>992.1</v>
      </c>
      <c r="S642" s="33">
        <f t="shared" si="117"/>
        <v>2.037381746930778</v>
      </c>
    </row>
    <row r="643" spans="1:19" ht="12.75" hidden="1" outlineLevel="2">
      <c r="A643" s="112">
        <v>39387</v>
      </c>
      <c r="B643" s="110" t="s">
        <v>22</v>
      </c>
      <c r="C643" s="110" t="s">
        <v>23</v>
      </c>
      <c r="D643" s="110"/>
      <c r="E643" s="110">
        <v>2436340</v>
      </c>
      <c r="F643" s="110">
        <v>2516370</v>
      </c>
      <c r="G643" s="111">
        <f t="shared" si="113"/>
        <v>80030</v>
      </c>
      <c r="H643" s="94">
        <v>12.89</v>
      </c>
      <c r="I643" s="94">
        <v>0</v>
      </c>
      <c r="J643" s="94">
        <v>120.05</v>
      </c>
      <c r="K643" s="95">
        <f t="shared" si="114"/>
        <v>132.94</v>
      </c>
      <c r="L643" s="2" t="s">
        <v>262</v>
      </c>
      <c r="M643" s="93">
        <v>1</v>
      </c>
      <c r="N643" s="44">
        <f t="shared" si="115"/>
        <v>76</v>
      </c>
      <c r="O643" s="118">
        <v>42.5</v>
      </c>
      <c r="P643" s="118">
        <v>47.5</v>
      </c>
      <c r="Q643" s="117">
        <f>(G643-30000)/1000*$Q$2</f>
        <v>220.13200000000003</v>
      </c>
      <c r="R643" s="117">
        <f t="shared" si="116"/>
        <v>386.13200000000006</v>
      </c>
      <c r="S643" s="33">
        <f t="shared" si="117"/>
        <v>1.9045584474198891</v>
      </c>
    </row>
    <row r="644" spans="1:19" s="35" customFormat="1" ht="12.75" hidden="1" outlineLevel="2">
      <c r="A644" s="112">
        <v>39387</v>
      </c>
      <c r="B644" s="110" t="s">
        <v>24</v>
      </c>
      <c r="C644" s="110" t="s">
        <v>25</v>
      </c>
      <c r="D644" s="110"/>
      <c r="E644" s="110">
        <v>557280</v>
      </c>
      <c r="F644" s="110">
        <v>595210</v>
      </c>
      <c r="G644" s="111">
        <f t="shared" si="113"/>
        <v>37930</v>
      </c>
      <c r="H644" s="94">
        <v>0</v>
      </c>
      <c r="I644" s="94">
        <v>0</v>
      </c>
      <c r="J644" s="94">
        <v>56.9</v>
      </c>
      <c r="K644" s="95">
        <f t="shared" si="114"/>
        <v>56.9</v>
      </c>
      <c r="L644" s="2" t="s">
        <v>262</v>
      </c>
      <c r="M644" s="93">
        <v>1</v>
      </c>
      <c r="N644" s="44">
        <f t="shared" si="115"/>
        <v>76</v>
      </c>
      <c r="O644" s="118">
        <v>42.5</v>
      </c>
      <c r="P644" s="118">
        <v>47.5</v>
      </c>
      <c r="Q644" s="117">
        <f>(G644-30000)/1000*$Q$2</f>
        <v>34.892</v>
      </c>
      <c r="R644" s="117">
        <f t="shared" si="116"/>
        <v>200.892</v>
      </c>
      <c r="S644" s="33">
        <f t="shared" si="117"/>
        <v>2.5306151142355007</v>
      </c>
    </row>
    <row r="645" spans="1:19" s="35" customFormat="1" ht="12.75" hidden="1" outlineLevel="2">
      <c r="A645" s="112">
        <v>39387</v>
      </c>
      <c r="B645" s="110" t="s">
        <v>26</v>
      </c>
      <c r="C645" s="110" t="s">
        <v>27</v>
      </c>
      <c r="D645" s="110"/>
      <c r="E645" s="110">
        <v>3042810</v>
      </c>
      <c r="F645" s="110">
        <v>3042810</v>
      </c>
      <c r="G645" s="111">
        <f t="shared" si="113"/>
        <v>0</v>
      </c>
      <c r="H645" s="94">
        <v>0</v>
      </c>
      <c r="I645" s="94">
        <v>30</v>
      </c>
      <c r="J645" s="94">
        <v>0</v>
      </c>
      <c r="K645" s="95">
        <f t="shared" si="114"/>
        <v>30</v>
      </c>
      <c r="L645" s="2" t="s">
        <v>262</v>
      </c>
      <c r="M645" s="93">
        <v>1</v>
      </c>
      <c r="N645" s="44">
        <f t="shared" si="115"/>
        <v>76</v>
      </c>
      <c r="O645" s="118">
        <v>0</v>
      </c>
      <c r="P645" s="118">
        <v>0</v>
      </c>
      <c r="Q645" s="117">
        <v>0</v>
      </c>
      <c r="R645" s="117">
        <f t="shared" si="116"/>
        <v>76</v>
      </c>
      <c r="S645" s="33">
        <f t="shared" si="117"/>
        <v>1.5333333333333334</v>
      </c>
    </row>
    <row r="646" spans="1:19" ht="12.75" hidden="1" outlineLevel="2">
      <c r="A646" s="112">
        <v>39387</v>
      </c>
      <c r="B646" s="110" t="s">
        <v>28</v>
      </c>
      <c r="C646" s="110" t="s">
        <v>29</v>
      </c>
      <c r="D646" s="110"/>
      <c r="E646" s="110">
        <v>1666930</v>
      </c>
      <c r="F646" s="110">
        <v>1726260</v>
      </c>
      <c r="G646" s="111">
        <f t="shared" si="113"/>
        <v>59330</v>
      </c>
      <c r="H646" s="94">
        <v>0</v>
      </c>
      <c r="I646" s="94">
        <v>0</v>
      </c>
      <c r="J646" s="94">
        <v>89</v>
      </c>
      <c r="K646" s="95">
        <f t="shared" si="114"/>
        <v>89</v>
      </c>
      <c r="L646" s="2" t="s">
        <v>262</v>
      </c>
      <c r="M646" s="93">
        <v>1</v>
      </c>
      <c r="N646" s="44">
        <f t="shared" si="115"/>
        <v>76</v>
      </c>
      <c r="O646" s="118">
        <v>42.5</v>
      </c>
      <c r="P646" s="118">
        <v>47.5</v>
      </c>
      <c r="Q646" s="117">
        <f>(G646-30000)/1000*$Q$2</f>
        <v>129.052</v>
      </c>
      <c r="R646" s="117">
        <f t="shared" si="116"/>
        <v>295.052</v>
      </c>
      <c r="S646" s="33">
        <f t="shared" si="117"/>
        <v>2.3151910112359553</v>
      </c>
    </row>
    <row r="647" spans="1:19" s="35" customFormat="1" ht="12.75" hidden="1" outlineLevel="2">
      <c r="A647" s="112">
        <v>39387</v>
      </c>
      <c r="B647" s="110" t="s">
        <v>129</v>
      </c>
      <c r="C647" s="110" t="s">
        <v>130</v>
      </c>
      <c r="D647" s="110"/>
      <c r="E647" s="110">
        <v>8105480</v>
      </c>
      <c r="F647" s="110">
        <v>8109710</v>
      </c>
      <c r="G647" s="111">
        <f t="shared" si="113"/>
        <v>4230</v>
      </c>
      <c r="H647" s="94">
        <v>15.25</v>
      </c>
      <c r="I647" s="94">
        <v>30</v>
      </c>
      <c r="J647" s="94">
        <v>0</v>
      </c>
      <c r="K647" s="95">
        <f t="shared" si="114"/>
        <v>45.25</v>
      </c>
      <c r="L647" s="2" t="s">
        <v>262</v>
      </c>
      <c r="M647" s="93">
        <v>1</v>
      </c>
      <c r="N647" s="44">
        <f t="shared" si="115"/>
        <v>76</v>
      </c>
      <c r="O647" s="118">
        <v>0</v>
      </c>
      <c r="P647" s="118">
        <v>0</v>
      </c>
      <c r="Q647" s="117">
        <v>0</v>
      </c>
      <c r="R647" s="117">
        <f t="shared" si="116"/>
        <v>76</v>
      </c>
      <c r="S647" s="33">
        <f t="shared" si="117"/>
        <v>0.6795580110497238</v>
      </c>
    </row>
    <row r="648" spans="1:19" ht="12.75" hidden="1" outlineLevel="2">
      <c r="A648" s="112">
        <v>39387</v>
      </c>
      <c r="B648" s="110" t="s">
        <v>30</v>
      </c>
      <c r="C648" s="110" t="s">
        <v>31</v>
      </c>
      <c r="D648" s="110"/>
      <c r="E648" s="110">
        <v>393470</v>
      </c>
      <c r="F648" s="110">
        <v>467610</v>
      </c>
      <c r="G648" s="111">
        <f t="shared" si="113"/>
        <v>74140</v>
      </c>
      <c r="H648" s="94">
        <v>0</v>
      </c>
      <c r="I648" s="94">
        <v>0</v>
      </c>
      <c r="J648" s="94">
        <v>111.21</v>
      </c>
      <c r="K648" s="95">
        <f t="shared" si="114"/>
        <v>111.21</v>
      </c>
      <c r="L648" s="2" t="s">
        <v>262</v>
      </c>
      <c r="M648" s="93">
        <v>1</v>
      </c>
      <c r="N648" s="44">
        <f t="shared" si="115"/>
        <v>76</v>
      </c>
      <c r="O648" s="118">
        <v>42.5</v>
      </c>
      <c r="P648" s="118">
        <v>47.5</v>
      </c>
      <c r="Q648" s="117">
        <f>(G648-30000)/1000*$Q$2</f>
        <v>194.216</v>
      </c>
      <c r="R648" s="117">
        <f t="shared" si="116"/>
        <v>360.216</v>
      </c>
      <c r="S648" s="33">
        <f t="shared" si="117"/>
        <v>2.239061235500405</v>
      </c>
    </row>
    <row r="649" spans="1:19" ht="12.75" hidden="1" outlineLevel="2">
      <c r="A649" s="112">
        <v>39387</v>
      </c>
      <c r="B649" s="110" t="s">
        <v>32</v>
      </c>
      <c r="C649" s="110" t="s">
        <v>33</v>
      </c>
      <c r="D649" s="110"/>
      <c r="E649" s="110">
        <v>893660</v>
      </c>
      <c r="F649" s="110">
        <v>927440</v>
      </c>
      <c r="G649" s="111">
        <f t="shared" si="113"/>
        <v>33780</v>
      </c>
      <c r="H649" s="94">
        <v>0</v>
      </c>
      <c r="I649" s="94">
        <v>0</v>
      </c>
      <c r="J649" s="94">
        <v>50.67</v>
      </c>
      <c r="K649" s="95">
        <f t="shared" si="114"/>
        <v>50.67</v>
      </c>
      <c r="L649" s="2" t="s">
        <v>262</v>
      </c>
      <c r="M649" s="93">
        <v>1</v>
      </c>
      <c r="N649" s="44">
        <f t="shared" si="115"/>
        <v>76</v>
      </c>
      <c r="O649" s="118">
        <v>42.5</v>
      </c>
      <c r="P649" s="118">
        <v>47.5</v>
      </c>
      <c r="Q649" s="117">
        <f>(G649-30000)/1000*$Q$2</f>
        <v>16.632</v>
      </c>
      <c r="R649" s="117">
        <f t="shared" si="116"/>
        <v>182.632</v>
      </c>
      <c r="S649" s="33">
        <f t="shared" si="117"/>
        <v>2.60434181961713</v>
      </c>
    </row>
    <row r="650" spans="1:19" s="28" customFormat="1" ht="12.75" hidden="1" outlineLevel="2">
      <c r="A650" s="112">
        <v>39387</v>
      </c>
      <c r="B650" s="110" t="s">
        <v>34</v>
      </c>
      <c r="C650" s="110" t="s">
        <v>35</v>
      </c>
      <c r="D650" s="110"/>
      <c r="E650" s="110">
        <v>2799760</v>
      </c>
      <c r="F650" s="110">
        <v>2870240</v>
      </c>
      <c r="G650" s="111">
        <f t="shared" si="113"/>
        <v>70480</v>
      </c>
      <c r="H650" s="94">
        <v>0</v>
      </c>
      <c r="I650" s="94">
        <v>0</v>
      </c>
      <c r="J650" s="94">
        <v>105.72</v>
      </c>
      <c r="K650" s="95">
        <f t="shared" si="114"/>
        <v>105.72</v>
      </c>
      <c r="L650" s="2" t="s">
        <v>262</v>
      </c>
      <c r="M650" s="93">
        <v>1</v>
      </c>
      <c r="N650" s="44">
        <f t="shared" si="115"/>
        <v>76</v>
      </c>
      <c r="O650" s="118">
        <v>42.5</v>
      </c>
      <c r="P650" s="118">
        <v>47.5</v>
      </c>
      <c r="Q650" s="117">
        <f>(G650-30000)/1000*$Q$2</f>
        <v>178.112</v>
      </c>
      <c r="R650" s="117">
        <f t="shared" si="116"/>
        <v>344.11199999999997</v>
      </c>
      <c r="S650" s="33">
        <f t="shared" si="117"/>
        <v>2.254937570942111</v>
      </c>
    </row>
    <row r="651" spans="1:19" s="28" customFormat="1" ht="12.75" hidden="1" outlineLevel="2">
      <c r="A651" s="112">
        <v>39387</v>
      </c>
      <c r="B651" s="110" t="s">
        <v>36</v>
      </c>
      <c r="C651" s="110" t="s">
        <v>37</v>
      </c>
      <c r="D651" s="110"/>
      <c r="E651" s="110">
        <v>281950</v>
      </c>
      <c r="F651" s="110">
        <v>340670</v>
      </c>
      <c r="G651" s="111">
        <f t="shared" si="113"/>
        <v>58720</v>
      </c>
      <c r="H651" s="94">
        <v>0</v>
      </c>
      <c r="I651" s="94">
        <v>0</v>
      </c>
      <c r="J651" s="94">
        <v>88.08</v>
      </c>
      <c r="K651" s="95">
        <f t="shared" si="114"/>
        <v>88.08</v>
      </c>
      <c r="L651" s="2" t="s">
        <v>262</v>
      </c>
      <c r="M651" s="93">
        <v>1</v>
      </c>
      <c r="N651" s="44">
        <f t="shared" si="115"/>
        <v>76</v>
      </c>
      <c r="O651" s="118">
        <v>42.5</v>
      </c>
      <c r="P651" s="118">
        <v>47.5</v>
      </c>
      <c r="Q651" s="117">
        <f>(G651-30000)/1000*$Q$2</f>
        <v>126.36800000000001</v>
      </c>
      <c r="R651" s="117">
        <f t="shared" si="116"/>
        <v>292.368</v>
      </c>
      <c r="S651" s="33">
        <f t="shared" si="117"/>
        <v>2.3193460490463216</v>
      </c>
    </row>
    <row r="652" spans="1:19" s="35" customFormat="1" ht="12.75" hidden="1" outlineLevel="2">
      <c r="A652" s="112">
        <v>39387</v>
      </c>
      <c r="B652" s="110" t="s">
        <v>38</v>
      </c>
      <c r="C652" s="110" t="s">
        <v>39</v>
      </c>
      <c r="D652" s="110"/>
      <c r="E652" s="110">
        <v>3085320</v>
      </c>
      <c r="F652" s="110">
        <v>3113050</v>
      </c>
      <c r="G652" s="111">
        <f t="shared" si="113"/>
        <v>27730</v>
      </c>
      <c r="H652" s="94">
        <v>0</v>
      </c>
      <c r="I652" s="94">
        <v>0</v>
      </c>
      <c r="J652" s="94">
        <v>41.6</v>
      </c>
      <c r="K652" s="95">
        <f t="shared" si="114"/>
        <v>41.6</v>
      </c>
      <c r="L652" s="2" t="s">
        <v>262</v>
      </c>
      <c r="M652" s="93">
        <v>1</v>
      </c>
      <c r="N652" s="44">
        <f t="shared" si="115"/>
        <v>76</v>
      </c>
      <c r="O652" s="118">
        <v>42.5</v>
      </c>
      <c r="P652" s="118">
        <f>(G652-20000)/1000*$P$2</f>
        <v>15.46</v>
      </c>
      <c r="Q652" s="117">
        <v>0</v>
      </c>
      <c r="R652" s="117">
        <f t="shared" si="116"/>
        <v>133.96</v>
      </c>
      <c r="S652" s="33">
        <f t="shared" si="117"/>
        <v>2.220192307692308</v>
      </c>
    </row>
    <row r="653" spans="1:19" ht="12.75" hidden="1" outlineLevel="2">
      <c r="A653" s="112">
        <v>39387</v>
      </c>
      <c r="B653" s="110" t="s">
        <v>42</v>
      </c>
      <c r="C653" s="110" t="s">
        <v>43</v>
      </c>
      <c r="D653" s="110"/>
      <c r="E653" s="110">
        <v>1168670</v>
      </c>
      <c r="F653" s="110">
        <v>1173050</v>
      </c>
      <c r="G653" s="111">
        <f t="shared" si="113"/>
        <v>4380</v>
      </c>
      <c r="H653" s="94">
        <v>10</v>
      </c>
      <c r="I653" s="94">
        <v>30</v>
      </c>
      <c r="J653" s="94">
        <v>0</v>
      </c>
      <c r="K653" s="95">
        <f t="shared" si="114"/>
        <v>40</v>
      </c>
      <c r="L653" s="2" t="s">
        <v>262</v>
      </c>
      <c r="M653" s="93">
        <v>1</v>
      </c>
      <c r="N653" s="44">
        <f t="shared" si="115"/>
        <v>76</v>
      </c>
      <c r="O653" s="118">
        <v>0</v>
      </c>
      <c r="P653" s="118">
        <v>0</v>
      </c>
      <c r="Q653" s="117">
        <v>0</v>
      </c>
      <c r="R653" s="117">
        <f t="shared" si="116"/>
        <v>76</v>
      </c>
      <c r="S653" s="33">
        <f t="shared" si="117"/>
        <v>0.9</v>
      </c>
    </row>
    <row r="654" spans="1:19" ht="12.75" hidden="1" outlineLevel="2">
      <c r="A654" s="112">
        <v>39387</v>
      </c>
      <c r="B654" s="110" t="s">
        <v>40</v>
      </c>
      <c r="C654" s="110" t="s">
        <v>41</v>
      </c>
      <c r="D654" s="110"/>
      <c r="E654" s="110">
        <v>4450830</v>
      </c>
      <c r="F654" s="110">
        <v>4522720</v>
      </c>
      <c r="G654" s="111">
        <f t="shared" si="113"/>
        <v>71890</v>
      </c>
      <c r="H654" s="94">
        <v>0</v>
      </c>
      <c r="I654" s="94">
        <v>0</v>
      </c>
      <c r="J654" s="94">
        <v>107.84</v>
      </c>
      <c r="K654" s="95">
        <f t="shared" si="114"/>
        <v>107.84</v>
      </c>
      <c r="L654" s="2" t="s">
        <v>262</v>
      </c>
      <c r="M654" s="93">
        <v>1</v>
      </c>
      <c r="N654" s="44">
        <f t="shared" si="115"/>
        <v>76</v>
      </c>
      <c r="O654" s="118">
        <v>42.5</v>
      </c>
      <c r="P654" s="118">
        <v>47.5</v>
      </c>
      <c r="Q654" s="117">
        <f>(G654-30000)/1000*$Q$2</f>
        <v>184.31600000000003</v>
      </c>
      <c r="R654" s="117">
        <f t="shared" si="116"/>
        <v>350.31600000000003</v>
      </c>
      <c r="S654" s="33">
        <f t="shared" si="117"/>
        <v>2.248479228486647</v>
      </c>
    </row>
    <row r="655" spans="1:19" s="35" customFormat="1" ht="12.75" hidden="1" outlineLevel="2">
      <c r="A655" s="112">
        <v>39387</v>
      </c>
      <c r="B655" s="110" t="s">
        <v>46</v>
      </c>
      <c r="C655" s="110" t="s">
        <v>47</v>
      </c>
      <c r="D655" s="110"/>
      <c r="E655" s="110">
        <v>1754740</v>
      </c>
      <c r="F655" s="110">
        <v>1774550</v>
      </c>
      <c r="G655" s="111">
        <f t="shared" si="113"/>
        <v>19810</v>
      </c>
      <c r="H655" s="94">
        <v>0</v>
      </c>
      <c r="I655" s="94">
        <v>30</v>
      </c>
      <c r="J655" s="94">
        <v>0</v>
      </c>
      <c r="K655" s="95">
        <f t="shared" si="114"/>
        <v>30</v>
      </c>
      <c r="L655" s="2" t="s">
        <v>262</v>
      </c>
      <c r="M655" s="93">
        <v>1</v>
      </c>
      <c r="N655" s="44">
        <f t="shared" si="115"/>
        <v>76</v>
      </c>
      <c r="O655" s="118">
        <f>(G655-10000)/1000*$O$2</f>
        <v>12.262500000000001</v>
      </c>
      <c r="P655" s="118">
        <v>0</v>
      </c>
      <c r="Q655" s="117">
        <v>0</v>
      </c>
      <c r="R655" s="117">
        <f t="shared" si="116"/>
        <v>88.2625</v>
      </c>
      <c r="S655" s="33">
        <f t="shared" si="117"/>
        <v>1.9420833333333334</v>
      </c>
    </row>
    <row r="656" spans="1:19" s="35" customFormat="1" ht="12.75" hidden="1" outlineLevel="2">
      <c r="A656" s="112">
        <v>39387</v>
      </c>
      <c r="B656" s="110" t="s">
        <v>48</v>
      </c>
      <c r="C656" s="110" t="s">
        <v>49</v>
      </c>
      <c r="D656" s="110"/>
      <c r="E656" s="110">
        <v>615340</v>
      </c>
      <c r="F656" s="110">
        <v>687090</v>
      </c>
      <c r="G656" s="111">
        <f t="shared" si="113"/>
        <v>71750</v>
      </c>
      <c r="H656" s="94">
        <v>11</v>
      </c>
      <c r="I656" s="94">
        <v>0</v>
      </c>
      <c r="J656" s="94">
        <v>107.63</v>
      </c>
      <c r="K656" s="95">
        <f t="shared" si="114"/>
        <v>118.63</v>
      </c>
      <c r="L656" s="2" t="s">
        <v>262</v>
      </c>
      <c r="M656" s="93">
        <v>1</v>
      </c>
      <c r="N656" s="44">
        <f t="shared" si="115"/>
        <v>76</v>
      </c>
      <c r="O656" s="118">
        <v>42.5</v>
      </c>
      <c r="P656" s="118">
        <v>47.5</v>
      </c>
      <c r="Q656" s="117">
        <f>(G656-30000)/1000*$Q$2</f>
        <v>183.70000000000002</v>
      </c>
      <c r="R656" s="117">
        <f t="shared" si="116"/>
        <v>349.70000000000005</v>
      </c>
      <c r="S656" s="33">
        <f t="shared" si="117"/>
        <v>1.9478209559133446</v>
      </c>
    </row>
    <row r="657" spans="1:19" s="35" customFormat="1" ht="12.75" hidden="1" outlineLevel="2">
      <c r="A657" s="112">
        <v>39387</v>
      </c>
      <c r="B657" s="110" t="s">
        <v>50</v>
      </c>
      <c r="C657" s="110" t="s">
        <v>51</v>
      </c>
      <c r="D657" s="110"/>
      <c r="E657" s="110">
        <v>1899760</v>
      </c>
      <c r="F657" s="110">
        <v>1929880</v>
      </c>
      <c r="G657" s="111">
        <f t="shared" si="113"/>
        <v>30120</v>
      </c>
      <c r="H657" s="94">
        <v>0</v>
      </c>
      <c r="I657" s="94">
        <v>0</v>
      </c>
      <c r="J657" s="94">
        <v>45.18</v>
      </c>
      <c r="K657" s="95">
        <f t="shared" si="114"/>
        <v>45.18</v>
      </c>
      <c r="L657" s="2" t="s">
        <v>262</v>
      </c>
      <c r="M657" s="93">
        <v>1</v>
      </c>
      <c r="N657" s="44">
        <f t="shared" si="115"/>
        <v>76</v>
      </c>
      <c r="O657" s="118">
        <v>42.5</v>
      </c>
      <c r="P657" s="118">
        <v>47.5</v>
      </c>
      <c r="Q657" s="117">
        <f>(G657-30000)/1000*$Q$2</f>
        <v>0.528</v>
      </c>
      <c r="R657" s="117">
        <f t="shared" si="116"/>
        <v>166.528</v>
      </c>
      <c r="S657" s="33">
        <f t="shared" si="117"/>
        <v>2.6858787073926513</v>
      </c>
    </row>
    <row r="658" spans="1:19" ht="12.75" hidden="1" outlineLevel="2">
      <c r="A658" s="112">
        <v>39387</v>
      </c>
      <c r="B658" s="110" t="s">
        <v>52</v>
      </c>
      <c r="C658" s="110" t="s">
        <v>53</v>
      </c>
      <c r="D658" s="110"/>
      <c r="E658" s="110">
        <v>3799350</v>
      </c>
      <c r="F658" s="110">
        <v>3879110</v>
      </c>
      <c r="G658" s="111">
        <f t="shared" si="113"/>
        <v>79760</v>
      </c>
      <c r="H658" s="94">
        <v>0</v>
      </c>
      <c r="I658" s="94">
        <v>0</v>
      </c>
      <c r="J658" s="94">
        <v>119.64</v>
      </c>
      <c r="K658" s="95">
        <f t="shared" si="114"/>
        <v>119.64</v>
      </c>
      <c r="L658" s="2" t="s">
        <v>262</v>
      </c>
      <c r="M658" s="93">
        <v>1</v>
      </c>
      <c r="N658" s="44">
        <f t="shared" si="115"/>
        <v>76</v>
      </c>
      <c r="O658" s="118">
        <v>42.5</v>
      </c>
      <c r="P658" s="118">
        <v>47.5</v>
      </c>
      <c r="Q658" s="117">
        <f>(G658-30000)/1000*$Q$2</f>
        <v>218.94400000000002</v>
      </c>
      <c r="R658" s="117">
        <f t="shared" si="116"/>
        <v>384.944</v>
      </c>
      <c r="S658" s="33">
        <f t="shared" si="117"/>
        <v>2.217519224339686</v>
      </c>
    </row>
    <row r="659" spans="1:19" ht="12.75" hidden="1" outlineLevel="2">
      <c r="A659" s="112">
        <v>39387</v>
      </c>
      <c r="B659" s="110" t="s">
        <v>54</v>
      </c>
      <c r="C659" s="110" t="s">
        <v>55</v>
      </c>
      <c r="D659" s="110"/>
      <c r="E659" s="110">
        <v>3032340</v>
      </c>
      <c r="F659" s="110">
        <v>3100680</v>
      </c>
      <c r="G659" s="111">
        <f t="shared" si="113"/>
        <v>68340</v>
      </c>
      <c r="H659" s="94">
        <v>0</v>
      </c>
      <c r="I659" s="94">
        <v>0</v>
      </c>
      <c r="J659" s="94">
        <v>102.51</v>
      </c>
      <c r="K659" s="95">
        <f t="shared" si="114"/>
        <v>102.51</v>
      </c>
      <c r="L659" s="2" t="s">
        <v>262</v>
      </c>
      <c r="M659" s="93">
        <v>1</v>
      </c>
      <c r="N659" s="44">
        <f t="shared" si="115"/>
        <v>76</v>
      </c>
      <c r="O659" s="118">
        <v>42.5</v>
      </c>
      <c r="P659" s="118">
        <v>47.5</v>
      </c>
      <c r="Q659" s="117">
        <f>(G659-30000)/1000*$Q$2</f>
        <v>168.69600000000003</v>
      </c>
      <c r="R659" s="117">
        <f t="shared" si="116"/>
        <v>334.696</v>
      </c>
      <c r="S659" s="33">
        <f t="shared" si="117"/>
        <v>2.2650082918739636</v>
      </c>
    </row>
    <row r="660" spans="1:19" ht="12.75" hidden="1" outlineLevel="2">
      <c r="A660" s="112">
        <v>39387</v>
      </c>
      <c r="B660" s="110" t="s">
        <v>56</v>
      </c>
      <c r="C660" s="110" t="s">
        <v>57</v>
      </c>
      <c r="D660" s="110"/>
      <c r="E660" s="110">
        <v>2844930</v>
      </c>
      <c r="F660" s="110">
        <v>2893620</v>
      </c>
      <c r="G660" s="111">
        <f t="shared" si="113"/>
        <v>48690</v>
      </c>
      <c r="H660" s="94">
        <v>0</v>
      </c>
      <c r="I660" s="94">
        <v>0</v>
      </c>
      <c r="J660" s="94">
        <v>73.04</v>
      </c>
      <c r="K660" s="95">
        <f t="shared" si="114"/>
        <v>73.04</v>
      </c>
      <c r="L660" s="2" t="s">
        <v>262</v>
      </c>
      <c r="M660" s="93">
        <v>1</v>
      </c>
      <c r="N660" s="44">
        <f t="shared" si="115"/>
        <v>76</v>
      </c>
      <c r="O660" s="118">
        <v>42.5</v>
      </c>
      <c r="P660" s="118">
        <v>47.5</v>
      </c>
      <c r="Q660" s="117">
        <f>(G660-30000)/1000*$Q$2</f>
        <v>82.23600000000002</v>
      </c>
      <c r="R660" s="117">
        <f t="shared" si="116"/>
        <v>248.23600000000002</v>
      </c>
      <c r="S660" s="33">
        <f t="shared" si="117"/>
        <v>2.3986308871851043</v>
      </c>
    </row>
    <row r="661" spans="1:19" ht="12.75" hidden="1" outlineLevel="2">
      <c r="A661" s="112">
        <v>39387</v>
      </c>
      <c r="B661" s="110" t="s">
        <v>58</v>
      </c>
      <c r="C661" s="110" t="s">
        <v>59</v>
      </c>
      <c r="D661" s="110"/>
      <c r="E661" s="110">
        <v>2059960</v>
      </c>
      <c r="F661" s="110">
        <v>2075130</v>
      </c>
      <c r="G661" s="111">
        <f t="shared" si="113"/>
        <v>15170</v>
      </c>
      <c r="H661" s="94">
        <v>0</v>
      </c>
      <c r="I661" s="94">
        <v>30</v>
      </c>
      <c r="J661" s="94">
        <v>0</v>
      </c>
      <c r="K661" s="95">
        <f t="shared" si="114"/>
        <v>30</v>
      </c>
      <c r="L661" s="2" t="s">
        <v>262</v>
      </c>
      <c r="M661" s="93">
        <v>1</v>
      </c>
      <c r="N661" s="44">
        <f t="shared" si="115"/>
        <v>76</v>
      </c>
      <c r="O661" s="118">
        <f>(G661-10000)/1000*$O$2</f>
        <v>6.4625</v>
      </c>
      <c r="P661" s="118">
        <v>0</v>
      </c>
      <c r="Q661" s="117">
        <v>0</v>
      </c>
      <c r="R661" s="117">
        <f t="shared" si="116"/>
        <v>82.4625</v>
      </c>
      <c r="S661" s="33">
        <f t="shared" si="117"/>
        <v>1.7487500000000002</v>
      </c>
    </row>
    <row r="662" spans="1:19" ht="12.75" hidden="1" outlineLevel="2">
      <c r="A662" s="112">
        <v>39387</v>
      </c>
      <c r="B662" s="110" t="s">
        <v>60</v>
      </c>
      <c r="C662" s="110" t="s">
        <v>61</v>
      </c>
      <c r="D662" s="110"/>
      <c r="E662" s="110">
        <v>2172450</v>
      </c>
      <c r="F662" s="110">
        <v>2215010</v>
      </c>
      <c r="G662" s="111">
        <f aca="true" t="shared" si="118" ref="G662:G693">F662-E662</f>
        <v>42560</v>
      </c>
      <c r="H662" s="94">
        <v>10</v>
      </c>
      <c r="I662" s="94">
        <v>0</v>
      </c>
      <c r="J662" s="94">
        <v>63.84</v>
      </c>
      <c r="K662" s="95">
        <f aca="true" t="shared" si="119" ref="K662:K693">+J662+I662+H662</f>
        <v>73.84</v>
      </c>
      <c r="L662" s="2" t="s">
        <v>262</v>
      </c>
      <c r="M662" s="93">
        <v>1</v>
      </c>
      <c r="N662" s="44">
        <f aca="true" t="shared" si="120" ref="N662:N693">$N$2*2</f>
        <v>76</v>
      </c>
      <c r="O662" s="118">
        <v>42.5</v>
      </c>
      <c r="P662" s="118">
        <v>47.5</v>
      </c>
      <c r="Q662" s="117">
        <f>(G662-30000)/1000*$Q$2</f>
        <v>55.26400000000001</v>
      </c>
      <c r="R662" s="117">
        <f aca="true" t="shared" si="121" ref="R662:R693">N662+O662+P662+Q662</f>
        <v>221.264</v>
      </c>
      <c r="S662" s="33">
        <f aca="true" t="shared" si="122" ref="S662:S693">SUM(R662-K662)/K662</f>
        <v>1.9965330444203684</v>
      </c>
    </row>
    <row r="663" spans="1:19" s="35" customFormat="1" ht="12.75" hidden="1" outlineLevel="2">
      <c r="A663" s="112">
        <v>39387</v>
      </c>
      <c r="B663" s="110" t="s">
        <v>62</v>
      </c>
      <c r="C663" s="110" t="s">
        <v>63</v>
      </c>
      <c r="D663" s="110"/>
      <c r="E663" s="110">
        <v>1973990</v>
      </c>
      <c r="F663" s="110">
        <v>2007790</v>
      </c>
      <c r="G663" s="111">
        <f t="shared" si="118"/>
        <v>33800</v>
      </c>
      <c r="H663" s="94">
        <v>0</v>
      </c>
      <c r="I663" s="94">
        <v>0</v>
      </c>
      <c r="J663" s="94">
        <v>50.7</v>
      </c>
      <c r="K663" s="95">
        <f t="shared" si="119"/>
        <v>50.7</v>
      </c>
      <c r="L663" s="2" t="s">
        <v>262</v>
      </c>
      <c r="M663" s="93">
        <v>1</v>
      </c>
      <c r="N663" s="44">
        <f t="shared" si="120"/>
        <v>76</v>
      </c>
      <c r="O663" s="118">
        <v>42.5</v>
      </c>
      <c r="P663" s="118">
        <v>47.5</v>
      </c>
      <c r="Q663" s="117">
        <f>(G663-30000)/1000*$Q$2</f>
        <v>16.72</v>
      </c>
      <c r="R663" s="117">
        <f t="shared" si="121"/>
        <v>182.72</v>
      </c>
      <c r="S663" s="33">
        <f t="shared" si="122"/>
        <v>2.603944773175542</v>
      </c>
    </row>
    <row r="664" spans="1:19" s="35" customFormat="1" ht="12.75" hidden="1" outlineLevel="2">
      <c r="A664" s="112">
        <v>39387</v>
      </c>
      <c r="B664" s="110" t="s">
        <v>64</v>
      </c>
      <c r="C664" s="110" t="s">
        <v>65</v>
      </c>
      <c r="D664" s="110"/>
      <c r="E664" s="110">
        <v>2390730</v>
      </c>
      <c r="F664" s="110">
        <v>2436160</v>
      </c>
      <c r="G664" s="111">
        <f t="shared" si="118"/>
        <v>45430</v>
      </c>
      <c r="H664" s="94">
        <v>11.12</v>
      </c>
      <c r="I664" s="94">
        <v>0</v>
      </c>
      <c r="J664" s="94">
        <v>68.15</v>
      </c>
      <c r="K664" s="95">
        <f t="shared" si="119"/>
        <v>79.27000000000001</v>
      </c>
      <c r="L664" s="2" t="s">
        <v>262</v>
      </c>
      <c r="M664" s="93">
        <v>1</v>
      </c>
      <c r="N664" s="44">
        <f t="shared" si="120"/>
        <v>76</v>
      </c>
      <c r="O664" s="118">
        <v>42.5</v>
      </c>
      <c r="P664" s="118">
        <v>47.5</v>
      </c>
      <c r="Q664" s="117">
        <f>(G664-30000)/1000*$Q$2</f>
        <v>67.89200000000001</v>
      </c>
      <c r="R664" s="117">
        <f t="shared" si="121"/>
        <v>233.892</v>
      </c>
      <c r="S664" s="33">
        <f t="shared" si="122"/>
        <v>1.9505739876371888</v>
      </c>
    </row>
    <row r="665" spans="1:19" s="63" customFormat="1" ht="12.75" hidden="1" outlineLevel="2">
      <c r="A665" s="112">
        <v>39387</v>
      </c>
      <c r="B665" s="110" t="s">
        <v>66</v>
      </c>
      <c r="C665" s="110" t="s">
        <v>67</v>
      </c>
      <c r="D665" s="110"/>
      <c r="E665" s="110">
        <v>1437230</v>
      </c>
      <c r="F665" s="110">
        <v>1468280</v>
      </c>
      <c r="G665" s="111">
        <f t="shared" si="118"/>
        <v>31050</v>
      </c>
      <c r="H665" s="94">
        <v>0</v>
      </c>
      <c r="I665" s="94">
        <v>0</v>
      </c>
      <c r="J665" s="94">
        <v>46.58</v>
      </c>
      <c r="K665" s="95">
        <f t="shared" si="119"/>
        <v>46.58</v>
      </c>
      <c r="L665" s="2" t="s">
        <v>262</v>
      </c>
      <c r="M665" s="93">
        <v>1</v>
      </c>
      <c r="N665" s="44">
        <f t="shared" si="120"/>
        <v>76</v>
      </c>
      <c r="O665" s="118">
        <v>42.5</v>
      </c>
      <c r="P665" s="118">
        <v>47.5</v>
      </c>
      <c r="Q665" s="117">
        <f>(G665-30000)/1000*$Q$2</f>
        <v>4.620000000000001</v>
      </c>
      <c r="R665" s="117">
        <f t="shared" si="121"/>
        <v>170.62</v>
      </c>
      <c r="S665" s="33">
        <f t="shared" si="122"/>
        <v>2.6629454701588666</v>
      </c>
    </row>
    <row r="666" spans="1:19" s="35" customFormat="1" ht="12.75" hidden="1" outlineLevel="2">
      <c r="A666" s="112">
        <v>39387</v>
      </c>
      <c r="B666" s="110" t="s">
        <v>237</v>
      </c>
      <c r="C666" s="110" t="s">
        <v>238</v>
      </c>
      <c r="D666" s="110"/>
      <c r="E666" s="110">
        <v>0</v>
      </c>
      <c r="F666" s="110">
        <v>0</v>
      </c>
      <c r="G666" s="111">
        <f t="shared" si="118"/>
        <v>0</v>
      </c>
      <c r="H666" s="94">
        <v>0</v>
      </c>
      <c r="I666" s="94">
        <v>0</v>
      </c>
      <c r="J666" s="94">
        <v>0</v>
      </c>
      <c r="K666" s="95">
        <f t="shared" si="119"/>
        <v>0</v>
      </c>
      <c r="L666" s="2" t="s">
        <v>262</v>
      </c>
      <c r="M666" s="93">
        <v>1</v>
      </c>
      <c r="N666" s="44">
        <f t="shared" si="120"/>
        <v>76</v>
      </c>
      <c r="O666" s="118">
        <v>0</v>
      </c>
      <c r="P666" s="118">
        <v>0</v>
      </c>
      <c r="Q666" s="117">
        <v>0</v>
      </c>
      <c r="R666" s="117">
        <f t="shared" si="121"/>
        <v>76</v>
      </c>
      <c r="S666" s="33" t="e">
        <f t="shared" si="122"/>
        <v>#DIV/0!</v>
      </c>
    </row>
    <row r="667" spans="1:19" ht="12.75" hidden="1" outlineLevel="2">
      <c r="A667" s="112">
        <v>39387</v>
      </c>
      <c r="B667" s="110" t="s">
        <v>125</v>
      </c>
      <c r="C667" s="110" t="s">
        <v>126</v>
      </c>
      <c r="D667" s="110"/>
      <c r="E667" s="110">
        <v>0</v>
      </c>
      <c r="F667" s="110">
        <v>0</v>
      </c>
      <c r="G667" s="111">
        <f t="shared" si="118"/>
        <v>0</v>
      </c>
      <c r="H667" s="94">
        <v>0</v>
      </c>
      <c r="I667" s="94">
        <v>0</v>
      </c>
      <c r="J667" s="94">
        <v>0</v>
      </c>
      <c r="K667" s="95">
        <f t="shared" si="119"/>
        <v>0</v>
      </c>
      <c r="L667" s="2" t="s">
        <v>262</v>
      </c>
      <c r="M667" s="93">
        <v>1</v>
      </c>
      <c r="N667" s="44">
        <f t="shared" si="120"/>
        <v>76</v>
      </c>
      <c r="O667" s="118">
        <v>0</v>
      </c>
      <c r="P667" s="118">
        <v>0</v>
      </c>
      <c r="Q667" s="117">
        <v>0</v>
      </c>
      <c r="R667" s="117">
        <f t="shared" si="121"/>
        <v>76</v>
      </c>
      <c r="S667" s="33" t="e">
        <f t="shared" si="122"/>
        <v>#DIV/0!</v>
      </c>
    </row>
    <row r="668" spans="1:19" ht="12.75" hidden="1" outlineLevel="2">
      <c r="A668" s="112">
        <v>39387</v>
      </c>
      <c r="B668" s="110" t="s">
        <v>209</v>
      </c>
      <c r="C668" s="110" t="s">
        <v>210</v>
      </c>
      <c r="D668" s="110"/>
      <c r="E668" s="110">
        <v>0</v>
      </c>
      <c r="F668" s="110">
        <v>0</v>
      </c>
      <c r="G668" s="111">
        <f t="shared" si="118"/>
        <v>0</v>
      </c>
      <c r="H668" s="94">
        <v>0</v>
      </c>
      <c r="I668" s="94">
        <v>0</v>
      </c>
      <c r="J668" s="94">
        <v>0</v>
      </c>
      <c r="K668" s="95">
        <f t="shared" si="119"/>
        <v>0</v>
      </c>
      <c r="L668" s="2" t="s">
        <v>262</v>
      </c>
      <c r="M668" s="93">
        <v>1</v>
      </c>
      <c r="N668" s="44">
        <f t="shared" si="120"/>
        <v>76</v>
      </c>
      <c r="O668" s="118">
        <v>0</v>
      </c>
      <c r="P668" s="118">
        <v>0</v>
      </c>
      <c r="Q668" s="117">
        <v>0</v>
      </c>
      <c r="R668" s="117">
        <f t="shared" si="121"/>
        <v>76</v>
      </c>
      <c r="S668" s="33" t="e">
        <f t="shared" si="122"/>
        <v>#DIV/0!</v>
      </c>
    </row>
    <row r="669" spans="1:19" s="35" customFormat="1" ht="12.75" hidden="1" outlineLevel="2">
      <c r="A669" s="112">
        <v>39387</v>
      </c>
      <c r="B669" s="110" t="s">
        <v>211</v>
      </c>
      <c r="C669" s="110" t="s">
        <v>212</v>
      </c>
      <c r="D669" s="110"/>
      <c r="E669" s="110">
        <v>811190</v>
      </c>
      <c r="F669" s="110">
        <v>853970</v>
      </c>
      <c r="G669" s="111">
        <f t="shared" si="118"/>
        <v>42780</v>
      </c>
      <c r="H669" s="94">
        <v>17.58</v>
      </c>
      <c r="I669" s="94">
        <v>0</v>
      </c>
      <c r="J669" s="94">
        <v>64.17</v>
      </c>
      <c r="K669" s="95">
        <f t="shared" si="119"/>
        <v>81.75</v>
      </c>
      <c r="L669" s="2" t="s">
        <v>262</v>
      </c>
      <c r="M669" s="93">
        <v>1</v>
      </c>
      <c r="N669" s="44">
        <f t="shared" si="120"/>
        <v>76</v>
      </c>
      <c r="O669" s="118">
        <v>42.5</v>
      </c>
      <c r="P669" s="118">
        <v>47.5</v>
      </c>
      <c r="Q669" s="117">
        <f>(G669-30000)/1000*$Q$2</f>
        <v>56.232</v>
      </c>
      <c r="R669" s="117">
        <f t="shared" si="121"/>
        <v>222.232</v>
      </c>
      <c r="S669" s="33">
        <f t="shared" si="122"/>
        <v>1.718434250764526</v>
      </c>
    </row>
    <row r="670" spans="1:19" s="35" customFormat="1" ht="12.75" hidden="1" outlineLevel="2">
      <c r="A670" s="112">
        <v>39387</v>
      </c>
      <c r="B670" s="110" t="s">
        <v>243</v>
      </c>
      <c r="C670" s="110" t="s">
        <v>244</v>
      </c>
      <c r="D670" s="110"/>
      <c r="E670" s="110">
        <v>0</v>
      </c>
      <c r="F670" s="110">
        <v>0</v>
      </c>
      <c r="G670" s="111">
        <f t="shared" si="118"/>
        <v>0</v>
      </c>
      <c r="H670" s="94">
        <v>0</v>
      </c>
      <c r="I670" s="94">
        <v>0</v>
      </c>
      <c r="J670" s="94">
        <v>0</v>
      </c>
      <c r="K670" s="95">
        <f t="shared" si="119"/>
        <v>0</v>
      </c>
      <c r="L670" s="2" t="s">
        <v>262</v>
      </c>
      <c r="M670" s="93">
        <v>1</v>
      </c>
      <c r="N670" s="44">
        <f t="shared" si="120"/>
        <v>76</v>
      </c>
      <c r="O670" s="118">
        <v>0</v>
      </c>
      <c r="P670" s="118">
        <v>0</v>
      </c>
      <c r="Q670" s="117">
        <v>0</v>
      </c>
      <c r="R670" s="117">
        <f t="shared" si="121"/>
        <v>76</v>
      </c>
      <c r="S670" s="33" t="e">
        <f t="shared" si="122"/>
        <v>#DIV/0!</v>
      </c>
    </row>
    <row r="671" spans="1:19" s="35" customFormat="1" ht="12.75" hidden="1" outlineLevel="2">
      <c r="A671" s="112">
        <v>39387</v>
      </c>
      <c r="B671" s="110" t="s">
        <v>241</v>
      </c>
      <c r="C671" s="110" t="s">
        <v>242</v>
      </c>
      <c r="D671" s="110"/>
      <c r="E671" s="110">
        <v>0</v>
      </c>
      <c r="F671" s="110">
        <v>0</v>
      </c>
      <c r="G671" s="111">
        <f t="shared" si="118"/>
        <v>0</v>
      </c>
      <c r="H671" s="94">
        <v>0</v>
      </c>
      <c r="I671" s="94">
        <v>0</v>
      </c>
      <c r="J671" s="94">
        <v>75</v>
      </c>
      <c r="K671" s="95">
        <f t="shared" si="119"/>
        <v>75</v>
      </c>
      <c r="L671" s="2" t="s">
        <v>262</v>
      </c>
      <c r="M671" s="93">
        <v>1</v>
      </c>
      <c r="N671" s="44">
        <f t="shared" si="120"/>
        <v>76</v>
      </c>
      <c r="O671" s="118">
        <v>0</v>
      </c>
      <c r="P671" s="118">
        <v>0</v>
      </c>
      <c r="Q671" s="117">
        <v>0</v>
      </c>
      <c r="R671" s="117">
        <f t="shared" si="121"/>
        <v>76</v>
      </c>
      <c r="S671" s="33">
        <f t="shared" si="122"/>
        <v>0.013333333333333334</v>
      </c>
    </row>
    <row r="672" spans="1:19" s="35" customFormat="1" ht="12.75" hidden="1" outlineLevel="2">
      <c r="A672" s="112">
        <v>39387</v>
      </c>
      <c r="B672" s="110" t="s">
        <v>68</v>
      </c>
      <c r="C672" s="110" t="s">
        <v>69</v>
      </c>
      <c r="D672" s="110"/>
      <c r="E672" s="110">
        <v>1062190</v>
      </c>
      <c r="F672" s="110">
        <v>1094710</v>
      </c>
      <c r="G672" s="111">
        <f t="shared" si="118"/>
        <v>32520</v>
      </c>
      <c r="H672" s="94">
        <v>0</v>
      </c>
      <c r="I672" s="94">
        <v>0</v>
      </c>
      <c r="J672" s="94">
        <v>48.78</v>
      </c>
      <c r="K672" s="95">
        <f t="shared" si="119"/>
        <v>48.78</v>
      </c>
      <c r="L672" s="2" t="s">
        <v>262</v>
      </c>
      <c r="M672" s="93">
        <v>1</v>
      </c>
      <c r="N672" s="44">
        <f t="shared" si="120"/>
        <v>76</v>
      </c>
      <c r="O672" s="118">
        <v>42.5</v>
      </c>
      <c r="P672" s="118">
        <v>47.5</v>
      </c>
      <c r="Q672" s="117">
        <f aca="true" t="shared" si="123" ref="Q672:Q679">(G672-30000)/1000*$Q$2</f>
        <v>11.088000000000001</v>
      </c>
      <c r="R672" s="117">
        <f t="shared" si="121"/>
        <v>177.088</v>
      </c>
      <c r="S672" s="33">
        <f t="shared" si="122"/>
        <v>2.6303403034030337</v>
      </c>
    </row>
    <row r="673" spans="1:19" s="35" customFormat="1" ht="12.75" hidden="1" outlineLevel="2">
      <c r="A673" s="112">
        <v>39387</v>
      </c>
      <c r="B673" s="110" t="s">
        <v>70</v>
      </c>
      <c r="C673" s="110" t="s">
        <v>71</v>
      </c>
      <c r="D673" s="110"/>
      <c r="E673" s="110">
        <v>1696990</v>
      </c>
      <c r="F673" s="110">
        <v>1745860</v>
      </c>
      <c r="G673" s="111">
        <f t="shared" si="118"/>
        <v>48870</v>
      </c>
      <c r="H673" s="94">
        <v>0</v>
      </c>
      <c r="I673" s="94">
        <v>0</v>
      </c>
      <c r="J673" s="94">
        <v>73.31</v>
      </c>
      <c r="K673" s="95">
        <f t="shared" si="119"/>
        <v>73.31</v>
      </c>
      <c r="L673" s="2" t="s">
        <v>262</v>
      </c>
      <c r="M673" s="93">
        <v>1</v>
      </c>
      <c r="N673" s="44">
        <f t="shared" si="120"/>
        <v>76</v>
      </c>
      <c r="O673" s="118">
        <v>42.5</v>
      </c>
      <c r="P673" s="118">
        <v>47.5</v>
      </c>
      <c r="Q673" s="117">
        <f t="shared" si="123"/>
        <v>83.028</v>
      </c>
      <c r="R673" s="117">
        <f t="shared" si="121"/>
        <v>249.02800000000002</v>
      </c>
      <c r="S673" s="33">
        <f t="shared" si="122"/>
        <v>2.396917200927568</v>
      </c>
    </row>
    <row r="674" spans="1:19" s="28" customFormat="1" ht="12.75" hidden="1" outlineLevel="2">
      <c r="A674" s="112">
        <v>39387</v>
      </c>
      <c r="B674" s="110" t="s">
        <v>72</v>
      </c>
      <c r="C674" s="110" t="s">
        <v>73</v>
      </c>
      <c r="D674" s="110"/>
      <c r="E674" s="110">
        <v>2773650</v>
      </c>
      <c r="F674" s="110">
        <v>2836890</v>
      </c>
      <c r="G674" s="111">
        <f t="shared" si="118"/>
        <v>63240</v>
      </c>
      <c r="H674" s="94">
        <v>0</v>
      </c>
      <c r="I674" s="94">
        <v>0</v>
      </c>
      <c r="J674" s="94">
        <v>94.86</v>
      </c>
      <c r="K674" s="95">
        <f t="shared" si="119"/>
        <v>94.86</v>
      </c>
      <c r="L674" s="2" t="s">
        <v>262</v>
      </c>
      <c r="M674" s="93">
        <v>1</v>
      </c>
      <c r="N674" s="44">
        <f t="shared" si="120"/>
        <v>76</v>
      </c>
      <c r="O674" s="118">
        <v>42.5</v>
      </c>
      <c r="P674" s="118">
        <v>47.5</v>
      </c>
      <c r="Q674" s="117">
        <f t="shared" si="123"/>
        <v>146.25600000000003</v>
      </c>
      <c r="R674" s="117">
        <f t="shared" si="121"/>
        <v>312.25600000000003</v>
      </c>
      <c r="S674" s="33">
        <f t="shared" si="122"/>
        <v>2.2917562724014338</v>
      </c>
    </row>
    <row r="675" spans="1:19" s="35" customFormat="1" ht="12.75" hidden="1" outlineLevel="2">
      <c r="A675" s="112">
        <v>39387</v>
      </c>
      <c r="B675" s="110" t="s">
        <v>74</v>
      </c>
      <c r="C675" s="110" t="s">
        <v>75</v>
      </c>
      <c r="D675" s="110"/>
      <c r="E675" s="110">
        <v>998960</v>
      </c>
      <c r="F675" s="110">
        <v>1036450</v>
      </c>
      <c r="G675" s="111">
        <f t="shared" si="118"/>
        <v>37490</v>
      </c>
      <c r="H675" s="94">
        <v>0</v>
      </c>
      <c r="I675" s="94">
        <v>0</v>
      </c>
      <c r="J675" s="94">
        <v>56.24</v>
      </c>
      <c r="K675" s="95">
        <f t="shared" si="119"/>
        <v>56.24</v>
      </c>
      <c r="L675" s="2" t="s">
        <v>262</v>
      </c>
      <c r="M675" s="93">
        <v>1</v>
      </c>
      <c r="N675" s="44">
        <f t="shared" si="120"/>
        <v>76</v>
      </c>
      <c r="O675" s="118">
        <v>42.5</v>
      </c>
      <c r="P675" s="118">
        <v>47.5</v>
      </c>
      <c r="Q675" s="117">
        <f t="shared" si="123"/>
        <v>32.956</v>
      </c>
      <c r="R675" s="117">
        <f t="shared" si="121"/>
        <v>198.95600000000002</v>
      </c>
      <c r="S675" s="33">
        <f t="shared" si="122"/>
        <v>2.537624466571835</v>
      </c>
    </row>
    <row r="676" spans="1:19" s="35" customFormat="1" ht="12.75" hidden="1" outlineLevel="2">
      <c r="A676" s="112">
        <v>39387</v>
      </c>
      <c r="B676" s="110" t="s">
        <v>76</v>
      </c>
      <c r="C676" s="110" t="s">
        <v>77</v>
      </c>
      <c r="D676" s="110"/>
      <c r="E676" s="110">
        <v>0</v>
      </c>
      <c r="F676" s="110">
        <v>30850</v>
      </c>
      <c r="G676" s="111">
        <f t="shared" si="118"/>
        <v>30850</v>
      </c>
      <c r="H676" s="94">
        <v>0</v>
      </c>
      <c r="I676" s="94">
        <v>0</v>
      </c>
      <c r="J676" s="94">
        <v>46.28</v>
      </c>
      <c r="K676" s="95">
        <f t="shared" si="119"/>
        <v>46.28</v>
      </c>
      <c r="L676" s="2" t="s">
        <v>262</v>
      </c>
      <c r="M676" s="93">
        <v>1</v>
      </c>
      <c r="N676" s="44">
        <f t="shared" si="120"/>
        <v>76</v>
      </c>
      <c r="O676" s="118">
        <v>42.5</v>
      </c>
      <c r="P676" s="118">
        <v>47.5</v>
      </c>
      <c r="Q676" s="117">
        <f t="shared" si="123"/>
        <v>3.74</v>
      </c>
      <c r="R676" s="117">
        <f t="shared" si="121"/>
        <v>169.74</v>
      </c>
      <c r="S676" s="33">
        <f t="shared" si="122"/>
        <v>2.667675021607606</v>
      </c>
    </row>
    <row r="677" spans="1:19" ht="12.75" hidden="1" outlineLevel="2">
      <c r="A677" s="112">
        <v>39387</v>
      </c>
      <c r="B677" s="110" t="s">
        <v>78</v>
      </c>
      <c r="C677" s="110" t="s">
        <v>79</v>
      </c>
      <c r="D677" s="110"/>
      <c r="E677" s="110">
        <v>986730</v>
      </c>
      <c r="F677" s="110">
        <v>1031990</v>
      </c>
      <c r="G677" s="111">
        <f t="shared" si="118"/>
        <v>45260</v>
      </c>
      <c r="H677" s="94">
        <v>0</v>
      </c>
      <c r="I677" s="94">
        <v>0</v>
      </c>
      <c r="J677" s="94">
        <v>67.89</v>
      </c>
      <c r="K677" s="95">
        <f t="shared" si="119"/>
        <v>67.89</v>
      </c>
      <c r="L677" s="2" t="s">
        <v>262</v>
      </c>
      <c r="M677" s="93">
        <v>1</v>
      </c>
      <c r="N677" s="44">
        <f t="shared" si="120"/>
        <v>76</v>
      </c>
      <c r="O677" s="118">
        <v>42.5</v>
      </c>
      <c r="P677" s="118">
        <v>47.5</v>
      </c>
      <c r="Q677" s="117">
        <f t="shared" si="123"/>
        <v>67.144</v>
      </c>
      <c r="R677" s="117">
        <f t="shared" si="121"/>
        <v>233.144</v>
      </c>
      <c r="S677" s="33">
        <f t="shared" si="122"/>
        <v>2.434143467373693</v>
      </c>
    </row>
    <row r="678" spans="1:19" ht="12.75" hidden="1" outlineLevel="2">
      <c r="A678" s="112">
        <v>39387</v>
      </c>
      <c r="B678" s="110" t="s">
        <v>213</v>
      </c>
      <c r="C678" s="110" t="s">
        <v>214</v>
      </c>
      <c r="D678" s="110"/>
      <c r="E678" s="110">
        <v>1463540</v>
      </c>
      <c r="F678" s="110">
        <v>1506030</v>
      </c>
      <c r="G678" s="111">
        <f t="shared" si="118"/>
        <v>42490</v>
      </c>
      <c r="H678" s="94">
        <v>0</v>
      </c>
      <c r="I678" s="94">
        <v>0</v>
      </c>
      <c r="J678" s="94">
        <v>63.74</v>
      </c>
      <c r="K678" s="95">
        <f t="shared" si="119"/>
        <v>63.74</v>
      </c>
      <c r="L678" s="2" t="s">
        <v>262</v>
      </c>
      <c r="M678" s="93">
        <v>1</v>
      </c>
      <c r="N678" s="44">
        <f t="shared" si="120"/>
        <v>76</v>
      </c>
      <c r="O678" s="118">
        <v>42.5</v>
      </c>
      <c r="P678" s="118">
        <v>47.5</v>
      </c>
      <c r="Q678" s="117">
        <f t="shared" si="123"/>
        <v>54.956</v>
      </c>
      <c r="R678" s="117">
        <f t="shared" si="121"/>
        <v>220.95600000000002</v>
      </c>
      <c r="S678" s="33">
        <f t="shared" si="122"/>
        <v>2.4665202384687794</v>
      </c>
    </row>
    <row r="679" spans="1:19" s="35" customFormat="1" ht="12.75" hidden="1" outlineLevel="2">
      <c r="A679" s="112">
        <v>39387</v>
      </c>
      <c r="B679" s="110" t="s">
        <v>80</v>
      </c>
      <c r="C679" s="110" t="s">
        <v>81</v>
      </c>
      <c r="D679" s="110"/>
      <c r="E679" s="110">
        <v>912260</v>
      </c>
      <c r="F679" s="110">
        <v>977250</v>
      </c>
      <c r="G679" s="111">
        <f t="shared" si="118"/>
        <v>64990</v>
      </c>
      <c r="H679" s="94">
        <v>12.39</v>
      </c>
      <c r="I679" s="94">
        <v>0</v>
      </c>
      <c r="J679" s="94">
        <v>97.49</v>
      </c>
      <c r="K679" s="95">
        <f t="shared" si="119"/>
        <v>109.88</v>
      </c>
      <c r="L679" s="2" t="s">
        <v>262</v>
      </c>
      <c r="M679" s="93">
        <v>1</v>
      </c>
      <c r="N679" s="44">
        <f t="shared" si="120"/>
        <v>76</v>
      </c>
      <c r="O679" s="118">
        <v>42.5</v>
      </c>
      <c r="P679" s="118">
        <v>47.5</v>
      </c>
      <c r="Q679" s="117">
        <f t="shared" si="123"/>
        <v>153.95600000000002</v>
      </c>
      <c r="R679" s="117">
        <f t="shared" si="121"/>
        <v>319.956</v>
      </c>
      <c r="S679" s="33">
        <f t="shared" si="122"/>
        <v>1.9118674918092466</v>
      </c>
    </row>
    <row r="680" spans="1:19" ht="12.75" hidden="1" outlineLevel="2">
      <c r="A680" s="112">
        <v>39387</v>
      </c>
      <c r="B680" s="110" t="s">
        <v>235</v>
      </c>
      <c r="C680" s="110" t="s">
        <v>236</v>
      </c>
      <c r="D680" s="110"/>
      <c r="E680" s="110">
        <v>0</v>
      </c>
      <c r="F680" s="110">
        <v>0</v>
      </c>
      <c r="G680" s="111">
        <f t="shared" si="118"/>
        <v>0</v>
      </c>
      <c r="H680" s="94">
        <v>0</v>
      </c>
      <c r="I680" s="94">
        <v>30</v>
      </c>
      <c r="J680" s="94">
        <v>0</v>
      </c>
      <c r="K680" s="95">
        <f t="shared" si="119"/>
        <v>30</v>
      </c>
      <c r="L680" s="2" t="s">
        <v>262</v>
      </c>
      <c r="M680" s="93">
        <v>1</v>
      </c>
      <c r="N680" s="44">
        <f t="shared" si="120"/>
        <v>76</v>
      </c>
      <c r="O680" s="118">
        <v>0</v>
      </c>
      <c r="P680" s="118">
        <v>0</v>
      </c>
      <c r="Q680" s="117">
        <v>0</v>
      </c>
      <c r="R680" s="117">
        <f t="shared" si="121"/>
        <v>76</v>
      </c>
      <c r="S680" s="33">
        <f t="shared" si="122"/>
        <v>1.5333333333333334</v>
      </c>
    </row>
    <row r="681" spans="1:19" ht="12.75" hidden="1" outlineLevel="2">
      <c r="A681" s="112">
        <v>39387</v>
      </c>
      <c r="B681" s="110" t="s">
        <v>215</v>
      </c>
      <c r="C681" s="110" t="s">
        <v>216</v>
      </c>
      <c r="D681" s="110"/>
      <c r="E681" s="110">
        <v>0</v>
      </c>
      <c r="F681" s="110">
        <v>14280</v>
      </c>
      <c r="G681" s="111">
        <f t="shared" si="118"/>
        <v>14280</v>
      </c>
      <c r="H681" s="94">
        <v>0</v>
      </c>
      <c r="I681" s="94">
        <v>30</v>
      </c>
      <c r="J681" s="94">
        <v>0</v>
      </c>
      <c r="K681" s="95">
        <f t="shared" si="119"/>
        <v>30</v>
      </c>
      <c r="L681" s="2" t="s">
        <v>262</v>
      </c>
      <c r="M681" s="93">
        <v>1</v>
      </c>
      <c r="N681" s="44">
        <f t="shared" si="120"/>
        <v>76</v>
      </c>
      <c r="O681" s="118">
        <f>(G681-10000)/1000*$O$2</f>
        <v>5.3500000000000005</v>
      </c>
      <c r="P681" s="118">
        <v>0</v>
      </c>
      <c r="Q681" s="117">
        <v>0</v>
      </c>
      <c r="R681" s="117">
        <f t="shared" si="121"/>
        <v>81.35</v>
      </c>
      <c r="S681" s="33">
        <f t="shared" si="122"/>
        <v>1.7116666666666664</v>
      </c>
    </row>
    <row r="682" spans="1:19" s="35" customFormat="1" ht="12.75" hidden="1" outlineLevel="2">
      <c r="A682" s="112">
        <v>39387</v>
      </c>
      <c r="B682" s="110" t="s">
        <v>217</v>
      </c>
      <c r="C682" s="110" t="s">
        <v>218</v>
      </c>
      <c r="D682" s="110"/>
      <c r="E682" s="110">
        <v>17050</v>
      </c>
      <c r="F682" s="110">
        <v>27840</v>
      </c>
      <c r="G682" s="111">
        <f t="shared" si="118"/>
        <v>10790</v>
      </c>
      <c r="H682" s="94">
        <v>0</v>
      </c>
      <c r="I682" s="94">
        <v>30</v>
      </c>
      <c r="J682" s="94">
        <v>0</v>
      </c>
      <c r="K682" s="95">
        <f t="shared" si="119"/>
        <v>30</v>
      </c>
      <c r="L682" s="2" t="s">
        <v>262</v>
      </c>
      <c r="M682" s="93">
        <v>1</v>
      </c>
      <c r="N682" s="44">
        <f t="shared" si="120"/>
        <v>76</v>
      </c>
      <c r="O682" s="118">
        <f>(G682-10000)/1000*$O$2</f>
        <v>0.9875</v>
      </c>
      <c r="P682" s="118">
        <v>0</v>
      </c>
      <c r="Q682" s="117">
        <v>0</v>
      </c>
      <c r="R682" s="117">
        <f t="shared" si="121"/>
        <v>76.9875</v>
      </c>
      <c r="S682" s="33">
        <f t="shared" si="122"/>
        <v>1.56625</v>
      </c>
    </row>
    <row r="683" spans="1:19" ht="12.75" hidden="1" outlineLevel="2">
      <c r="A683" s="112">
        <v>39387</v>
      </c>
      <c r="B683" s="110" t="s">
        <v>82</v>
      </c>
      <c r="C683" s="110" t="s">
        <v>83</v>
      </c>
      <c r="D683" s="110"/>
      <c r="E683" s="110">
        <v>1241460</v>
      </c>
      <c r="F683" s="110">
        <v>1260430</v>
      </c>
      <c r="G683" s="111">
        <f t="shared" si="118"/>
        <v>18970</v>
      </c>
      <c r="H683" s="94">
        <v>0</v>
      </c>
      <c r="I683" s="94">
        <v>30</v>
      </c>
      <c r="J683" s="94">
        <v>0</v>
      </c>
      <c r="K683" s="95">
        <f t="shared" si="119"/>
        <v>30</v>
      </c>
      <c r="L683" s="2" t="s">
        <v>262</v>
      </c>
      <c r="M683" s="93">
        <v>1</v>
      </c>
      <c r="N683" s="44">
        <f t="shared" si="120"/>
        <v>76</v>
      </c>
      <c r="O683" s="118">
        <f>(G683-10000)/1000*$O$2</f>
        <v>11.2125</v>
      </c>
      <c r="P683" s="118">
        <v>0</v>
      </c>
      <c r="Q683" s="117">
        <v>0</v>
      </c>
      <c r="R683" s="117">
        <f t="shared" si="121"/>
        <v>87.2125</v>
      </c>
      <c r="S683" s="33">
        <f t="shared" si="122"/>
        <v>1.9070833333333335</v>
      </c>
    </row>
    <row r="684" spans="1:19" s="35" customFormat="1" ht="12.75" hidden="1" outlineLevel="2">
      <c r="A684" s="112">
        <v>39387</v>
      </c>
      <c r="B684" s="110" t="s">
        <v>84</v>
      </c>
      <c r="C684" s="110" t="s">
        <v>85</v>
      </c>
      <c r="D684" s="110"/>
      <c r="E684" s="110">
        <v>2968090</v>
      </c>
      <c r="F684" s="110">
        <v>3028860</v>
      </c>
      <c r="G684" s="111">
        <f t="shared" si="118"/>
        <v>60770</v>
      </c>
      <c r="H684" s="94">
        <v>0</v>
      </c>
      <c r="I684" s="94">
        <v>0</v>
      </c>
      <c r="J684" s="94">
        <v>91.16</v>
      </c>
      <c r="K684" s="95">
        <f t="shared" si="119"/>
        <v>91.16</v>
      </c>
      <c r="L684" s="2" t="s">
        <v>262</v>
      </c>
      <c r="M684" s="93">
        <v>1</v>
      </c>
      <c r="N684" s="44">
        <f t="shared" si="120"/>
        <v>76</v>
      </c>
      <c r="O684" s="118">
        <v>42.5</v>
      </c>
      <c r="P684" s="118">
        <v>47.5</v>
      </c>
      <c r="Q684" s="117">
        <f>(G684-30000)/1000*$Q$2</f>
        <v>135.388</v>
      </c>
      <c r="R684" s="117">
        <f t="shared" si="121"/>
        <v>301.38800000000003</v>
      </c>
      <c r="S684" s="33">
        <f t="shared" si="122"/>
        <v>2.3061430451952614</v>
      </c>
    </row>
    <row r="685" spans="1:19" ht="12.75" hidden="1" outlineLevel="2">
      <c r="A685" s="112">
        <v>39387</v>
      </c>
      <c r="B685" s="110" t="s">
        <v>219</v>
      </c>
      <c r="C685" s="110" t="s">
        <v>220</v>
      </c>
      <c r="D685" s="110"/>
      <c r="E685" s="110">
        <v>1583300</v>
      </c>
      <c r="F685" s="110">
        <v>1642120</v>
      </c>
      <c r="G685" s="111">
        <f t="shared" si="118"/>
        <v>58820</v>
      </c>
      <c r="H685" s="94">
        <v>0</v>
      </c>
      <c r="I685" s="94">
        <v>0</v>
      </c>
      <c r="J685" s="94">
        <v>88.23</v>
      </c>
      <c r="K685" s="95">
        <f t="shared" si="119"/>
        <v>88.23</v>
      </c>
      <c r="L685" s="2" t="s">
        <v>262</v>
      </c>
      <c r="M685" s="93">
        <v>1</v>
      </c>
      <c r="N685" s="44">
        <f t="shared" si="120"/>
        <v>76</v>
      </c>
      <c r="O685" s="118">
        <v>42.5</v>
      </c>
      <c r="P685" s="118">
        <v>47.5</v>
      </c>
      <c r="Q685" s="117">
        <f>(G685-30000)/1000*$Q$2</f>
        <v>126.808</v>
      </c>
      <c r="R685" s="117">
        <f t="shared" si="121"/>
        <v>292.808</v>
      </c>
      <c r="S685" s="33">
        <f t="shared" si="122"/>
        <v>2.3186897880539497</v>
      </c>
    </row>
    <row r="686" spans="1:19" s="35" customFormat="1" ht="12.75" hidden="1" outlineLevel="2">
      <c r="A686" s="112">
        <v>39387</v>
      </c>
      <c r="B686" s="110" t="s">
        <v>221</v>
      </c>
      <c r="C686" s="110" t="s">
        <v>222</v>
      </c>
      <c r="D686" s="110"/>
      <c r="E686" s="110">
        <v>22980</v>
      </c>
      <c r="F686" s="110">
        <v>56130</v>
      </c>
      <c r="G686" s="111">
        <f t="shared" si="118"/>
        <v>33150</v>
      </c>
      <c r="H686" s="94">
        <v>0</v>
      </c>
      <c r="I686" s="94">
        <v>0</v>
      </c>
      <c r="J686" s="94">
        <v>49.73</v>
      </c>
      <c r="K686" s="95">
        <f t="shared" si="119"/>
        <v>49.73</v>
      </c>
      <c r="L686" s="2" t="s">
        <v>262</v>
      </c>
      <c r="M686" s="93">
        <v>1</v>
      </c>
      <c r="N686" s="44">
        <f t="shared" si="120"/>
        <v>76</v>
      </c>
      <c r="O686" s="118">
        <v>42.5</v>
      </c>
      <c r="P686" s="118">
        <v>47.5</v>
      </c>
      <c r="Q686" s="117">
        <f>(G686-30000)/1000*$Q$2</f>
        <v>13.860000000000001</v>
      </c>
      <c r="R686" s="117">
        <f t="shared" si="121"/>
        <v>179.86</v>
      </c>
      <c r="S686" s="33">
        <f t="shared" si="122"/>
        <v>2.6167303438568275</v>
      </c>
    </row>
    <row r="687" spans="1:19" s="28" customFormat="1" ht="12.75" hidden="1" outlineLevel="2">
      <c r="A687" s="112">
        <v>39387</v>
      </c>
      <c r="B687" s="110" t="s">
        <v>239</v>
      </c>
      <c r="C687" s="110" t="s">
        <v>240</v>
      </c>
      <c r="D687" s="110"/>
      <c r="E687" s="110">
        <v>0</v>
      </c>
      <c r="F687" s="110">
        <v>17390</v>
      </c>
      <c r="G687" s="111">
        <f t="shared" si="118"/>
        <v>17390</v>
      </c>
      <c r="H687" s="94">
        <v>0</v>
      </c>
      <c r="I687" s="94">
        <v>30</v>
      </c>
      <c r="J687" s="94">
        <v>0</v>
      </c>
      <c r="K687" s="95">
        <f t="shared" si="119"/>
        <v>30</v>
      </c>
      <c r="L687" s="2" t="s">
        <v>262</v>
      </c>
      <c r="M687" s="93">
        <v>1</v>
      </c>
      <c r="N687" s="44">
        <f t="shared" si="120"/>
        <v>76</v>
      </c>
      <c r="O687" s="118">
        <f>(G687-10000)/1000*$O$2</f>
        <v>9.237499999999999</v>
      </c>
      <c r="P687" s="118">
        <v>0</v>
      </c>
      <c r="Q687" s="117">
        <v>0</v>
      </c>
      <c r="R687" s="117">
        <f t="shared" si="121"/>
        <v>85.2375</v>
      </c>
      <c r="S687" s="33">
        <f t="shared" si="122"/>
        <v>1.8412499999999998</v>
      </c>
    </row>
    <row r="688" spans="1:19" s="35" customFormat="1" ht="12.75" hidden="1" outlineLevel="2">
      <c r="A688" s="112">
        <v>39387</v>
      </c>
      <c r="B688" s="110" t="s">
        <v>86</v>
      </c>
      <c r="C688" s="110" t="s">
        <v>87</v>
      </c>
      <c r="D688" s="110"/>
      <c r="E688" s="110">
        <v>1245340</v>
      </c>
      <c r="F688" s="110">
        <v>1296860</v>
      </c>
      <c r="G688" s="111">
        <f t="shared" si="118"/>
        <v>51520</v>
      </c>
      <c r="H688" s="94">
        <v>0</v>
      </c>
      <c r="I688" s="94">
        <v>0</v>
      </c>
      <c r="J688" s="94">
        <v>77.28</v>
      </c>
      <c r="K688" s="95">
        <f t="shared" si="119"/>
        <v>77.28</v>
      </c>
      <c r="L688" s="2" t="s">
        <v>262</v>
      </c>
      <c r="M688" s="93">
        <v>1</v>
      </c>
      <c r="N688" s="44">
        <f t="shared" si="120"/>
        <v>76</v>
      </c>
      <c r="O688" s="118">
        <v>42.5</v>
      </c>
      <c r="P688" s="118">
        <v>47.5</v>
      </c>
      <c r="Q688" s="117">
        <f>(G688-30000)/1000*$Q$2</f>
        <v>94.688</v>
      </c>
      <c r="R688" s="117">
        <f t="shared" si="121"/>
        <v>260.688</v>
      </c>
      <c r="S688" s="33">
        <f t="shared" si="122"/>
        <v>2.3732919254658382</v>
      </c>
    </row>
    <row r="689" spans="1:19" ht="12.75" hidden="1" outlineLevel="2">
      <c r="A689" s="112">
        <v>39387</v>
      </c>
      <c r="B689" s="110" t="s">
        <v>88</v>
      </c>
      <c r="C689" s="110" t="s">
        <v>89</v>
      </c>
      <c r="D689" s="110"/>
      <c r="E689" s="110">
        <v>920300</v>
      </c>
      <c r="F689" s="110">
        <v>970610</v>
      </c>
      <c r="G689" s="111">
        <f t="shared" si="118"/>
        <v>50310</v>
      </c>
      <c r="H689" s="94">
        <v>0</v>
      </c>
      <c r="I689" s="94">
        <v>0</v>
      </c>
      <c r="J689" s="94">
        <v>75.47</v>
      </c>
      <c r="K689" s="95">
        <f t="shared" si="119"/>
        <v>75.47</v>
      </c>
      <c r="L689" s="2" t="s">
        <v>262</v>
      </c>
      <c r="M689" s="93">
        <v>1</v>
      </c>
      <c r="N689" s="44">
        <f t="shared" si="120"/>
        <v>76</v>
      </c>
      <c r="O689" s="118">
        <v>42.5</v>
      </c>
      <c r="P689" s="118">
        <v>47.5</v>
      </c>
      <c r="Q689" s="117">
        <f>(G689-30000)/1000*$Q$2</f>
        <v>89.364</v>
      </c>
      <c r="R689" s="117">
        <f t="shared" si="121"/>
        <v>255.364</v>
      </c>
      <c r="S689" s="33">
        <f t="shared" si="122"/>
        <v>2.3836491321054725</v>
      </c>
    </row>
    <row r="690" spans="1:19" s="63" customFormat="1" ht="12.75" hidden="1" outlineLevel="2">
      <c r="A690" s="112">
        <v>39387</v>
      </c>
      <c r="B690" s="110" t="s">
        <v>127</v>
      </c>
      <c r="C690" s="110" t="s">
        <v>128</v>
      </c>
      <c r="D690" s="110"/>
      <c r="E690" s="110">
        <v>0</v>
      </c>
      <c r="F690" s="110">
        <v>0</v>
      </c>
      <c r="G690" s="111">
        <f t="shared" si="118"/>
        <v>0</v>
      </c>
      <c r="H690" s="94">
        <v>14.5</v>
      </c>
      <c r="I690" s="94">
        <v>30</v>
      </c>
      <c r="J690" s="94">
        <v>0</v>
      </c>
      <c r="K690" s="95">
        <f t="shared" si="119"/>
        <v>44.5</v>
      </c>
      <c r="L690" s="2" t="s">
        <v>262</v>
      </c>
      <c r="M690" s="93">
        <v>1</v>
      </c>
      <c r="N690" s="44">
        <f t="shared" si="120"/>
        <v>76</v>
      </c>
      <c r="O690" s="118">
        <v>0</v>
      </c>
      <c r="P690" s="118">
        <v>0</v>
      </c>
      <c r="Q690" s="117">
        <v>0</v>
      </c>
      <c r="R690" s="117">
        <f t="shared" si="121"/>
        <v>76</v>
      </c>
      <c r="S690" s="33">
        <f t="shared" si="122"/>
        <v>0.7078651685393258</v>
      </c>
    </row>
    <row r="691" spans="1:19" ht="12.75" hidden="1" outlineLevel="2">
      <c r="A691" s="112">
        <v>39387</v>
      </c>
      <c r="B691" s="110" t="s">
        <v>90</v>
      </c>
      <c r="C691" s="110" t="s">
        <v>91</v>
      </c>
      <c r="D691" s="110"/>
      <c r="E691" s="110">
        <v>1089920</v>
      </c>
      <c r="F691" s="110">
        <v>1130260</v>
      </c>
      <c r="G691" s="111">
        <f t="shared" si="118"/>
        <v>40340</v>
      </c>
      <c r="H691" s="94">
        <v>0</v>
      </c>
      <c r="I691" s="94">
        <v>0</v>
      </c>
      <c r="J691" s="94">
        <v>60.51</v>
      </c>
      <c r="K691" s="95">
        <f t="shared" si="119"/>
        <v>60.51</v>
      </c>
      <c r="L691" s="2" t="s">
        <v>262</v>
      </c>
      <c r="M691" s="93">
        <v>1</v>
      </c>
      <c r="N691" s="44">
        <f t="shared" si="120"/>
        <v>76</v>
      </c>
      <c r="O691" s="118">
        <v>42.5</v>
      </c>
      <c r="P691" s="118">
        <v>47.5</v>
      </c>
      <c r="Q691" s="117">
        <f>(G691-30000)/1000*$Q$2</f>
        <v>45.496</v>
      </c>
      <c r="R691" s="117">
        <f t="shared" si="121"/>
        <v>211.496</v>
      </c>
      <c r="S691" s="33">
        <f t="shared" si="122"/>
        <v>2.4952239299289376</v>
      </c>
    </row>
    <row r="692" spans="1:19" s="35" customFormat="1" ht="12.75" hidden="1" outlineLevel="2">
      <c r="A692" s="112">
        <v>39387</v>
      </c>
      <c r="B692" s="110" t="s">
        <v>231</v>
      </c>
      <c r="C692" s="110" t="s">
        <v>232</v>
      </c>
      <c r="D692" s="110"/>
      <c r="E692" s="110">
        <v>0</v>
      </c>
      <c r="F692" s="110">
        <v>5060</v>
      </c>
      <c r="G692" s="111">
        <f t="shared" si="118"/>
        <v>5060</v>
      </c>
      <c r="H692" s="94">
        <v>0</v>
      </c>
      <c r="I692" s="94">
        <v>30</v>
      </c>
      <c r="J692" s="94">
        <v>0</v>
      </c>
      <c r="K692" s="95">
        <f t="shared" si="119"/>
        <v>30</v>
      </c>
      <c r="L692" s="2" t="s">
        <v>262</v>
      </c>
      <c r="M692" s="93">
        <v>1</v>
      </c>
      <c r="N692" s="44">
        <f t="shared" si="120"/>
        <v>76</v>
      </c>
      <c r="O692" s="118">
        <v>0</v>
      </c>
      <c r="P692" s="118">
        <v>0</v>
      </c>
      <c r="Q692" s="117">
        <v>0</v>
      </c>
      <c r="R692" s="117">
        <f t="shared" si="121"/>
        <v>76</v>
      </c>
      <c r="S692" s="33">
        <f t="shared" si="122"/>
        <v>1.5333333333333334</v>
      </c>
    </row>
    <row r="693" spans="1:19" ht="12.75" hidden="1" outlineLevel="2">
      <c r="A693" s="112">
        <v>39387</v>
      </c>
      <c r="B693" s="110" t="s">
        <v>92</v>
      </c>
      <c r="C693" s="110" t="s">
        <v>93</v>
      </c>
      <c r="D693" s="110"/>
      <c r="E693" s="110">
        <v>1469320</v>
      </c>
      <c r="F693" s="110">
        <v>1528640</v>
      </c>
      <c r="G693" s="111">
        <f t="shared" si="118"/>
        <v>59320</v>
      </c>
      <c r="H693" s="94">
        <v>0</v>
      </c>
      <c r="I693" s="94">
        <v>0</v>
      </c>
      <c r="J693" s="94">
        <v>88.98</v>
      </c>
      <c r="K693" s="95">
        <f t="shared" si="119"/>
        <v>88.98</v>
      </c>
      <c r="L693" s="2" t="s">
        <v>262</v>
      </c>
      <c r="M693" s="93">
        <v>1</v>
      </c>
      <c r="N693" s="44">
        <f t="shared" si="120"/>
        <v>76</v>
      </c>
      <c r="O693" s="118">
        <v>42.5</v>
      </c>
      <c r="P693" s="118">
        <v>47.5</v>
      </c>
      <c r="Q693" s="117">
        <f>(G693-30000)/1000*$Q$2</f>
        <v>129.008</v>
      </c>
      <c r="R693" s="117">
        <f t="shared" si="121"/>
        <v>295.00800000000004</v>
      </c>
      <c r="S693" s="33">
        <f t="shared" si="122"/>
        <v>2.3154416722859072</v>
      </c>
    </row>
    <row r="694" spans="1:19" ht="12.75" hidden="1" outlineLevel="2">
      <c r="A694" s="112">
        <v>39387</v>
      </c>
      <c r="B694" s="110" t="s">
        <v>94</v>
      </c>
      <c r="C694" s="110" t="s">
        <v>95</v>
      </c>
      <c r="D694" s="110"/>
      <c r="E694" s="110">
        <v>3497460</v>
      </c>
      <c r="F694" s="110">
        <v>3594010</v>
      </c>
      <c r="G694" s="111">
        <f aca="true" t="shared" si="124" ref="G694:G725">F694-E694</f>
        <v>96550</v>
      </c>
      <c r="H694" s="94">
        <v>15.02</v>
      </c>
      <c r="I694" s="94">
        <v>0</v>
      </c>
      <c r="J694" s="94">
        <v>144.83</v>
      </c>
      <c r="K694" s="95">
        <f aca="true" t="shared" si="125" ref="K694:K725">+J694+I694+H694</f>
        <v>159.85000000000002</v>
      </c>
      <c r="L694" s="2" t="s">
        <v>262</v>
      </c>
      <c r="M694" s="93">
        <v>1</v>
      </c>
      <c r="N694" s="44">
        <f aca="true" t="shared" si="126" ref="N694:N725">$N$2*2</f>
        <v>76</v>
      </c>
      <c r="O694" s="118">
        <v>42.5</v>
      </c>
      <c r="P694" s="118">
        <v>47.5</v>
      </c>
      <c r="Q694" s="117">
        <f>(G694-30000)/1000*$Q$2</f>
        <v>292.82</v>
      </c>
      <c r="R694" s="117">
        <f aca="true" t="shared" si="127" ref="R694:R725">N694+O694+P694+Q694</f>
        <v>458.82</v>
      </c>
      <c r="S694" s="33">
        <f aca="true" t="shared" si="128" ref="S694:S719">SUM(R694-K694)/K694</f>
        <v>1.8703159211761022</v>
      </c>
    </row>
    <row r="695" spans="1:19" s="35" customFormat="1" ht="12.75" hidden="1" outlineLevel="2">
      <c r="A695" s="112">
        <v>39387</v>
      </c>
      <c r="B695" s="110" t="s">
        <v>96</v>
      </c>
      <c r="C695" s="110" t="s">
        <v>97</v>
      </c>
      <c r="D695" s="110"/>
      <c r="E695" s="110">
        <v>291010</v>
      </c>
      <c r="F695" s="110">
        <v>297910</v>
      </c>
      <c r="G695" s="111">
        <f t="shared" si="124"/>
        <v>6900</v>
      </c>
      <c r="H695" s="94">
        <v>0</v>
      </c>
      <c r="I695" s="94">
        <v>30</v>
      </c>
      <c r="J695" s="94">
        <v>0</v>
      </c>
      <c r="K695" s="95">
        <f t="shared" si="125"/>
        <v>30</v>
      </c>
      <c r="L695" s="2" t="s">
        <v>262</v>
      </c>
      <c r="M695" s="93">
        <v>1</v>
      </c>
      <c r="N695" s="44">
        <f t="shared" si="126"/>
        <v>76</v>
      </c>
      <c r="O695" s="118">
        <v>0</v>
      </c>
      <c r="P695" s="118">
        <v>0</v>
      </c>
      <c r="Q695" s="117">
        <v>0</v>
      </c>
      <c r="R695" s="117">
        <f t="shared" si="127"/>
        <v>76</v>
      </c>
      <c r="S695" s="33">
        <f t="shared" si="128"/>
        <v>1.5333333333333334</v>
      </c>
    </row>
    <row r="696" spans="1:19" ht="12.75" hidden="1" outlineLevel="2">
      <c r="A696" s="112">
        <v>39387</v>
      </c>
      <c r="B696" s="110" t="s">
        <v>98</v>
      </c>
      <c r="C696" s="110" t="s">
        <v>99</v>
      </c>
      <c r="D696" s="110"/>
      <c r="E696" s="110">
        <v>2032230</v>
      </c>
      <c r="F696" s="110">
        <v>2105880</v>
      </c>
      <c r="G696" s="111">
        <f t="shared" si="124"/>
        <v>73650</v>
      </c>
      <c r="H696" s="94">
        <v>0</v>
      </c>
      <c r="I696" s="94">
        <v>0</v>
      </c>
      <c r="J696" s="94">
        <v>110.48</v>
      </c>
      <c r="K696" s="95">
        <f t="shared" si="125"/>
        <v>110.48</v>
      </c>
      <c r="L696" s="2" t="s">
        <v>262</v>
      </c>
      <c r="M696" s="93">
        <v>1</v>
      </c>
      <c r="N696" s="44">
        <f t="shared" si="126"/>
        <v>76</v>
      </c>
      <c r="O696" s="118">
        <v>42.5</v>
      </c>
      <c r="P696" s="118">
        <v>47.5</v>
      </c>
      <c r="Q696" s="117">
        <f>(G696-30000)/1000*$Q$2</f>
        <v>192.06</v>
      </c>
      <c r="R696" s="117">
        <f t="shared" si="127"/>
        <v>358.06</v>
      </c>
      <c r="S696" s="33">
        <f t="shared" si="128"/>
        <v>2.2409485879797244</v>
      </c>
    </row>
    <row r="697" spans="1:19" ht="12.75" hidden="1" outlineLevel="2">
      <c r="A697" s="112">
        <v>39387</v>
      </c>
      <c r="B697" s="110" t="s">
        <v>100</v>
      </c>
      <c r="C697" s="110" t="s">
        <v>101</v>
      </c>
      <c r="D697" s="110"/>
      <c r="E697" s="110">
        <v>1806890</v>
      </c>
      <c r="F697" s="110">
        <v>1855110</v>
      </c>
      <c r="G697" s="111">
        <f t="shared" si="124"/>
        <v>48220</v>
      </c>
      <c r="H697" s="94">
        <v>10</v>
      </c>
      <c r="I697" s="94">
        <v>0</v>
      </c>
      <c r="J697" s="94">
        <v>72.33</v>
      </c>
      <c r="K697" s="95">
        <f t="shared" si="125"/>
        <v>82.33</v>
      </c>
      <c r="L697" s="2" t="s">
        <v>262</v>
      </c>
      <c r="M697" s="93">
        <v>1</v>
      </c>
      <c r="N697" s="44">
        <f t="shared" si="126"/>
        <v>76</v>
      </c>
      <c r="O697" s="118">
        <v>42.5</v>
      </c>
      <c r="P697" s="118">
        <v>47.5</v>
      </c>
      <c r="Q697" s="117">
        <f>(G697-30000)/1000*$Q$2</f>
        <v>80.168</v>
      </c>
      <c r="R697" s="117">
        <f t="shared" si="127"/>
        <v>246.168</v>
      </c>
      <c r="S697" s="33">
        <f t="shared" si="128"/>
        <v>1.9900157901129603</v>
      </c>
    </row>
    <row r="698" spans="1:19" s="35" customFormat="1" ht="12.75" hidden="1" outlineLevel="2">
      <c r="A698" s="112">
        <v>39387</v>
      </c>
      <c r="B698" s="110" t="s">
        <v>102</v>
      </c>
      <c r="C698" s="110" t="s">
        <v>103</v>
      </c>
      <c r="D698" s="110"/>
      <c r="E698" s="110">
        <v>2446990</v>
      </c>
      <c r="F698" s="110">
        <v>2522070</v>
      </c>
      <c r="G698" s="111">
        <f t="shared" si="124"/>
        <v>75080</v>
      </c>
      <c r="H698" s="94">
        <v>0</v>
      </c>
      <c r="I698" s="94">
        <v>0</v>
      </c>
      <c r="J698" s="94">
        <v>112.62</v>
      </c>
      <c r="K698" s="95">
        <f t="shared" si="125"/>
        <v>112.62</v>
      </c>
      <c r="L698" s="2" t="s">
        <v>262</v>
      </c>
      <c r="M698" s="93">
        <v>1</v>
      </c>
      <c r="N698" s="44">
        <f t="shared" si="126"/>
        <v>76</v>
      </c>
      <c r="O698" s="118">
        <v>42.5</v>
      </c>
      <c r="P698" s="118">
        <v>47.5</v>
      </c>
      <c r="Q698" s="117">
        <f>(G698-30000)/1000*$Q$2</f>
        <v>198.352</v>
      </c>
      <c r="R698" s="117">
        <f t="shared" si="127"/>
        <v>364.352</v>
      </c>
      <c r="S698" s="33">
        <f t="shared" si="128"/>
        <v>2.235233528680518</v>
      </c>
    </row>
    <row r="699" spans="1:19" s="35" customFormat="1" ht="12.75" hidden="1" outlineLevel="2">
      <c r="A699" s="112">
        <v>39387</v>
      </c>
      <c r="B699" s="110" t="s">
        <v>104</v>
      </c>
      <c r="C699" s="110" t="s">
        <v>105</v>
      </c>
      <c r="D699" s="110"/>
      <c r="E699" s="110">
        <v>1678130</v>
      </c>
      <c r="F699" s="110">
        <v>1766370</v>
      </c>
      <c r="G699" s="111">
        <f t="shared" si="124"/>
        <v>88240</v>
      </c>
      <c r="H699" s="94">
        <v>0</v>
      </c>
      <c r="I699" s="94">
        <v>0</v>
      </c>
      <c r="J699" s="94">
        <v>132.36</v>
      </c>
      <c r="K699" s="95">
        <f t="shared" si="125"/>
        <v>132.36</v>
      </c>
      <c r="L699" s="2" t="s">
        <v>262</v>
      </c>
      <c r="M699" s="93">
        <v>1</v>
      </c>
      <c r="N699" s="44">
        <f t="shared" si="126"/>
        <v>76</v>
      </c>
      <c r="O699" s="118">
        <v>42.5</v>
      </c>
      <c r="P699" s="118">
        <v>47.5</v>
      </c>
      <c r="Q699" s="117">
        <f>(G699-30000)/1000*$Q$2</f>
        <v>256.25600000000003</v>
      </c>
      <c r="R699" s="117">
        <f t="shared" si="127"/>
        <v>422.25600000000003</v>
      </c>
      <c r="S699" s="33">
        <f t="shared" si="128"/>
        <v>2.190208522212149</v>
      </c>
    </row>
    <row r="700" spans="1:19" s="28" customFormat="1" ht="12.75" hidden="1" outlineLevel="2">
      <c r="A700" s="112">
        <v>39387</v>
      </c>
      <c r="B700" s="110" t="s">
        <v>106</v>
      </c>
      <c r="C700" s="110" t="s">
        <v>107</v>
      </c>
      <c r="D700" s="110"/>
      <c r="E700" s="110">
        <v>2946370</v>
      </c>
      <c r="F700" s="110">
        <v>3056970</v>
      </c>
      <c r="G700" s="111">
        <f t="shared" si="124"/>
        <v>110600</v>
      </c>
      <c r="H700" s="94">
        <v>0</v>
      </c>
      <c r="I700" s="94">
        <v>0</v>
      </c>
      <c r="J700" s="94">
        <v>165.9</v>
      </c>
      <c r="K700" s="95">
        <f t="shared" si="125"/>
        <v>165.9</v>
      </c>
      <c r="L700" s="2" t="s">
        <v>262</v>
      </c>
      <c r="M700" s="93">
        <v>1</v>
      </c>
      <c r="N700" s="44">
        <f t="shared" si="126"/>
        <v>76</v>
      </c>
      <c r="O700" s="118">
        <v>42.5</v>
      </c>
      <c r="P700" s="118">
        <v>47.5</v>
      </c>
      <c r="Q700" s="117">
        <f>(G700-30000)/1000*$Q$2</f>
        <v>354.64</v>
      </c>
      <c r="R700" s="117">
        <f t="shared" si="127"/>
        <v>520.64</v>
      </c>
      <c r="S700" s="33">
        <f t="shared" si="128"/>
        <v>2.1382760699216394</v>
      </c>
    </row>
    <row r="701" spans="1:19" ht="12.75" hidden="1" outlineLevel="2">
      <c r="A701" s="112">
        <v>39387</v>
      </c>
      <c r="B701" s="110" t="s">
        <v>108</v>
      </c>
      <c r="C701" s="110" t="s">
        <v>109</v>
      </c>
      <c r="D701" s="110"/>
      <c r="E701" s="110">
        <v>2629570</v>
      </c>
      <c r="F701" s="110">
        <v>2649500</v>
      </c>
      <c r="G701" s="111">
        <f t="shared" si="124"/>
        <v>19930</v>
      </c>
      <c r="H701" s="94">
        <v>0</v>
      </c>
      <c r="I701" s="94">
        <v>30</v>
      </c>
      <c r="J701" s="94">
        <v>0</v>
      </c>
      <c r="K701" s="95">
        <f t="shared" si="125"/>
        <v>30</v>
      </c>
      <c r="L701" s="2" t="s">
        <v>262</v>
      </c>
      <c r="M701" s="93">
        <v>1</v>
      </c>
      <c r="N701" s="44">
        <f t="shared" si="126"/>
        <v>76</v>
      </c>
      <c r="O701" s="118">
        <f>(G701-10000)/1000*$O$2</f>
        <v>12.4125</v>
      </c>
      <c r="P701" s="118">
        <v>0</v>
      </c>
      <c r="Q701" s="117">
        <v>0</v>
      </c>
      <c r="R701" s="117">
        <f t="shared" si="127"/>
        <v>88.4125</v>
      </c>
      <c r="S701" s="33">
        <f t="shared" si="128"/>
        <v>1.947083333333333</v>
      </c>
    </row>
    <row r="702" spans="1:19" ht="12.75" hidden="1" outlineLevel="2">
      <c r="A702" s="112">
        <v>39387</v>
      </c>
      <c r="B702" s="110" t="s">
        <v>110</v>
      </c>
      <c r="C702" s="110" t="s">
        <v>111</v>
      </c>
      <c r="D702" s="110"/>
      <c r="E702" s="110">
        <v>2705390</v>
      </c>
      <c r="F702" s="110">
        <v>2737190</v>
      </c>
      <c r="G702" s="111">
        <f t="shared" si="124"/>
        <v>31800</v>
      </c>
      <c r="H702" s="94">
        <v>10.74</v>
      </c>
      <c r="I702" s="94">
        <v>0</v>
      </c>
      <c r="J702" s="94">
        <v>47.7</v>
      </c>
      <c r="K702" s="95">
        <f t="shared" si="125"/>
        <v>58.440000000000005</v>
      </c>
      <c r="L702" s="2" t="s">
        <v>262</v>
      </c>
      <c r="M702" s="93">
        <v>1</v>
      </c>
      <c r="N702" s="44">
        <f t="shared" si="126"/>
        <v>76</v>
      </c>
      <c r="O702" s="118">
        <v>42.5</v>
      </c>
      <c r="P702" s="118">
        <v>47.5</v>
      </c>
      <c r="Q702" s="117">
        <f>(G702-30000)/1000*$Q$2</f>
        <v>7.920000000000001</v>
      </c>
      <c r="R702" s="117">
        <f t="shared" si="127"/>
        <v>173.92</v>
      </c>
      <c r="S702" s="33">
        <f t="shared" si="128"/>
        <v>1.9760438056125937</v>
      </c>
    </row>
    <row r="703" spans="1:19" s="35" customFormat="1" ht="12.75" hidden="1" outlineLevel="2">
      <c r="A703" s="112">
        <v>39387</v>
      </c>
      <c r="B703" s="110" t="s">
        <v>112</v>
      </c>
      <c r="C703" s="110" t="s">
        <v>113</v>
      </c>
      <c r="D703" s="110"/>
      <c r="E703" s="110">
        <v>2073890</v>
      </c>
      <c r="F703" s="110">
        <v>2129580</v>
      </c>
      <c r="G703" s="111">
        <f t="shared" si="124"/>
        <v>55690</v>
      </c>
      <c r="H703" s="94">
        <v>0</v>
      </c>
      <c r="I703" s="94">
        <v>0</v>
      </c>
      <c r="J703" s="94">
        <v>83.54</v>
      </c>
      <c r="K703" s="95">
        <f t="shared" si="125"/>
        <v>83.54</v>
      </c>
      <c r="L703" s="2" t="s">
        <v>262</v>
      </c>
      <c r="M703" s="93">
        <v>1</v>
      </c>
      <c r="N703" s="44">
        <f t="shared" si="126"/>
        <v>76</v>
      </c>
      <c r="O703" s="118">
        <v>42.5</v>
      </c>
      <c r="P703" s="118">
        <v>47.5</v>
      </c>
      <c r="Q703" s="117">
        <f>(G703-30000)/1000*$Q$2</f>
        <v>113.03600000000002</v>
      </c>
      <c r="R703" s="117">
        <f t="shared" si="127"/>
        <v>279.036</v>
      </c>
      <c r="S703" s="33">
        <f t="shared" si="128"/>
        <v>2.340148431888915</v>
      </c>
    </row>
    <row r="704" spans="1:19" s="35" customFormat="1" ht="12.75" hidden="1" outlineLevel="2">
      <c r="A704" s="112">
        <v>39387</v>
      </c>
      <c r="B704" s="110" t="s">
        <v>114</v>
      </c>
      <c r="C704" s="110" t="s">
        <v>115</v>
      </c>
      <c r="D704" s="110"/>
      <c r="E704" s="110">
        <v>2210240</v>
      </c>
      <c r="F704" s="110">
        <v>2262510</v>
      </c>
      <c r="G704" s="111">
        <f t="shared" si="124"/>
        <v>52270</v>
      </c>
      <c r="H704" s="94">
        <v>0</v>
      </c>
      <c r="I704" s="94">
        <v>0</v>
      </c>
      <c r="J704" s="94">
        <v>78.41</v>
      </c>
      <c r="K704" s="95">
        <f t="shared" si="125"/>
        <v>78.41</v>
      </c>
      <c r="L704" s="2" t="s">
        <v>262</v>
      </c>
      <c r="M704" s="93">
        <v>1</v>
      </c>
      <c r="N704" s="44">
        <f t="shared" si="126"/>
        <v>76</v>
      </c>
      <c r="O704" s="118">
        <v>42.5</v>
      </c>
      <c r="P704" s="118">
        <v>47.5</v>
      </c>
      <c r="Q704" s="117">
        <f>(G704-30000)/1000*$Q$2</f>
        <v>97.988</v>
      </c>
      <c r="R704" s="117">
        <f t="shared" si="127"/>
        <v>263.988</v>
      </c>
      <c r="S704" s="33">
        <f t="shared" si="128"/>
        <v>2.366764443310802</v>
      </c>
    </row>
    <row r="705" spans="1:19" s="35" customFormat="1" ht="12.75" hidden="1" outlineLevel="2">
      <c r="A705" s="112">
        <v>39387</v>
      </c>
      <c r="B705" s="110" t="s">
        <v>116</v>
      </c>
      <c r="C705" s="110" t="s">
        <v>117</v>
      </c>
      <c r="D705" s="110"/>
      <c r="E705" s="110">
        <v>2019190</v>
      </c>
      <c r="F705" s="110">
        <v>2056460</v>
      </c>
      <c r="G705" s="111">
        <f t="shared" si="124"/>
        <v>37270</v>
      </c>
      <c r="H705" s="94">
        <v>10</v>
      </c>
      <c r="I705" s="94">
        <v>0</v>
      </c>
      <c r="J705" s="94">
        <v>55.91</v>
      </c>
      <c r="K705" s="95">
        <f t="shared" si="125"/>
        <v>65.91</v>
      </c>
      <c r="L705" s="2" t="s">
        <v>262</v>
      </c>
      <c r="M705" s="93">
        <v>1</v>
      </c>
      <c r="N705" s="44">
        <f t="shared" si="126"/>
        <v>76</v>
      </c>
      <c r="O705" s="118">
        <v>42.5</v>
      </c>
      <c r="P705" s="118">
        <v>47.5</v>
      </c>
      <c r="Q705" s="117">
        <f>(G705-30000)/1000*$Q$2</f>
        <v>31.988</v>
      </c>
      <c r="R705" s="117">
        <f t="shared" si="127"/>
        <v>197.988</v>
      </c>
      <c r="S705" s="33">
        <f t="shared" si="128"/>
        <v>2.0039144287665</v>
      </c>
    </row>
    <row r="706" spans="1:19" s="35" customFormat="1" ht="12.75" hidden="1" outlineLevel="2">
      <c r="A706" s="112">
        <v>39387</v>
      </c>
      <c r="B706" s="110" t="s">
        <v>118</v>
      </c>
      <c r="C706" s="110" t="s">
        <v>119</v>
      </c>
      <c r="D706" s="110"/>
      <c r="E706" s="110">
        <v>1676060</v>
      </c>
      <c r="F706" s="110">
        <v>1721810</v>
      </c>
      <c r="G706" s="111">
        <f t="shared" si="124"/>
        <v>45750</v>
      </c>
      <c r="H706" s="94">
        <v>0</v>
      </c>
      <c r="I706" s="94">
        <v>0</v>
      </c>
      <c r="J706" s="94">
        <v>68.63</v>
      </c>
      <c r="K706" s="95">
        <f t="shared" si="125"/>
        <v>68.63</v>
      </c>
      <c r="L706" s="2" t="s">
        <v>262</v>
      </c>
      <c r="M706" s="93">
        <v>1</v>
      </c>
      <c r="N706" s="44">
        <f t="shared" si="126"/>
        <v>76</v>
      </c>
      <c r="O706" s="118">
        <v>42.5</v>
      </c>
      <c r="P706" s="118">
        <v>47.5</v>
      </c>
      <c r="Q706" s="117">
        <f>(G706-30000)/1000*$Q$2</f>
        <v>69.30000000000001</v>
      </c>
      <c r="R706" s="117">
        <f t="shared" si="127"/>
        <v>235.3</v>
      </c>
      <c r="S706" s="33">
        <f t="shared" si="128"/>
        <v>2.428529797464666</v>
      </c>
    </row>
    <row r="707" spans="1:19" s="28" customFormat="1" ht="12.75" hidden="1" outlineLevel="2">
      <c r="A707" s="112">
        <v>39387</v>
      </c>
      <c r="B707" s="110" t="s">
        <v>255</v>
      </c>
      <c r="C707" s="110" t="s">
        <v>120</v>
      </c>
      <c r="D707" s="110"/>
      <c r="E707" s="110">
        <v>2044660</v>
      </c>
      <c r="F707" s="110">
        <v>2044660</v>
      </c>
      <c r="G707" s="111">
        <f t="shared" si="124"/>
        <v>0</v>
      </c>
      <c r="H707" s="94">
        <v>0</v>
      </c>
      <c r="I707" s="94">
        <v>0</v>
      </c>
      <c r="J707" s="94">
        <v>53.69</v>
      </c>
      <c r="K707" s="95">
        <f t="shared" si="125"/>
        <v>53.69</v>
      </c>
      <c r="L707" s="2" t="s">
        <v>262</v>
      </c>
      <c r="M707" s="93">
        <v>1</v>
      </c>
      <c r="N707" s="44">
        <f t="shared" si="126"/>
        <v>76</v>
      </c>
      <c r="O707" s="118">
        <v>0</v>
      </c>
      <c r="P707" s="118">
        <v>0</v>
      </c>
      <c r="Q707" s="117">
        <v>0</v>
      </c>
      <c r="R707" s="117">
        <f t="shared" si="127"/>
        <v>76</v>
      </c>
      <c r="S707" s="33">
        <f t="shared" si="128"/>
        <v>0.4155336189234495</v>
      </c>
    </row>
    <row r="708" spans="1:19" s="35" customFormat="1" ht="12.75" hidden="1" outlineLevel="2">
      <c r="A708" s="112">
        <v>39387</v>
      </c>
      <c r="B708" s="110" t="s">
        <v>121</v>
      </c>
      <c r="C708" s="110" t="s">
        <v>122</v>
      </c>
      <c r="D708" s="110"/>
      <c r="E708" s="110">
        <v>1875170</v>
      </c>
      <c r="F708" s="110">
        <v>1993310</v>
      </c>
      <c r="G708" s="111">
        <f t="shared" si="124"/>
        <v>118140</v>
      </c>
      <c r="H708" s="94">
        <v>0</v>
      </c>
      <c r="I708" s="94">
        <v>0</v>
      </c>
      <c r="J708" s="94">
        <v>177.21</v>
      </c>
      <c r="K708" s="95">
        <f t="shared" si="125"/>
        <v>177.21</v>
      </c>
      <c r="L708" s="2" t="s">
        <v>262</v>
      </c>
      <c r="M708" s="93">
        <v>1</v>
      </c>
      <c r="N708" s="44">
        <f t="shared" si="126"/>
        <v>76</v>
      </c>
      <c r="O708" s="118">
        <v>42.5</v>
      </c>
      <c r="P708" s="118">
        <v>47.5</v>
      </c>
      <c r="Q708" s="117">
        <f aca="true" t="shared" si="129" ref="Q708:Q713">(G708-30000)/1000*$Q$2</f>
        <v>387.81600000000003</v>
      </c>
      <c r="R708" s="117">
        <f t="shared" si="127"/>
        <v>553.816</v>
      </c>
      <c r="S708" s="33">
        <f t="shared" si="128"/>
        <v>2.125196095028497</v>
      </c>
    </row>
    <row r="709" spans="1:19" s="35" customFormat="1" ht="12.75" hidden="1" outlineLevel="2">
      <c r="A709" s="112">
        <v>39387</v>
      </c>
      <c r="B709" s="110" t="s">
        <v>123</v>
      </c>
      <c r="C709" s="110" t="s">
        <v>124</v>
      </c>
      <c r="D709" s="110"/>
      <c r="E709" s="110">
        <v>2362880</v>
      </c>
      <c r="F709" s="110">
        <v>2434480</v>
      </c>
      <c r="G709" s="111">
        <f t="shared" si="124"/>
        <v>71600</v>
      </c>
      <c r="H709" s="94">
        <v>12.5</v>
      </c>
      <c r="I709" s="94">
        <v>0</v>
      </c>
      <c r="J709" s="94">
        <v>107.4</v>
      </c>
      <c r="K709" s="95">
        <f t="shared" si="125"/>
        <v>119.9</v>
      </c>
      <c r="L709" s="2" t="s">
        <v>262</v>
      </c>
      <c r="M709" s="93">
        <v>1</v>
      </c>
      <c r="N709" s="44">
        <f t="shared" si="126"/>
        <v>76</v>
      </c>
      <c r="O709" s="118">
        <v>42.5</v>
      </c>
      <c r="P709" s="118">
        <v>47.5</v>
      </c>
      <c r="Q709" s="117">
        <f t="shared" si="129"/>
        <v>183.04000000000002</v>
      </c>
      <c r="R709" s="117">
        <f t="shared" si="127"/>
        <v>349.04</v>
      </c>
      <c r="S709" s="33">
        <f t="shared" si="128"/>
        <v>1.911092577147623</v>
      </c>
    </row>
    <row r="710" spans="1:19" s="35" customFormat="1" ht="12.75" hidden="1" outlineLevel="2">
      <c r="A710" s="112">
        <v>39387</v>
      </c>
      <c r="B710" s="110" t="s">
        <v>131</v>
      </c>
      <c r="C710" s="110" t="s">
        <v>132</v>
      </c>
      <c r="D710" s="110"/>
      <c r="E710" s="110">
        <v>2863180</v>
      </c>
      <c r="F710" s="110">
        <v>2917320</v>
      </c>
      <c r="G710" s="111">
        <f t="shared" si="124"/>
        <v>54140</v>
      </c>
      <c r="H710" s="94">
        <v>0</v>
      </c>
      <c r="I710" s="94">
        <v>0</v>
      </c>
      <c r="J710" s="94">
        <v>81.21</v>
      </c>
      <c r="K710" s="95">
        <f t="shared" si="125"/>
        <v>81.21</v>
      </c>
      <c r="L710" s="2" t="s">
        <v>262</v>
      </c>
      <c r="M710" s="93">
        <v>1</v>
      </c>
      <c r="N710" s="44">
        <f t="shared" si="126"/>
        <v>76</v>
      </c>
      <c r="O710" s="118">
        <v>42.5</v>
      </c>
      <c r="P710" s="118">
        <v>47.5</v>
      </c>
      <c r="Q710" s="117">
        <f t="shared" si="129"/>
        <v>106.21600000000001</v>
      </c>
      <c r="R710" s="117">
        <f t="shared" si="127"/>
        <v>272.216</v>
      </c>
      <c r="S710" s="33">
        <f t="shared" si="128"/>
        <v>2.3520009851003576</v>
      </c>
    </row>
    <row r="711" spans="1:19" s="28" customFormat="1" ht="12.75" hidden="1" outlineLevel="2">
      <c r="A711" s="112">
        <v>39387</v>
      </c>
      <c r="B711" s="110" t="s">
        <v>133</v>
      </c>
      <c r="C711" s="110" t="s">
        <v>134</v>
      </c>
      <c r="D711" s="110"/>
      <c r="E711" s="110">
        <v>8586260</v>
      </c>
      <c r="F711" s="110">
        <v>8684510</v>
      </c>
      <c r="G711" s="111">
        <f t="shared" si="124"/>
        <v>98250</v>
      </c>
      <c r="H711" s="94">
        <v>27.43</v>
      </c>
      <c r="I711" s="94">
        <v>0</v>
      </c>
      <c r="J711" s="94">
        <v>147.38</v>
      </c>
      <c r="K711" s="95">
        <f t="shared" si="125"/>
        <v>174.81</v>
      </c>
      <c r="L711" s="2" t="s">
        <v>262</v>
      </c>
      <c r="M711" s="93">
        <v>1</v>
      </c>
      <c r="N711" s="44">
        <f t="shared" si="126"/>
        <v>76</v>
      </c>
      <c r="O711" s="118">
        <v>42.5</v>
      </c>
      <c r="P711" s="118">
        <v>47.5</v>
      </c>
      <c r="Q711" s="117">
        <f t="shared" si="129"/>
        <v>300.3</v>
      </c>
      <c r="R711" s="117">
        <f t="shared" si="127"/>
        <v>466.3</v>
      </c>
      <c r="S711" s="33">
        <f t="shared" si="128"/>
        <v>1.6674675361821407</v>
      </c>
    </row>
    <row r="712" spans="1:19" s="35" customFormat="1" ht="12.75" hidden="1" outlineLevel="2">
      <c r="A712" s="112">
        <v>39387</v>
      </c>
      <c r="B712" s="110" t="s">
        <v>135</v>
      </c>
      <c r="C712" s="110" t="s">
        <v>136</v>
      </c>
      <c r="D712" s="110"/>
      <c r="E712" s="110">
        <v>2696440</v>
      </c>
      <c r="F712" s="110">
        <v>2728940</v>
      </c>
      <c r="G712" s="111">
        <f t="shared" si="124"/>
        <v>32500</v>
      </c>
      <c r="H712" s="94">
        <v>0</v>
      </c>
      <c r="I712" s="94">
        <v>0</v>
      </c>
      <c r="J712" s="94">
        <v>48.75</v>
      </c>
      <c r="K712" s="95">
        <f t="shared" si="125"/>
        <v>48.75</v>
      </c>
      <c r="L712" s="2" t="s">
        <v>262</v>
      </c>
      <c r="M712" s="93">
        <v>1</v>
      </c>
      <c r="N712" s="44">
        <f t="shared" si="126"/>
        <v>76</v>
      </c>
      <c r="O712" s="118">
        <v>42.5</v>
      </c>
      <c r="P712" s="118">
        <v>47.5</v>
      </c>
      <c r="Q712" s="117">
        <f t="shared" si="129"/>
        <v>11</v>
      </c>
      <c r="R712" s="117">
        <f t="shared" si="127"/>
        <v>177</v>
      </c>
      <c r="S712" s="33">
        <f t="shared" si="128"/>
        <v>2.6307692307692307</v>
      </c>
    </row>
    <row r="713" spans="1:19" s="35" customFormat="1" ht="12.75" hidden="1" outlineLevel="2">
      <c r="A713" s="112">
        <v>39387</v>
      </c>
      <c r="B713" s="110" t="s">
        <v>137</v>
      </c>
      <c r="C713" s="110" t="s">
        <v>138</v>
      </c>
      <c r="D713" s="110"/>
      <c r="E713" s="110">
        <v>2717270</v>
      </c>
      <c r="F713" s="110">
        <v>2784340</v>
      </c>
      <c r="G713" s="111">
        <f t="shared" si="124"/>
        <v>67070</v>
      </c>
      <c r="H713" s="94">
        <v>0</v>
      </c>
      <c r="I713" s="94">
        <v>0</v>
      </c>
      <c r="J713" s="94">
        <v>100.61</v>
      </c>
      <c r="K713" s="95">
        <f t="shared" si="125"/>
        <v>100.61</v>
      </c>
      <c r="L713" s="2" t="s">
        <v>262</v>
      </c>
      <c r="M713" s="93">
        <v>1</v>
      </c>
      <c r="N713" s="44">
        <f t="shared" si="126"/>
        <v>76</v>
      </c>
      <c r="O713" s="118">
        <v>42.5</v>
      </c>
      <c r="P713" s="118">
        <v>47.5</v>
      </c>
      <c r="Q713" s="117">
        <f t="shared" si="129"/>
        <v>163.108</v>
      </c>
      <c r="R713" s="117">
        <f t="shared" si="127"/>
        <v>329.108</v>
      </c>
      <c r="S713" s="33">
        <f t="shared" si="128"/>
        <v>2.2711261306033195</v>
      </c>
    </row>
    <row r="714" spans="1:19" s="35" customFormat="1" ht="12.75" hidden="1" outlineLevel="2">
      <c r="A714" s="112">
        <v>39387</v>
      </c>
      <c r="B714" s="110" t="s">
        <v>139</v>
      </c>
      <c r="C714" s="110" t="s">
        <v>140</v>
      </c>
      <c r="D714" s="110"/>
      <c r="E714" s="110">
        <v>2034170</v>
      </c>
      <c r="F714" s="110">
        <v>2060760</v>
      </c>
      <c r="G714" s="111">
        <f t="shared" si="124"/>
        <v>26590</v>
      </c>
      <c r="H714" s="94">
        <v>14.36</v>
      </c>
      <c r="I714" s="94">
        <v>0</v>
      </c>
      <c r="J714" s="94">
        <v>39.89</v>
      </c>
      <c r="K714" s="95">
        <f t="shared" si="125"/>
        <v>54.25</v>
      </c>
      <c r="L714" s="2" t="s">
        <v>262</v>
      </c>
      <c r="M714" s="93">
        <v>1</v>
      </c>
      <c r="N714" s="44">
        <f t="shared" si="126"/>
        <v>76</v>
      </c>
      <c r="O714" s="118">
        <v>42.5</v>
      </c>
      <c r="P714" s="118">
        <f>(G714-20000)/1000*$P$2</f>
        <v>13.18</v>
      </c>
      <c r="Q714" s="117">
        <v>0</v>
      </c>
      <c r="R714" s="117">
        <f t="shared" si="127"/>
        <v>131.68</v>
      </c>
      <c r="S714" s="33">
        <f t="shared" si="128"/>
        <v>1.4272811059907835</v>
      </c>
    </row>
    <row r="715" spans="1:19" ht="12.75" hidden="1" outlineLevel="2">
      <c r="A715" s="112">
        <v>39387</v>
      </c>
      <c r="B715" s="110" t="s">
        <v>141</v>
      </c>
      <c r="C715" s="110" t="s">
        <v>142</v>
      </c>
      <c r="D715" s="110"/>
      <c r="E715" s="110">
        <v>1653750</v>
      </c>
      <c r="F715" s="110">
        <v>1674850</v>
      </c>
      <c r="G715" s="111">
        <f t="shared" si="124"/>
        <v>21100</v>
      </c>
      <c r="H715" s="94">
        <v>0</v>
      </c>
      <c r="I715" s="94">
        <v>0</v>
      </c>
      <c r="J715" s="94">
        <v>31.65</v>
      </c>
      <c r="K715" s="95">
        <f t="shared" si="125"/>
        <v>31.65</v>
      </c>
      <c r="L715" s="2" t="s">
        <v>262</v>
      </c>
      <c r="M715" s="93">
        <v>1</v>
      </c>
      <c r="N715" s="44">
        <f t="shared" si="126"/>
        <v>76</v>
      </c>
      <c r="O715" s="118">
        <v>42.5</v>
      </c>
      <c r="P715" s="118">
        <f>(G715-20000)/1000*$P$2</f>
        <v>2.2</v>
      </c>
      <c r="Q715" s="117">
        <v>0</v>
      </c>
      <c r="R715" s="117">
        <f t="shared" si="127"/>
        <v>120.7</v>
      </c>
      <c r="S715" s="33">
        <f t="shared" si="128"/>
        <v>2.813586097946288</v>
      </c>
    </row>
    <row r="716" spans="1:19" s="28" customFormat="1" ht="12.75" hidden="1" outlineLevel="2">
      <c r="A716" s="112">
        <v>39387</v>
      </c>
      <c r="B716" s="110" t="s">
        <v>143</v>
      </c>
      <c r="C716" s="110" t="s">
        <v>144</v>
      </c>
      <c r="D716" s="110"/>
      <c r="E716" s="110">
        <v>2234130</v>
      </c>
      <c r="F716" s="110">
        <v>2259480</v>
      </c>
      <c r="G716" s="111">
        <f t="shared" si="124"/>
        <v>25350</v>
      </c>
      <c r="H716" s="94">
        <v>10</v>
      </c>
      <c r="I716" s="94">
        <v>0</v>
      </c>
      <c r="J716" s="94">
        <v>38.03</v>
      </c>
      <c r="K716" s="95">
        <f t="shared" si="125"/>
        <v>48.03</v>
      </c>
      <c r="L716" s="2" t="s">
        <v>262</v>
      </c>
      <c r="M716" s="93">
        <v>1</v>
      </c>
      <c r="N716" s="44">
        <f t="shared" si="126"/>
        <v>76</v>
      </c>
      <c r="O716" s="118">
        <v>42.5</v>
      </c>
      <c r="P716" s="118">
        <f>(G716-20000)/1000*$P$2</f>
        <v>10.7</v>
      </c>
      <c r="Q716" s="117">
        <v>0</v>
      </c>
      <c r="R716" s="117">
        <f t="shared" si="127"/>
        <v>129.2</v>
      </c>
      <c r="S716" s="33">
        <f t="shared" si="128"/>
        <v>1.6899854257755567</v>
      </c>
    </row>
    <row r="717" spans="1:19" s="21" customFormat="1" ht="12.75" hidden="1" outlineLevel="2">
      <c r="A717" s="112">
        <v>39387</v>
      </c>
      <c r="B717" s="110" t="s">
        <v>145</v>
      </c>
      <c r="C717" s="110" t="s">
        <v>146</v>
      </c>
      <c r="D717" s="110"/>
      <c r="E717" s="110">
        <v>2002220</v>
      </c>
      <c r="F717" s="110">
        <v>2012860</v>
      </c>
      <c r="G717" s="111">
        <f t="shared" si="124"/>
        <v>10640</v>
      </c>
      <c r="H717" s="94">
        <v>0</v>
      </c>
      <c r="I717" s="94">
        <v>30</v>
      </c>
      <c r="J717" s="94">
        <v>0</v>
      </c>
      <c r="K717" s="95">
        <f t="shared" si="125"/>
        <v>30</v>
      </c>
      <c r="L717" s="2" t="s">
        <v>262</v>
      </c>
      <c r="M717" s="93">
        <v>1</v>
      </c>
      <c r="N717" s="44">
        <f t="shared" si="126"/>
        <v>76</v>
      </c>
      <c r="O717" s="118">
        <f>(G717-10000)/1000*$O$2</f>
        <v>0.8</v>
      </c>
      <c r="P717" s="118">
        <v>0</v>
      </c>
      <c r="Q717" s="117">
        <v>0</v>
      </c>
      <c r="R717" s="117">
        <f t="shared" si="127"/>
        <v>76.8</v>
      </c>
      <c r="S717" s="33">
        <f t="shared" si="128"/>
        <v>1.5599999999999998</v>
      </c>
    </row>
    <row r="718" spans="1:19" ht="12.75" hidden="1" outlineLevel="2">
      <c r="A718" s="112">
        <v>39387</v>
      </c>
      <c r="B718" s="110" t="s">
        <v>147</v>
      </c>
      <c r="C718" s="110" t="s">
        <v>148</v>
      </c>
      <c r="D718" s="110"/>
      <c r="E718" s="110">
        <v>2731630</v>
      </c>
      <c r="F718" s="110">
        <v>2795210</v>
      </c>
      <c r="G718" s="111">
        <f t="shared" si="124"/>
        <v>63580</v>
      </c>
      <c r="H718" s="94">
        <v>0</v>
      </c>
      <c r="I718" s="94">
        <v>0</v>
      </c>
      <c r="J718" s="94">
        <v>95.37</v>
      </c>
      <c r="K718" s="95">
        <f t="shared" si="125"/>
        <v>95.37</v>
      </c>
      <c r="L718" s="2" t="s">
        <v>262</v>
      </c>
      <c r="M718" s="93">
        <v>1</v>
      </c>
      <c r="N718" s="44">
        <f t="shared" si="126"/>
        <v>76</v>
      </c>
      <c r="O718" s="118">
        <v>42.5</v>
      </c>
      <c r="P718" s="118">
        <v>47.5</v>
      </c>
      <c r="Q718" s="117">
        <f>(G718-30000)/1000*$Q$2</f>
        <v>147.752</v>
      </c>
      <c r="R718" s="117">
        <f t="shared" si="127"/>
        <v>313.752</v>
      </c>
      <c r="S718" s="33">
        <f t="shared" si="128"/>
        <v>2.289839572192513</v>
      </c>
    </row>
    <row r="719" spans="1:19" ht="12.75" hidden="1" outlineLevel="2">
      <c r="A719" s="112">
        <v>39387</v>
      </c>
      <c r="B719" s="110" t="s">
        <v>149</v>
      </c>
      <c r="C719" s="110" t="s">
        <v>150</v>
      </c>
      <c r="D719" s="110"/>
      <c r="E719" s="110">
        <v>1655380</v>
      </c>
      <c r="F719" s="110">
        <v>1707040</v>
      </c>
      <c r="G719" s="111">
        <f t="shared" si="124"/>
        <v>51660</v>
      </c>
      <c r="H719" s="94">
        <v>0</v>
      </c>
      <c r="I719" s="94">
        <v>0</v>
      </c>
      <c r="J719" s="94">
        <v>77.49</v>
      </c>
      <c r="K719" s="95">
        <f t="shared" si="125"/>
        <v>77.49</v>
      </c>
      <c r="L719" s="2" t="s">
        <v>262</v>
      </c>
      <c r="M719" s="93">
        <v>1</v>
      </c>
      <c r="N719" s="44">
        <f t="shared" si="126"/>
        <v>76</v>
      </c>
      <c r="O719" s="118">
        <v>42.5</v>
      </c>
      <c r="P719" s="118">
        <v>47.5</v>
      </c>
      <c r="Q719" s="117">
        <f>(G719-30000)/1000*$Q$2</f>
        <v>95.304</v>
      </c>
      <c r="R719" s="117">
        <f t="shared" si="127"/>
        <v>261.304</v>
      </c>
      <c r="S719" s="33">
        <f t="shared" si="128"/>
        <v>2.372099625758162</v>
      </c>
    </row>
    <row r="720" spans="1:19" ht="12.75" hidden="1" outlineLevel="2">
      <c r="A720" s="112">
        <v>39387</v>
      </c>
      <c r="B720" s="110" t="s">
        <v>151</v>
      </c>
      <c r="C720" s="110" t="s">
        <v>152</v>
      </c>
      <c r="D720" s="110"/>
      <c r="E720" s="110">
        <v>2481870</v>
      </c>
      <c r="F720" s="110">
        <v>2507620</v>
      </c>
      <c r="G720" s="111">
        <f t="shared" si="124"/>
        <v>25750</v>
      </c>
      <c r="H720" s="94">
        <v>10</v>
      </c>
      <c r="I720" s="94">
        <v>0</v>
      </c>
      <c r="J720" s="94">
        <v>38.63</v>
      </c>
      <c r="K720" s="95">
        <f t="shared" si="125"/>
        <v>48.63</v>
      </c>
      <c r="L720" s="2" t="s">
        <v>262</v>
      </c>
      <c r="M720" s="93">
        <v>1</v>
      </c>
      <c r="N720" s="44">
        <f t="shared" si="126"/>
        <v>76</v>
      </c>
      <c r="O720" s="118">
        <v>42.5</v>
      </c>
      <c r="P720" s="118">
        <f>(G720-20000)/1000*$P$2</f>
        <v>11.5</v>
      </c>
      <c r="Q720" s="117">
        <v>0</v>
      </c>
      <c r="R720" s="117">
        <f t="shared" si="127"/>
        <v>130</v>
      </c>
      <c r="S720" s="42" t="s">
        <v>387</v>
      </c>
    </row>
    <row r="721" spans="1:18" ht="12.75" hidden="1" outlineLevel="2">
      <c r="A721" s="112">
        <v>39387</v>
      </c>
      <c r="B721" s="110" t="s">
        <v>153</v>
      </c>
      <c r="C721" s="110" t="s">
        <v>154</v>
      </c>
      <c r="D721" s="110"/>
      <c r="E721" s="110">
        <v>1849750</v>
      </c>
      <c r="F721" s="110">
        <v>1900570</v>
      </c>
      <c r="G721" s="111">
        <f t="shared" si="124"/>
        <v>50820</v>
      </c>
      <c r="H721" s="94">
        <v>0</v>
      </c>
      <c r="I721" s="94">
        <v>0</v>
      </c>
      <c r="J721" s="94">
        <v>76.23</v>
      </c>
      <c r="K721" s="95">
        <f t="shared" si="125"/>
        <v>76.23</v>
      </c>
      <c r="L721" s="2" t="s">
        <v>262</v>
      </c>
      <c r="M721" s="93">
        <v>1</v>
      </c>
      <c r="N721" s="44">
        <f t="shared" si="126"/>
        <v>76</v>
      </c>
      <c r="O721" s="118">
        <v>42.5</v>
      </c>
      <c r="P721" s="118">
        <v>47.5</v>
      </c>
      <c r="Q721" s="117">
        <f aca="true" t="shared" si="130" ref="Q721:Q728">(G721-30000)/1000*$Q$2</f>
        <v>91.608</v>
      </c>
      <c r="R721" s="117">
        <f t="shared" si="127"/>
        <v>257.608</v>
      </c>
    </row>
    <row r="722" spans="1:18" ht="12.75" hidden="1" outlineLevel="2">
      <c r="A722" s="112">
        <v>39387</v>
      </c>
      <c r="B722" s="110" t="s">
        <v>155</v>
      </c>
      <c r="C722" s="110" t="s">
        <v>156</v>
      </c>
      <c r="D722" s="110"/>
      <c r="E722" s="110">
        <v>915580</v>
      </c>
      <c r="F722" s="110">
        <v>997210</v>
      </c>
      <c r="G722" s="111">
        <f t="shared" si="124"/>
        <v>81630</v>
      </c>
      <c r="H722" s="94">
        <v>0</v>
      </c>
      <c r="I722" s="94">
        <v>0</v>
      </c>
      <c r="J722" s="94">
        <v>122.45</v>
      </c>
      <c r="K722" s="95">
        <f t="shared" si="125"/>
        <v>122.45</v>
      </c>
      <c r="L722" s="2" t="s">
        <v>262</v>
      </c>
      <c r="M722" s="93">
        <v>1</v>
      </c>
      <c r="N722" s="44">
        <f t="shared" si="126"/>
        <v>76</v>
      </c>
      <c r="O722" s="118">
        <v>42.5</v>
      </c>
      <c r="P722" s="118">
        <v>47.5</v>
      </c>
      <c r="Q722" s="117">
        <f t="shared" si="130"/>
        <v>227.17200000000003</v>
      </c>
      <c r="R722" s="117">
        <f t="shared" si="127"/>
        <v>393.172</v>
      </c>
    </row>
    <row r="723" spans="1:18" ht="12.75" hidden="1" outlineLevel="2">
      <c r="A723" s="112">
        <v>39387</v>
      </c>
      <c r="B723" s="110" t="s">
        <v>157</v>
      </c>
      <c r="C723" s="110" t="s">
        <v>158</v>
      </c>
      <c r="D723" s="110"/>
      <c r="E723" s="110">
        <v>3052410</v>
      </c>
      <c r="F723" s="110">
        <v>3114320</v>
      </c>
      <c r="G723" s="111">
        <f t="shared" si="124"/>
        <v>61910</v>
      </c>
      <c r="H723" s="94">
        <v>0</v>
      </c>
      <c r="I723" s="94">
        <v>0</v>
      </c>
      <c r="J723" s="94">
        <v>92.87</v>
      </c>
      <c r="K723" s="95">
        <f t="shared" si="125"/>
        <v>92.87</v>
      </c>
      <c r="L723" s="2" t="s">
        <v>262</v>
      </c>
      <c r="M723" s="93">
        <v>1</v>
      </c>
      <c r="N723" s="44">
        <f t="shared" si="126"/>
        <v>76</v>
      </c>
      <c r="O723" s="118">
        <v>42.5</v>
      </c>
      <c r="P723" s="118">
        <v>47.5</v>
      </c>
      <c r="Q723" s="117">
        <f t="shared" si="130"/>
        <v>140.40400000000002</v>
      </c>
      <c r="R723" s="117">
        <f t="shared" si="127"/>
        <v>306.404</v>
      </c>
    </row>
    <row r="724" spans="1:18" ht="12.75" hidden="1" outlineLevel="2">
      <c r="A724" s="112">
        <v>39387</v>
      </c>
      <c r="B724" s="110" t="s">
        <v>159</v>
      </c>
      <c r="C724" s="110" t="s">
        <v>160</v>
      </c>
      <c r="D724" s="110"/>
      <c r="E724" s="110">
        <v>2783680</v>
      </c>
      <c r="F724" s="110">
        <v>2888430</v>
      </c>
      <c r="G724" s="111">
        <f t="shared" si="124"/>
        <v>104750</v>
      </c>
      <c r="H724" s="94">
        <v>0</v>
      </c>
      <c r="I724" s="94">
        <v>0</v>
      </c>
      <c r="J724" s="94">
        <v>157.13</v>
      </c>
      <c r="K724" s="95">
        <f t="shared" si="125"/>
        <v>157.13</v>
      </c>
      <c r="L724" s="2" t="s">
        <v>262</v>
      </c>
      <c r="M724" s="93">
        <v>1</v>
      </c>
      <c r="N724" s="44">
        <f t="shared" si="126"/>
        <v>76</v>
      </c>
      <c r="O724" s="118">
        <v>42.5</v>
      </c>
      <c r="P724" s="118">
        <v>47.5</v>
      </c>
      <c r="Q724" s="117">
        <f t="shared" si="130"/>
        <v>328.90000000000003</v>
      </c>
      <c r="R724" s="117">
        <f t="shared" si="127"/>
        <v>494.90000000000003</v>
      </c>
    </row>
    <row r="725" spans="1:18" ht="12.75" hidden="1" outlineLevel="2">
      <c r="A725" s="112">
        <v>39387</v>
      </c>
      <c r="B725" s="110" t="s">
        <v>161</v>
      </c>
      <c r="C725" s="110" t="s">
        <v>162</v>
      </c>
      <c r="D725" s="110"/>
      <c r="E725" s="110">
        <v>3035060</v>
      </c>
      <c r="F725" s="110">
        <v>3081340</v>
      </c>
      <c r="G725" s="111">
        <f t="shared" si="124"/>
        <v>46280</v>
      </c>
      <c r="H725" s="94">
        <v>0</v>
      </c>
      <c r="I725" s="94">
        <v>0</v>
      </c>
      <c r="J725" s="94">
        <v>69.42</v>
      </c>
      <c r="K725" s="95">
        <f t="shared" si="125"/>
        <v>69.42</v>
      </c>
      <c r="L725" s="2" t="s">
        <v>262</v>
      </c>
      <c r="M725" s="93">
        <v>1</v>
      </c>
      <c r="N725" s="44">
        <f t="shared" si="126"/>
        <v>76</v>
      </c>
      <c r="O725" s="118">
        <v>42.5</v>
      </c>
      <c r="P725" s="118">
        <v>47.5</v>
      </c>
      <c r="Q725" s="117">
        <f t="shared" si="130"/>
        <v>71.632</v>
      </c>
      <c r="R725" s="117">
        <f t="shared" si="127"/>
        <v>237.632</v>
      </c>
    </row>
    <row r="726" spans="1:18" ht="12.75" hidden="1" outlineLevel="2">
      <c r="A726" s="112">
        <v>39387</v>
      </c>
      <c r="B726" s="110" t="s">
        <v>163</v>
      </c>
      <c r="C726" s="110" t="s">
        <v>164</v>
      </c>
      <c r="D726" s="110"/>
      <c r="E726" s="110">
        <v>3217480</v>
      </c>
      <c r="F726" s="110">
        <v>3341100</v>
      </c>
      <c r="G726" s="111">
        <f aca="true" t="shared" si="131" ref="G726:G753">F726-E726</f>
        <v>123620</v>
      </c>
      <c r="H726" s="94">
        <v>0</v>
      </c>
      <c r="I726" s="94">
        <v>0</v>
      </c>
      <c r="J726" s="94">
        <v>185.43</v>
      </c>
      <c r="K726" s="95">
        <f aca="true" t="shared" si="132" ref="K726:K753">+J726+I726+H726</f>
        <v>185.43</v>
      </c>
      <c r="L726" s="2" t="s">
        <v>262</v>
      </c>
      <c r="M726" s="93">
        <v>1</v>
      </c>
      <c r="N726" s="44">
        <f aca="true" t="shared" si="133" ref="N726:N753">$N$2*2</f>
        <v>76</v>
      </c>
      <c r="O726" s="118">
        <v>42.5</v>
      </c>
      <c r="P726" s="118">
        <v>47.5</v>
      </c>
      <c r="Q726" s="117">
        <f t="shared" si="130"/>
        <v>411.92800000000005</v>
      </c>
      <c r="R726" s="117">
        <f aca="true" t="shared" si="134" ref="R726:R753">N726+O726+P726+Q726</f>
        <v>577.9280000000001</v>
      </c>
    </row>
    <row r="727" spans="1:18" ht="12.75" hidden="1" outlineLevel="2">
      <c r="A727" s="112">
        <v>39387</v>
      </c>
      <c r="B727" s="110" t="s">
        <v>165</v>
      </c>
      <c r="C727" s="110" t="s">
        <v>166</v>
      </c>
      <c r="D727" s="110"/>
      <c r="E727" s="110">
        <v>3086140</v>
      </c>
      <c r="F727" s="110">
        <v>3187760</v>
      </c>
      <c r="G727" s="111">
        <f t="shared" si="131"/>
        <v>101620</v>
      </c>
      <c r="H727" s="94">
        <v>0</v>
      </c>
      <c r="I727" s="94">
        <v>0</v>
      </c>
      <c r="J727" s="94">
        <v>149.43</v>
      </c>
      <c r="K727" s="95">
        <f t="shared" si="132"/>
        <v>149.43</v>
      </c>
      <c r="L727" s="2" t="s">
        <v>262</v>
      </c>
      <c r="M727" s="93">
        <v>1</v>
      </c>
      <c r="N727" s="44">
        <f t="shared" si="133"/>
        <v>76</v>
      </c>
      <c r="O727" s="118">
        <v>42.5</v>
      </c>
      <c r="P727" s="118">
        <v>47.5</v>
      </c>
      <c r="Q727" s="117">
        <f t="shared" si="130"/>
        <v>315.12800000000004</v>
      </c>
      <c r="R727" s="117">
        <f t="shared" si="134"/>
        <v>481.12800000000004</v>
      </c>
    </row>
    <row r="728" spans="1:19" ht="12.75" hidden="1" outlineLevel="2">
      <c r="A728" s="112">
        <v>39387</v>
      </c>
      <c r="B728" s="110" t="s">
        <v>167</v>
      </c>
      <c r="C728" s="110" t="s">
        <v>168</v>
      </c>
      <c r="D728" s="110"/>
      <c r="E728" s="110">
        <v>2873680</v>
      </c>
      <c r="F728" s="110">
        <v>2976330</v>
      </c>
      <c r="G728" s="111">
        <f t="shared" si="131"/>
        <v>102650</v>
      </c>
      <c r="H728" s="94">
        <v>0</v>
      </c>
      <c r="I728" s="94">
        <v>0</v>
      </c>
      <c r="J728" s="94">
        <v>153.98</v>
      </c>
      <c r="K728" s="95">
        <f t="shared" si="132"/>
        <v>153.98</v>
      </c>
      <c r="L728" s="2" t="s">
        <v>262</v>
      </c>
      <c r="M728" s="93">
        <v>1</v>
      </c>
      <c r="N728" s="44">
        <f t="shared" si="133"/>
        <v>76</v>
      </c>
      <c r="O728" s="118">
        <v>42.5</v>
      </c>
      <c r="P728" s="118">
        <v>47.5</v>
      </c>
      <c r="Q728" s="117">
        <f t="shared" si="130"/>
        <v>319.66</v>
      </c>
      <c r="R728" s="117">
        <f t="shared" si="134"/>
        <v>485.66</v>
      </c>
      <c r="S728" s="42" t="s">
        <v>386</v>
      </c>
    </row>
    <row r="729" spans="1:18" ht="12.75" hidden="1" outlineLevel="2">
      <c r="A729" s="112">
        <v>39387</v>
      </c>
      <c r="B729" s="110" t="s">
        <v>169</v>
      </c>
      <c r="C729" s="110" t="s">
        <v>170</v>
      </c>
      <c r="D729" s="110"/>
      <c r="E729" s="110">
        <v>2014150</v>
      </c>
      <c r="F729" s="110">
        <v>2040310</v>
      </c>
      <c r="G729" s="111">
        <f t="shared" si="131"/>
        <v>26160</v>
      </c>
      <c r="H729" s="94">
        <v>0</v>
      </c>
      <c r="I729" s="94">
        <v>0</v>
      </c>
      <c r="J729" s="94">
        <v>39.24</v>
      </c>
      <c r="K729" s="95">
        <f t="shared" si="132"/>
        <v>39.24</v>
      </c>
      <c r="L729" s="2" t="s">
        <v>262</v>
      </c>
      <c r="M729" s="93">
        <v>1</v>
      </c>
      <c r="N729" s="44">
        <f t="shared" si="133"/>
        <v>76</v>
      </c>
      <c r="O729" s="118">
        <v>42.5</v>
      </c>
      <c r="P729" s="118">
        <f>(G729-20000)/1000*$P$2</f>
        <v>12.32</v>
      </c>
      <c r="Q729" s="117">
        <v>0</v>
      </c>
      <c r="R729" s="117">
        <f t="shared" si="134"/>
        <v>130.82</v>
      </c>
    </row>
    <row r="730" spans="1:18" ht="12.75" hidden="1" outlineLevel="2">
      <c r="A730" s="112">
        <v>39387</v>
      </c>
      <c r="B730" s="110" t="s">
        <v>171</v>
      </c>
      <c r="C730" s="110" t="s">
        <v>172</v>
      </c>
      <c r="D730" s="110"/>
      <c r="E730" s="110">
        <v>957500</v>
      </c>
      <c r="F730" s="110">
        <v>970320</v>
      </c>
      <c r="G730" s="111">
        <f t="shared" si="131"/>
        <v>12820</v>
      </c>
      <c r="H730" s="94">
        <v>0</v>
      </c>
      <c r="I730" s="94">
        <v>30</v>
      </c>
      <c r="J730" s="94">
        <v>0</v>
      </c>
      <c r="K730" s="95">
        <f t="shared" si="132"/>
        <v>30</v>
      </c>
      <c r="L730" s="2" t="s">
        <v>262</v>
      </c>
      <c r="M730" s="93">
        <v>1</v>
      </c>
      <c r="N730" s="44">
        <f t="shared" si="133"/>
        <v>76</v>
      </c>
      <c r="O730" s="118">
        <f>(G730-10000)/1000*$O$2</f>
        <v>3.525</v>
      </c>
      <c r="P730" s="118">
        <v>0</v>
      </c>
      <c r="Q730" s="117">
        <v>0</v>
      </c>
      <c r="R730" s="117">
        <f t="shared" si="134"/>
        <v>79.525</v>
      </c>
    </row>
    <row r="731" spans="1:18" ht="12.75" hidden="1" outlineLevel="2">
      <c r="A731" s="112">
        <v>39387</v>
      </c>
      <c r="B731" s="110" t="s">
        <v>173</v>
      </c>
      <c r="C731" s="110" t="s">
        <v>174</v>
      </c>
      <c r="D731" s="110"/>
      <c r="E731" s="110">
        <v>1871100</v>
      </c>
      <c r="F731" s="110">
        <v>1947410</v>
      </c>
      <c r="G731" s="111">
        <f t="shared" si="131"/>
        <v>76310</v>
      </c>
      <c r="H731" s="94">
        <v>0</v>
      </c>
      <c r="I731" s="94">
        <v>0</v>
      </c>
      <c r="J731" s="94">
        <v>114.47</v>
      </c>
      <c r="K731" s="95">
        <f t="shared" si="132"/>
        <v>114.47</v>
      </c>
      <c r="L731" s="2" t="s">
        <v>262</v>
      </c>
      <c r="M731" s="93">
        <v>1</v>
      </c>
      <c r="N731" s="44">
        <f t="shared" si="133"/>
        <v>76</v>
      </c>
      <c r="O731" s="118">
        <v>42.5</v>
      </c>
      <c r="P731" s="118">
        <v>47.5</v>
      </c>
      <c r="Q731" s="117">
        <f>(G731-30000)/1000*$Q$2</f>
        <v>203.76400000000004</v>
      </c>
      <c r="R731" s="117">
        <f t="shared" si="134"/>
        <v>369.764</v>
      </c>
    </row>
    <row r="732" spans="1:18" ht="12.75" hidden="1" outlineLevel="2">
      <c r="A732" s="112">
        <v>39387</v>
      </c>
      <c r="B732" s="110" t="s">
        <v>175</v>
      </c>
      <c r="C732" s="110" t="s">
        <v>176</v>
      </c>
      <c r="D732" s="110"/>
      <c r="E732" s="110">
        <v>4940</v>
      </c>
      <c r="F732" s="110">
        <v>33930</v>
      </c>
      <c r="G732" s="111">
        <f t="shared" si="131"/>
        <v>28990</v>
      </c>
      <c r="H732" s="94">
        <v>18.82</v>
      </c>
      <c r="I732" s="94">
        <v>0</v>
      </c>
      <c r="J732" s="94">
        <v>43.39</v>
      </c>
      <c r="K732" s="95">
        <f t="shared" si="132"/>
        <v>62.21</v>
      </c>
      <c r="L732" s="2" t="s">
        <v>262</v>
      </c>
      <c r="M732" s="93">
        <v>1</v>
      </c>
      <c r="N732" s="44">
        <f t="shared" si="133"/>
        <v>76</v>
      </c>
      <c r="O732" s="118">
        <v>42.5</v>
      </c>
      <c r="P732" s="118">
        <f>(G732-20000)/1000*$P$2</f>
        <v>17.98</v>
      </c>
      <c r="Q732" s="117">
        <v>0</v>
      </c>
      <c r="R732" s="117">
        <f t="shared" si="134"/>
        <v>136.48</v>
      </c>
    </row>
    <row r="733" spans="1:18" ht="12.75" hidden="1" outlineLevel="2">
      <c r="A733" s="112">
        <v>39387</v>
      </c>
      <c r="B733" s="110" t="s">
        <v>177</v>
      </c>
      <c r="C733" s="110" t="s">
        <v>178</v>
      </c>
      <c r="D733" s="110"/>
      <c r="E733" s="110">
        <v>5213130</v>
      </c>
      <c r="F733" s="110">
        <v>5254310</v>
      </c>
      <c r="G733" s="111">
        <f t="shared" si="131"/>
        <v>41180</v>
      </c>
      <c r="H733" s="94">
        <v>0</v>
      </c>
      <c r="I733" s="94">
        <v>0</v>
      </c>
      <c r="J733" s="94">
        <v>61.77</v>
      </c>
      <c r="K733" s="95">
        <f t="shared" si="132"/>
        <v>61.77</v>
      </c>
      <c r="L733" s="2" t="s">
        <v>262</v>
      </c>
      <c r="M733" s="93">
        <v>1</v>
      </c>
      <c r="N733" s="44">
        <f t="shared" si="133"/>
        <v>76</v>
      </c>
      <c r="O733" s="118">
        <v>42.5</v>
      </c>
      <c r="P733" s="118">
        <v>47.5</v>
      </c>
      <c r="Q733" s="117">
        <f>(G733-30000)/1000*$Q$2</f>
        <v>49.192</v>
      </c>
      <c r="R733" s="117">
        <f t="shared" si="134"/>
        <v>215.192</v>
      </c>
    </row>
    <row r="734" spans="1:18" ht="12.75" hidden="1" outlineLevel="2">
      <c r="A734" s="112">
        <v>39387</v>
      </c>
      <c r="B734" s="110" t="s">
        <v>179</v>
      </c>
      <c r="C734" s="110" t="s">
        <v>180</v>
      </c>
      <c r="D734" s="110"/>
      <c r="E734" s="110">
        <v>1692840</v>
      </c>
      <c r="F734" s="110">
        <v>1714550</v>
      </c>
      <c r="G734" s="111">
        <f t="shared" si="131"/>
        <v>21710</v>
      </c>
      <c r="H734" s="94">
        <v>10</v>
      </c>
      <c r="I734" s="94">
        <v>0</v>
      </c>
      <c r="J734" s="94">
        <v>32.57</v>
      </c>
      <c r="K734" s="95">
        <f t="shared" si="132"/>
        <v>42.57</v>
      </c>
      <c r="L734" s="2" t="s">
        <v>262</v>
      </c>
      <c r="M734" s="93">
        <v>1</v>
      </c>
      <c r="N734" s="44">
        <f t="shared" si="133"/>
        <v>76</v>
      </c>
      <c r="O734" s="118">
        <v>42.5</v>
      </c>
      <c r="P734" s="118">
        <f>(G734-20000)/1000*$P$2</f>
        <v>3.42</v>
      </c>
      <c r="Q734" s="117">
        <v>0</v>
      </c>
      <c r="R734" s="117">
        <f t="shared" si="134"/>
        <v>121.92</v>
      </c>
    </row>
    <row r="735" spans="1:18" ht="12.75" hidden="1" outlineLevel="2">
      <c r="A735" s="112">
        <v>39387</v>
      </c>
      <c r="B735" s="110" t="s">
        <v>181</v>
      </c>
      <c r="C735" s="110" t="s">
        <v>182</v>
      </c>
      <c r="D735" s="110"/>
      <c r="E735" s="110">
        <v>4619310</v>
      </c>
      <c r="F735" s="110">
        <v>4619310</v>
      </c>
      <c r="G735" s="111">
        <f t="shared" si="131"/>
        <v>0</v>
      </c>
      <c r="H735" s="94">
        <v>0</v>
      </c>
      <c r="I735" s="94">
        <v>30</v>
      </c>
      <c r="J735" s="94">
        <v>0</v>
      </c>
      <c r="K735" s="95">
        <f t="shared" si="132"/>
        <v>30</v>
      </c>
      <c r="L735" s="2" t="s">
        <v>262</v>
      </c>
      <c r="M735" s="93">
        <v>1</v>
      </c>
      <c r="N735" s="44">
        <f t="shared" si="133"/>
        <v>76</v>
      </c>
      <c r="O735" s="118">
        <v>0</v>
      </c>
      <c r="P735" s="118">
        <v>0</v>
      </c>
      <c r="Q735" s="117">
        <v>0</v>
      </c>
      <c r="R735" s="117">
        <f t="shared" si="134"/>
        <v>76</v>
      </c>
    </row>
    <row r="736" spans="1:18" ht="12.75" hidden="1" outlineLevel="2">
      <c r="A736" s="112">
        <v>39387</v>
      </c>
      <c r="B736" s="110" t="s">
        <v>183</v>
      </c>
      <c r="C736" s="110" t="s">
        <v>184</v>
      </c>
      <c r="D736" s="110"/>
      <c r="E736" s="110">
        <v>767640</v>
      </c>
      <c r="F736" s="110">
        <v>808200</v>
      </c>
      <c r="G736" s="111">
        <f t="shared" si="131"/>
        <v>40560</v>
      </c>
      <c r="H736" s="94">
        <v>10</v>
      </c>
      <c r="I736" s="94">
        <v>0</v>
      </c>
      <c r="J736" s="94">
        <v>60.84</v>
      </c>
      <c r="K736" s="95">
        <f t="shared" si="132"/>
        <v>70.84</v>
      </c>
      <c r="L736" s="2" t="s">
        <v>262</v>
      </c>
      <c r="M736" s="93">
        <v>1</v>
      </c>
      <c r="N736" s="44">
        <f t="shared" si="133"/>
        <v>76</v>
      </c>
      <c r="O736" s="118">
        <v>42.5</v>
      </c>
      <c r="P736" s="118">
        <v>47.5</v>
      </c>
      <c r="Q736" s="117">
        <f>(G736-30000)/1000*$Q$2</f>
        <v>46.464000000000006</v>
      </c>
      <c r="R736" s="117">
        <f t="shared" si="134"/>
        <v>212.464</v>
      </c>
    </row>
    <row r="737" spans="1:18" ht="12.75" hidden="1" outlineLevel="2">
      <c r="A737" s="112">
        <v>39387</v>
      </c>
      <c r="B737" s="110" t="s">
        <v>185</v>
      </c>
      <c r="C737" s="110" t="s">
        <v>186</v>
      </c>
      <c r="D737" s="110"/>
      <c r="E737" s="110">
        <v>2480470</v>
      </c>
      <c r="F737" s="110">
        <v>2547160</v>
      </c>
      <c r="G737" s="111">
        <f t="shared" si="131"/>
        <v>66690</v>
      </c>
      <c r="H737" s="94">
        <v>0</v>
      </c>
      <c r="I737" s="94">
        <v>0</v>
      </c>
      <c r="J737" s="94">
        <v>100.04</v>
      </c>
      <c r="K737" s="95">
        <f t="shared" si="132"/>
        <v>100.04</v>
      </c>
      <c r="L737" s="2" t="s">
        <v>262</v>
      </c>
      <c r="M737" s="93">
        <v>1</v>
      </c>
      <c r="N737" s="44">
        <f t="shared" si="133"/>
        <v>76</v>
      </c>
      <c r="O737" s="118">
        <v>42.5</v>
      </c>
      <c r="P737" s="118">
        <v>47.5</v>
      </c>
      <c r="Q737" s="117">
        <f>(G737-30000)/1000*$Q$2</f>
        <v>161.436</v>
      </c>
      <c r="R737" s="117">
        <f t="shared" si="134"/>
        <v>327.43600000000004</v>
      </c>
    </row>
    <row r="738" spans="1:18" ht="12.75" hidden="1" outlineLevel="2">
      <c r="A738" s="112">
        <v>39387</v>
      </c>
      <c r="B738" s="110" t="s">
        <v>187</v>
      </c>
      <c r="C738" s="110" t="s">
        <v>188</v>
      </c>
      <c r="D738" s="110"/>
      <c r="E738" s="110">
        <v>4481030</v>
      </c>
      <c r="F738" s="110">
        <v>4491750</v>
      </c>
      <c r="G738" s="111">
        <f t="shared" si="131"/>
        <v>10720</v>
      </c>
      <c r="H738" s="94">
        <v>0</v>
      </c>
      <c r="I738" s="94">
        <v>0</v>
      </c>
      <c r="J738" s="94">
        <v>30</v>
      </c>
      <c r="K738" s="95">
        <f t="shared" si="132"/>
        <v>30</v>
      </c>
      <c r="L738" s="2" t="s">
        <v>262</v>
      </c>
      <c r="M738" s="93">
        <v>1</v>
      </c>
      <c r="N738" s="44">
        <f t="shared" si="133"/>
        <v>76</v>
      </c>
      <c r="O738" s="118">
        <f>(G738-10000)/1000*$O$2</f>
        <v>0.8999999999999999</v>
      </c>
      <c r="P738" s="118">
        <v>0</v>
      </c>
      <c r="Q738" s="117">
        <v>0</v>
      </c>
      <c r="R738" s="117">
        <f t="shared" si="134"/>
        <v>76.9</v>
      </c>
    </row>
    <row r="739" spans="1:18" ht="12.75" hidden="1" outlineLevel="2">
      <c r="A739" s="112">
        <v>39387</v>
      </c>
      <c r="B739" s="110" t="s">
        <v>189</v>
      </c>
      <c r="C739" s="110" t="s">
        <v>190</v>
      </c>
      <c r="D739" s="110"/>
      <c r="E739" s="110">
        <v>1921640</v>
      </c>
      <c r="F739" s="110">
        <v>1968200</v>
      </c>
      <c r="G739" s="111">
        <f t="shared" si="131"/>
        <v>46560</v>
      </c>
      <c r="H739" s="94">
        <v>0</v>
      </c>
      <c r="I739" s="94">
        <v>0</v>
      </c>
      <c r="J739" s="94">
        <v>69.84</v>
      </c>
      <c r="K739" s="95">
        <f t="shared" si="132"/>
        <v>69.84</v>
      </c>
      <c r="L739" s="2" t="s">
        <v>262</v>
      </c>
      <c r="M739" s="93">
        <v>1</v>
      </c>
      <c r="N739" s="44">
        <f t="shared" si="133"/>
        <v>76</v>
      </c>
      <c r="O739" s="118">
        <v>42.5</v>
      </c>
      <c r="P739" s="118">
        <v>47.5</v>
      </c>
      <c r="Q739" s="117">
        <f>(G739-30000)/1000*$Q$2</f>
        <v>72.864</v>
      </c>
      <c r="R739" s="117">
        <f t="shared" si="134"/>
        <v>238.864</v>
      </c>
    </row>
    <row r="740" spans="1:18" ht="12.75" hidden="1" outlineLevel="2">
      <c r="A740" s="112">
        <v>39387</v>
      </c>
      <c r="B740" s="110" t="s">
        <v>191</v>
      </c>
      <c r="C740" s="110" t="s">
        <v>192</v>
      </c>
      <c r="D740" s="110"/>
      <c r="E740" s="110">
        <v>1244961</v>
      </c>
      <c r="F740" s="110">
        <v>1260480</v>
      </c>
      <c r="G740" s="111">
        <f t="shared" si="131"/>
        <v>15519</v>
      </c>
      <c r="H740" s="94">
        <v>0</v>
      </c>
      <c r="I740" s="94">
        <v>30</v>
      </c>
      <c r="J740" s="94">
        <v>0</v>
      </c>
      <c r="K740" s="95">
        <f t="shared" si="132"/>
        <v>30</v>
      </c>
      <c r="L740" s="2" t="s">
        <v>262</v>
      </c>
      <c r="M740" s="93">
        <v>1</v>
      </c>
      <c r="N740" s="44">
        <f t="shared" si="133"/>
        <v>76</v>
      </c>
      <c r="O740" s="118">
        <f>(G740-10000)/1000*$O$2</f>
        <v>6.89875</v>
      </c>
      <c r="P740" s="118">
        <v>0</v>
      </c>
      <c r="Q740" s="117">
        <v>0</v>
      </c>
      <c r="R740" s="117">
        <f t="shared" si="134"/>
        <v>82.89875</v>
      </c>
    </row>
    <row r="741" spans="1:18" ht="12.75" hidden="1" outlineLevel="2">
      <c r="A741" s="112">
        <v>39387</v>
      </c>
      <c r="B741" s="110" t="s">
        <v>193</v>
      </c>
      <c r="C741" s="110" t="s">
        <v>194</v>
      </c>
      <c r="D741" s="110"/>
      <c r="E741" s="110">
        <v>6998790</v>
      </c>
      <c r="F741" s="110">
        <v>7067290</v>
      </c>
      <c r="G741" s="111">
        <f t="shared" si="131"/>
        <v>68500</v>
      </c>
      <c r="H741" s="94">
        <v>0</v>
      </c>
      <c r="I741" s="94">
        <v>0</v>
      </c>
      <c r="J741" s="94">
        <v>102.75</v>
      </c>
      <c r="K741" s="95">
        <f t="shared" si="132"/>
        <v>102.75</v>
      </c>
      <c r="L741" s="2" t="s">
        <v>262</v>
      </c>
      <c r="M741" s="93">
        <v>1</v>
      </c>
      <c r="N741" s="44">
        <f t="shared" si="133"/>
        <v>76</v>
      </c>
      <c r="O741" s="118">
        <v>42.5</v>
      </c>
      <c r="P741" s="118">
        <v>47.5</v>
      </c>
      <c r="Q741" s="117">
        <f aca="true" t="shared" si="135" ref="Q741:Q747">(G741-30000)/1000*$Q$2</f>
        <v>169.4</v>
      </c>
      <c r="R741" s="117">
        <f t="shared" si="134"/>
        <v>335.4</v>
      </c>
    </row>
    <row r="742" spans="1:18" ht="12.75" hidden="1" outlineLevel="2">
      <c r="A742" s="112">
        <v>39387</v>
      </c>
      <c r="B742" s="110" t="s">
        <v>195</v>
      </c>
      <c r="C742" s="110" t="s">
        <v>196</v>
      </c>
      <c r="D742" s="110"/>
      <c r="E742" s="110">
        <v>3176670</v>
      </c>
      <c r="F742" s="110">
        <v>3345560</v>
      </c>
      <c r="G742" s="111">
        <f t="shared" si="131"/>
        <v>168890</v>
      </c>
      <c r="H742" s="94">
        <v>0</v>
      </c>
      <c r="I742" s="94">
        <v>0</v>
      </c>
      <c r="J742" s="94">
        <v>253.34</v>
      </c>
      <c r="K742" s="95">
        <f t="shared" si="132"/>
        <v>253.34</v>
      </c>
      <c r="L742" s="2" t="s">
        <v>262</v>
      </c>
      <c r="M742" s="93">
        <v>1</v>
      </c>
      <c r="N742" s="44">
        <f t="shared" si="133"/>
        <v>76</v>
      </c>
      <c r="O742" s="118">
        <v>42.5</v>
      </c>
      <c r="P742" s="118">
        <v>47.5</v>
      </c>
      <c r="Q742" s="117">
        <f t="shared" si="135"/>
        <v>611.116</v>
      </c>
      <c r="R742" s="117">
        <f t="shared" si="134"/>
        <v>777.116</v>
      </c>
    </row>
    <row r="743" spans="1:18" ht="12.75" hidden="1" outlineLevel="2">
      <c r="A743" s="112">
        <v>39387</v>
      </c>
      <c r="B743" s="110" t="s">
        <v>197</v>
      </c>
      <c r="C743" s="110" t="s">
        <v>198</v>
      </c>
      <c r="D743" s="110"/>
      <c r="E743" s="110">
        <v>2518910</v>
      </c>
      <c r="F743" s="110">
        <v>2627060</v>
      </c>
      <c r="G743" s="111">
        <f t="shared" si="131"/>
        <v>108150</v>
      </c>
      <c r="H743" s="94">
        <v>0</v>
      </c>
      <c r="I743" s="94">
        <v>0</v>
      </c>
      <c r="J743" s="94">
        <v>162.23</v>
      </c>
      <c r="K743" s="95">
        <f t="shared" si="132"/>
        <v>162.23</v>
      </c>
      <c r="L743" s="2" t="s">
        <v>262</v>
      </c>
      <c r="M743" s="93">
        <v>1</v>
      </c>
      <c r="N743" s="44">
        <f t="shared" si="133"/>
        <v>76</v>
      </c>
      <c r="O743" s="118">
        <v>42.5</v>
      </c>
      <c r="P743" s="118">
        <v>47.5</v>
      </c>
      <c r="Q743" s="117">
        <f t="shared" si="135"/>
        <v>343.86000000000007</v>
      </c>
      <c r="R743" s="117">
        <f t="shared" si="134"/>
        <v>509.86000000000007</v>
      </c>
    </row>
    <row r="744" spans="1:18" ht="12.75" hidden="1" outlineLevel="2">
      <c r="A744" s="112">
        <v>39387</v>
      </c>
      <c r="B744" s="110" t="s">
        <v>44</v>
      </c>
      <c r="C744" s="110" t="s">
        <v>45</v>
      </c>
      <c r="D744" s="110"/>
      <c r="E744" s="110">
        <v>2131010</v>
      </c>
      <c r="F744" s="110">
        <v>2183280</v>
      </c>
      <c r="G744" s="111">
        <f t="shared" si="131"/>
        <v>52270</v>
      </c>
      <c r="H744" s="94">
        <v>26.84</v>
      </c>
      <c r="I744" s="94">
        <v>0</v>
      </c>
      <c r="J744" s="94">
        <v>78.41</v>
      </c>
      <c r="K744" s="95">
        <f t="shared" si="132"/>
        <v>105.25</v>
      </c>
      <c r="L744" s="2" t="s">
        <v>262</v>
      </c>
      <c r="M744" s="93">
        <v>1</v>
      </c>
      <c r="N744" s="44">
        <f t="shared" si="133"/>
        <v>76</v>
      </c>
      <c r="O744" s="118">
        <v>42.5</v>
      </c>
      <c r="P744" s="118">
        <v>47.5</v>
      </c>
      <c r="Q744" s="117">
        <f t="shared" si="135"/>
        <v>97.988</v>
      </c>
      <c r="R744" s="117">
        <f t="shared" si="134"/>
        <v>263.988</v>
      </c>
    </row>
    <row r="745" spans="1:18" ht="12.75" hidden="1" outlineLevel="2">
      <c r="A745" s="112">
        <v>39387</v>
      </c>
      <c r="B745" s="110" t="s">
        <v>199</v>
      </c>
      <c r="C745" s="110" t="s">
        <v>200</v>
      </c>
      <c r="D745" s="110"/>
      <c r="E745" s="110">
        <v>2718700</v>
      </c>
      <c r="F745" s="110">
        <v>2797850</v>
      </c>
      <c r="G745" s="111">
        <f t="shared" si="131"/>
        <v>79150</v>
      </c>
      <c r="H745" s="94">
        <v>0</v>
      </c>
      <c r="I745" s="94">
        <v>0</v>
      </c>
      <c r="J745" s="94">
        <v>118.73</v>
      </c>
      <c r="K745" s="95">
        <f t="shared" si="132"/>
        <v>118.73</v>
      </c>
      <c r="L745" s="2" t="s">
        <v>262</v>
      </c>
      <c r="M745" s="93">
        <v>1</v>
      </c>
      <c r="N745" s="44">
        <f t="shared" si="133"/>
        <v>76</v>
      </c>
      <c r="O745" s="118">
        <v>42.5</v>
      </c>
      <c r="P745" s="118">
        <v>47.5</v>
      </c>
      <c r="Q745" s="117">
        <f t="shared" si="135"/>
        <v>216.26000000000002</v>
      </c>
      <c r="R745" s="117">
        <f t="shared" si="134"/>
        <v>382.26</v>
      </c>
    </row>
    <row r="746" spans="1:18" ht="12.75" hidden="1" outlineLevel="2">
      <c r="A746" s="112">
        <v>39387</v>
      </c>
      <c r="B746" s="110" t="s">
        <v>201</v>
      </c>
      <c r="C746" s="110" t="s">
        <v>202</v>
      </c>
      <c r="D746" s="110"/>
      <c r="E746" s="110">
        <v>4299160</v>
      </c>
      <c r="F746" s="110">
        <v>4398590</v>
      </c>
      <c r="G746" s="111">
        <f t="shared" si="131"/>
        <v>99430</v>
      </c>
      <c r="H746" s="94">
        <v>24.1</v>
      </c>
      <c r="I746" s="94">
        <v>0</v>
      </c>
      <c r="J746" s="94">
        <v>149.15</v>
      </c>
      <c r="K746" s="95">
        <f t="shared" si="132"/>
        <v>173.25</v>
      </c>
      <c r="L746" s="2" t="s">
        <v>262</v>
      </c>
      <c r="M746" s="93">
        <v>1</v>
      </c>
      <c r="N746" s="44">
        <f t="shared" si="133"/>
        <v>76</v>
      </c>
      <c r="O746" s="118">
        <v>42.5</v>
      </c>
      <c r="P746" s="118">
        <v>47.5</v>
      </c>
      <c r="Q746" s="117">
        <f t="shared" si="135"/>
        <v>305.4920000000001</v>
      </c>
      <c r="R746" s="117">
        <f t="shared" si="134"/>
        <v>471.4920000000001</v>
      </c>
    </row>
    <row r="747" spans="1:18" ht="12.75" hidden="1" outlineLevel="2">
      <c r="A747" s="112">
        <v>39387</v>
      </c>
      <c r="B747" s="110" t="s">
        <v>203</v>
      </c>
      <c r="C747" s="110" t="s">
        <v>204</v>
      </c>
      <c r="D747" s="110"/>
      <c r="E747" s="110">
        <v>2460170</v>
      </c>
      <c r="F747" s="110">
        <v>2497410</v>
      </c>
      <c r="G747" s="111">
        <f t="shared" si="131"/>
        <v>37240</v>
      </c>
      <c r="H747" s="94">
        <v>0</v>
      </c>
      <c r="I747" s="94">
        <v>0</v>
      </c>
      <c r="J747" s="94">
        <v>55.86</v>
      </c>
      <c r="K747" s="95">
        <f t="shared" si="132"/>
        <v>55.86</v>
      </c>
      <c r="L747" s="2" t="s">
        <v>262</v>
      </c>
      <c r="M747" s="93">
        <v>1</v>
      </c>
      <c r="N747" s="44">
        <f t="shared" si="133"/>
        <v>76</v>
      </c>
      <c r="O747" s="118">
        <v>42.5</v>
      </c>
      <c r="P747" s="118">
        <v>47.5</v>
      </c>
      <c r="Q747" s="117">
        <f t="shared" si="135"/>
        <v>31.856000000000005</v>
      </c>
      <c r="R747" s="117">
        <f t="shared" si="134"/>
        <v>197.856</v>
      </c>
    </row>
    <row r="748" spans="1:18" ht="12.75" hidden="1" outlineLevel="2">
      <c r="A748" s="112">
        <v>39387</v>
      </c>
      <c r="B748" s="110" t="s">
        <v>205</v>
      </c>
      <c r="C748" s="110" t="s">
        <v>206</v>
      </c>
      <c r="D748" s="110"/>
      <c r="E748" s="110">
        <v>2695150</v>
      </c>
      <c r="F748" s="110">
        <v>2725010</v>
      </c>
      <c r="G748" s="111">
        <f t="shared" si="131"/>
        <v>29860</v>
      </c>
      <c r="H748" s="94">
        <v>12.22</v>
      </c>
      <c r="I748" s="94">
        <v>0</v>
      </c>
      <c r="J748" s="94">
        <v>44.79</v>
      </c>
      <c r="K748" s="95">
        <f t="shared" si="132"/>
        <v>57.01</v>
      </c>
      <c r="L748" s="2" t="s">
        <v>262</v>
      </c>
      <c r="M748" s="93">
        <v>1</v>
      </c>
      <c r="N748" s="44">
        <f t="shared" si="133"/>
        <v>76</v>
      </c>
      <c r="O748" s="118">
        <v>42.5</v>
      </c>
      <c r="P748" s="118">
        <f>(G748-20000)/1000*$P$2</f>
        <v>19.72</v>
      </c>
      <c r="Q748" s="117">
        <v>0</v>
      </c>
      <c r="R748" s="117">
        <f t="shared" si="134"/>
        <v>138.22</v>
      </c>
    </row>
    <row r="749" spans="1:18" ht="12.75" hidden="1" outlineLevel="2">
      <c r="A749" s="112">
        <v>39387</v>
      </c>
      <c r="B749" s="110" t="s">
        <v>207</v>
      </c>
      <c r="C749" s="110" t="s">
        <v>208</v>
      </c>
      <c r="D749" s="110"/>
      <c r="E749" s="110">
        <v>1271280</v>
      </c>
      <c r="F749" s="110">
        <v>1306380</v>
      </c>
      <c r="G749" s="111">
        <f t="shared" si="131"/>
        <v>35100</v>
      </c>
      <c r="H749" s="94">
        <v>0</v>
      </c>
      <c r="I749" s="94">
        <v>0</v>
      </c>
      <c r="J749" s="94">
        <v>52.65</v>
      </c>
      <c r="K749" s="95">
        <f t="shared" si="132"/>
        <v>52.65</v>
      </c>
      <c r="L749" s="2" t="s">
        <v>262</v>
      </c>
      <c r="M749" s="93">
        <v>1</v>
      </c>
      <c r="N749" s="44">
        <f t="shared" si="133"/>
        <v>76</v>
      </c>
      <c r="O749" s="118">
        <v>42.5</v>
      </c>
      <c r="P749" s="118">
        <v>47.5</v>
      </c>
      <c r="Q749" s="117">
        <f>(G749-30000)/1000*$Q$2</f>
        <v>22.44</v>
      </c>
      <c r="R749" s="117">
        <f t="shared" si="134"/>
        <v>188.44</v>
      </c>
    </row>
    <row r="750" spans="1:18" ht="12.75" hidden="1" outlineLevel="2">
      <c r="A750" s="112">
        <v>39387</v>
      </c>
      <c r="B750" s="110" t="s">
        <v>223</v>
      </c>
      <c r="C750" s="110" t="s">
        <v>224</v>
      </c>
      <c r="D750" s="110"/>
      <c r="E750" s="110">
        <v>1478640</v>
      </c>
      <c r="F750" s="110">
        <v>1545660</v>
      </c>
      <c r="G750" s="111">
        <f t="shared" si="131"/>
        <v>67020</v>
      </c>
      <c r="H750" s="94">
        <v>0</v>
      </c>
      <c r="I750" s="94">
        <v>0</v>
      </c>
      <c r="J750" s="94">
        <v>100.53</v>
      </c>
      <c r="K750" s="95">
        <f t="shared" si="132"/>
        <v>100.53</v>
      </c>
      <c r="L750" s="2" t="s">
        <v>262</v>
      </c>
      <c r="M750" s="93">
        <v>1</v>
      </c>
      <c r="N750" s="44">
        <f t="shared" si="133"/>
        <v>76</v>
      </c>
      <c r="O750" s="118">
        <v>42.5</v>
      </c>
      <c r="P750" s="118">
        <v>47.5</v>
      </c>
      <c r="Q750" s="117">
        <f>(G750-30000)/1000*$Q$2</f>
        <v>162.88800000000003</v>
      </c>
      <c r="R750" s="117">
        <f t="shared" si="134"/>
        <v>328.88800000000003</v>
      </c>
    </row>
    <row r="751" spans="1:18" ht="12.75" hidden="1" outlineLevel="2">
      <c r="A751" s="112">
        <v>39387</v>
      </c>
      <c r="B751" s="110" t="s">
        <v>225</v>
      </c>
      <c r="C751" s="110" t="s">
        <v>226</v>
      </c>
      <c r="D751" s="110"/>
      <c r="E751" s="110">
        <v>607700</v>
      </c>
      <c r="F751" s="110">
        <v>627290</v>
      </c>
      <c r="G751" s="111">
        <f t="shared" si="131"/>
        <v>19590</v>
      </c>
      <c r="H751" s="94">
        <v>0</v>
      </c>
      <c r="I751" s="94">
        <v>30</v>
      </c>
      <c r="J751" s="94">
        <v>0</v>
      </c>
      <c r="K751" s="95">
        <f t="shared" si="132"/>
        <v>30</v>
      </c>
      <c r="L751" s="2" t="s">
        <v>262</v>
      </c>
      <c r="M751" s="93">
        <v>1</v>
      </c>
      <c r="N751" s="44">
        <f t="shared" si="133"/>
        <v>76</v>
      </c>
      <c r="O751" s="118">
        <f>(G751-10000)/1000*$O$2</f>
        <v>11.9875</v>
      </c>
      <c r="P751" s="118">
        <v>0</v>
      </c>
      <c r="Q751" s="117">
        <v>0</v>
      </c>
      <c r="R751" s="117">
        <f t="shared" si="134"/>
        <v>87.9875</v>
      </c>
    </row>
    <row r="752" spans="1:18" ht="12.75" hidden="1" outlineLevel="2">
      <c r="A752" s="112">
        <v>39387</v>
      </c>
      <c r="B752" s="110" t="s">
        <v>227</v>
      </c>
      <c r="C752" s="110" t="s">
        <v>228</v>
      </c>
      <c r="D752" s="110"/>
      <c r="E752" s="110">
        <v>636060</v>
      </c>
      <c r="F752" s="110">
        <v>655040</v>
      </c>
      <c r="G752" s="111">
        <f t="shared" si="131"/>
        <v>18980</v>
      </c>
      <c r="H752" s="94">
        <v>0</v>
      </c>
      <c r="I752" s="94">
        <v>30</v>
      </c>
      <c r="J752" s="94">
        <v>0</v>
      </c>
      <c r="K752" s="95">
        <f t="shared" si="132"/>
        <v>30</v>
      </c>
      <c r="L752" s="2" t="s">
        <v>262</v>
      </c>
      <c r="M752" s="93">
        <v>1</v>
      </c>
      <c r="N752" s="44">
        <f t="shared" si="133"/>
        <v>76</v>
      </c>
      <c r="O752" s="118">
        <f>(G752-10000)/1000*$O$2</f>
        <v>11.225000000000001</v>
      </c>
      <c r="P752" s="118">
        <v>0</v>
      </c>
      <c r="Q752" s="117">
        <v>0</v>
      </c>
      <c r="R752" s="117">
        <f t="shared" si="134"/>
        <v>87.225</v>
      </c>
    </row>
    <row r="753" spans="1:18" ht="12.75" hidden="1" outlineLevel="2">
      <c r="A753" s="112">
        <v>39387</v>
      </c>
      <c r="B753" s="110" t="s">
        <v>229</v>
      </c>
      <c r="C753" s="110" t="s">
        <v>230</v>
      </c>
      <c r="D753" s="110"/>
      <c r="E753" s="110">
        <v>1538150</v>
      </c>
      <c r="F753" s="110">
        <v>1721570</v>
      </c>
      <c r="G753" s="111">
        <f t="shared" si="131"/>
        <v>183420</v>
      </c>
      <c r="H753" s="94">
        <v>27.09</v>
      </c>
      <c r="I753" s="94">
        <v>0</v>
      </c>
      <c r="J753" s="94">
        <v>275.13</v>
      </c>
      <c r="K753" s="95">
        <f t="shared" si="132"/>
        <v>302.21999999999997</v>
      </c>
      <c r="L753" s="2" t="s">
        <v>262</v>
      </c>
      <c r="M753" s="93">
        <v>1</v>
      </c>
      <c r="N753" s="44">
        <f t="shared" si="133"/>
        <v>76</v>
      </c>
      <c r="O753" s="118">
        <v>42.5</v>
      </c>
      <c r="P753" s="118">
        <v>47.5</v>
      </c>
      <c r="Q753" s="117">
        <f>(G753-30000)/1000*$Q$2</f>
        <v>675.048</v>
      </c>
      <c r="R753" s="117">
        <f t="shared" si="134"/>
        <v>841.048</v>
      </c>
    </row>
    <row r="754" spans="1:18" ht="12.75" outlineLevel="1" collapsed="1">
      <c r="A754" s="113" t="s">
        <v>400</v>
      </c>
      <c r="B754" s="110"/>
      <c r="C754" s="110"/>
      <c r="D754" s="110"/>
      <c r="E754" s="110"/>
      <c r="F754" s="110"/>
      <c r="G754" s="111">
        <f>SUBTOTAL(9,G630:G753)</f>
        <v>6230689</v>
      </c>
      <c r="H754" s="94"/>
      <c r="I754" s="94"/>
      <c r="J754" s="94"/>
      <c r="K754" s="94"/>
      <c r="L754" s="2"/>
      <c r="M754" s="93"/>
      <c r="N754" s="44">
        <f>SUBTOTAL(9,N630:N753)</f>
        <v>9424</v>
      </c>
      <c r="O754" s="118">
        <f>SUBTOTAL(9,O630:O753)</f>
        <v>4019.5862500000003</v>
      </c>
      <c r="P754" s="118">
        <f>SUBTOTAL(9,P630:P753)</f>
        <v>4021.2199999999993</v>
      </c>
      <c r="Q754" s="117">
        <f>SUBTOTAL(9,Q630:Q753)</f>
        <v>14297.096000000003</v>
      </c>
      <c r="R754" s="117">
        <f>SUBTOTAL(9,R630:R753)</f>
        <v>31761.902249999996</v>
      </c>
    </row>
    <row r="755" spans="7:18" ht="12.75" outlineLevel="1">
      <c r="G755" s="45" t="s">
        <v>386</v>
      </c>
      <c r="H755" s="108" t="s">
        <v>386</v>
      </c>
      <c r="I755" s="108" t="s">
        <v>386</v>
      </c>
      <c r="J755" s="108" t="s">
        <v>386</v>
      </c>
      <c r="K755" s="108" t="s">
        <v>386</v>
      </c>
      <c r="L755" s="45" t="s">
        <v>386</v>
      </c>
      <c r="M755" s="45" t="s">
        <v>386</v>
      </c>
      <c r="N755" s="45" t="s">
        <v>386</v>
      </c>
      <c r="O755" s="59" t="s">
        <v>386</v>
      </c>
      <c r="P755" s="59" t="s">
        <v>386</v>
      </c>
      <c r="Q755" s="59" t="s">
        <v>386</v>
      </c>
      <c r="R755" s="59" t="s">
        <v>386</v>
      </c>
    </row>
    <row r="756" spans="15:18" ht="12.75" outlineLevel="1">
      <c r="O756" s="61"/>
      <c r="P756" s="61"/>
      <c r="Q756" s="115"/>
      <c r="R756" s="115"/>
    </row>
    <row r="757" spans="1:18" ht="12.75" outlineLevel="1">
      <c r="A757" s="126" t="s">
        <v>266</v>
      </c>
      <c r="B757" s="119"/>
      <c r="C757" s="119"/>
      <c r="D757" s="119"/>
      <c r="E757" s="119"/>
      <c r="F757" s="119"/>
      <c r="G757" s="120">
        <f>SUBTOTAL(9,G3:G756)</f>
        <v>30750270</v>
      </c>
      <c r="H757" s="121"/>
      <c r="I757" s="121"/>
      <c r="J757" s="121"/>
      <c r="K757" s="121"/>
      <c r="L757" s="122"/>
      <c r="M757" s="121"/>
      <c r="N757" s="121">
        <f>SUBTOTAL(9,N3:N756)</f>
        <v>56544</v>
      </c>
      <c r="O757" s="123">
        <f>SUBTOTAL(9,O3:O756)</f>
        <v>15985.4375</v>
      </c>
      <c r="P757" s="123">
        <f>SUBTOTAL(9,P3:P756)</f>
        <v>16603.02</v>
      </c>
      <c r="Q757" s="124">
        <f>SUBTOTAL(9,Q3:Q756)</f>
        <v>83979.76399999998</v>
      </c>
      <c r="R757" s="124">
        <f>SUBTOTAL(9,R3:R756)</f>
        <v>173112.22149999999</v>
      </c>
    </row>
  </sheetData>
  <sheetProtection/>
  <printOptions/>
  <pageMargins left="0.97" right="0.75" top="1.43" bottom="0.64" header="0.5" footer="0.4"/>
  <pageSetup blackAndWhite="1" horizontalDpi="203" verticalDpi="203" orientation="landscape" r:id="rId1"/>
  <headerFooter alignWithMargins="0">
    <oddHeader>&amp;L&amp;"MS Sans Serif,Bold" 
Confidential&amp;CWhite Hills Water Co. Inc.
Utilization Report 
by Account
Nov. 1, 2006 - Oct. 31, 2007
&amp;D&amp;RDocket 08-2199-T01
Shauna Benvegnu-Springer
DPU Exhibit 4.5
Page &amp;P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834"/>
  <sheetViews>
    <sheetView zoomScalePageLayoutView="0" workbookViewId="0" topLeftCell="B432">
      <selection activeCell="U1" sqref="U1"/>
    </sheetView>
  </sheetViews>
  <sheetFormatPr defaultColWidth="13.00390625" defaultRowHeight="12.75" outlineLevelRow="2"/>
  <cols>
    <col min="1" max="1" width="13.00390625" style="42" hidden="1" customWidth="1"/>
    <col min="2" max="2" width="13.00390625" style="42" customWidth="1"/>
    <col min="3" max="6" width="13.00390625" style="42" hidden="1" customWidth="1"/>
    <col min="7" max="7" width="13.00390625" style="43" customWidth="1"/>
    <col min="8" max="10" width="13.00390625" style="44" hidden="1" customWidth="1"/>
    <col min="11" max="11" width="13.00390625" style="98" customWidth="1"/>
    <col min="12" max="12" width="13.00390625" style="43" hidden="1" customWidth="1"/>
    <col min="13" max="13" width="13.00390625" style="44" hidden="1" customWidth="1"/>
    <col min="14" max="14" width="13.00390625" style="44" customWidth="1"/>
    <col min="15" max="15" width="13.00390625" style="61" customWidth="1"/>
    <col min="16" max="16" width="13.00390625" style="44" customWidth="1"/>
    <col min="17" max="17" width="13.00390625" style="42" customWidth="1"/>
    <col min="18" max="18" width="13.00390625" style="12" customWidth="1"/>
    <col min="19" max="16384" width="13.00390625" style="42" customWidth="1"/>
  </cols>
  <sheetData>
    <row r="1" spans="11:19" ht="12.75">
      <c r="K1" s="97" t="s">
        <v>391</v>
      </c>
      <c r="N1" s="54">
        <v>35</v>
      </c>
      <c r="O1" s="55">
        <v>0.002</v>
      </c>
      <c r="P1" s="56">
        <v>0.0025</v>
      </c>
      <c r="Q1" s="57">
        <v>0.003</v>
      </c>
      <c r="R1" s="102" t="s">
        <v>392</v>
      </c>
      <c r="S1" s="42" t="s">
        <v>387</v>
      </c>
    </row>
    <row r="2" spans="1:18" ht="14.25" customHeight="1">
      <c r="A2" s="42" t="s">
        <v>254</v>
      </c>
      <c r="B2" s="42" t="s">
        <v>247</v>
      </c>
      <c r="C2" s="42" t="s">
        <v>248</v>
      </c>
      <c r="E2" s="58" t="s">
        <v>252</v>
      </c>
      <c r="F2" s="42" t="s">
        <v>253</v>
      </c>
      <c r="G2" s="43" t="s">
        <v>249</v>
      </c>
      <c r="H2" s="44" t="s">
        <v>256</v>
      </c>
      <c r="I2" s="44" t="s">
        <v>250</v>
      </c>
      <c r="J2" s="44" t="s">
        <v>251</v>
      </c>
      <c r="K2" s="98" t="s">
        <v>257</v>
      </c>
      <c r="L2" s="43" t="s">
        <v>258</v>
      </c>
      <c r="M2" s="44" t="s">
        <v>256</v>
      </c>
      <c r="N2" s="44" t="s">
        <v>250</v>
      </c>
      <c r="O2" s="59" t="s">
        <v>263</v>
      </c>
      <c r="P2" s="60" t="s">
        <v>264</v>
      </c>
      <c r="Q2" s="42" t="s">
        <v>265</v>
      </c>
      <c r="R2" s="12" t="s">
        <v>260</v>
      </c>
    </row>
    <row r="3" spans="1:19" s="21" customFormat="1" ht="12.75">
      <c r="A3" s="20">
        <v>39326</v>
      </c>
      <c r="B3" s="21" t="s">
        <v>10</v>
      </c>
      <c r="C3" s="21" t="s">
        <v>11</v>
      </c>
      <c r="E3" s="21">
        <v>4799180</v>
      </c>
      <c r="F3" s="21">
        <v>5011410</v>
      </c>
      <c r="G3" s="22">
        <f>F3-E3</f>
        <v>212230</v>
      </c>
      <c r="H3" s="23">
        <v>22.73</v>
      </c>
      <c r="I3" s="23">
        <v>0</v>
      </c>
      <c r="J3" s="23">
        <v>318.35</v>
      </c>
      <c r="K3" s="98">
        <f>+J3+I3+H3</f>
        <v>341.08000000000004</v>
      </c>
      <c r="L3" s="22">
        <v>1</v>
      </c>
      <c r="M3" s="23">
        <v>22.73</v>
      </c>
      <c r="N3" s="23">
        <f>$N$1*2</f>
        <v>70</v>
      </c>
      <c r="O3" s="25">
        <f>(10000-5000)*$O$1</f>
        <v>10</v>
      </c>
      <c r="P3" s="23">
        <f>5000*$P$1</f>
        <v>12.5</v>
      </c>
      <c r="Q3" s="69">
        <f>(G3-15000)*$Q$1</f>
        <v>591.69</v>
      </c>
      <c r="R3" s="12">
        <f>M3+N3+O3+P3+Q3</f>
        <v>706.9200000000001</v>
      </c>
      <c r="S3" s="79">
        <f aca="true" t="shared" si="0" ref="S3:S66">SUM(R3-K3)/K3</f>
        <v>1.07259294007271</v>
      </c>
    </row>
    <row r="4" spans="1:19" s="28" customFormat="1" ht="12.75" hidden="1" outlineLevel="2">
      <c r="A4" s="27">
        <v>39387</v>
      </c>
      <c r="B4" s="28" t="s">
        <v>10</v>
      </c>
      <c r="C4" s="28" t="s">
        <v>11</v>
      </c>
      <c r="E4" s="28">
        <v>5011410</v>
      </c>
      <c r="F4" s="28">
        <v>5145060</v>
      </c>
      <c r="G4" s="29">
        <f>F4-E4</f>
        <v>133650</v>
      </c>
      <c r="H4" s="30">
        <v>10</v>
      </c>
      <c r="I4" s="30">
        <v>0</v>
      </c>
      <c r="J4" s="30">
        <v>200.48</v>
      </c>
      <c r="K4" s="98">
        <f>+J4+I4+H4</f>
        <v>210.48</v>
      </c>
      <c r="L4" s="29">
        <v>1</v>
      </c>
      <c r="M4" s="30">
        <v>10</v>
      </c>
      <c r="N4" s="30">
        <f>$N$1*2</f>
        <v>70</v>
      </c>
      <c r="O4" s="32">
        <f>(10000-5000)*$O$1</f>
        <v>10</v>
      </c>
      <c r="P4" s="30">
        <f>5000*$P$1</f>
        <v>12.5</v>
      </c>
      <c r="Q4" s="68">
        <f>(G4-15000)*$Q$1</f>
        <v>355.95</v>
      </c>
      <c r="R4" s="12">
        <f>M4+N4+O4+P4+Q4</f>
        <v>458.45</v>
      </c>
      <c r="S4" s="80">
        <f t="shared" si="0"/>
        <v>1.1781166856708476</v>
      </c>
    </row>
    <row r="5" spans="1:19" s="28" customFormat="1" ht="12.75" outlineLevel="1" collapsed="1">
      <c r="A5" s="27"/>
      <c r="B5" s="53" t="s">
        <v>267</v>
      </c>
      <c r="G5" s="29">
        <f>SUBTOTAL(9,G3:G4)</f>
        <v>345880</v>
      </c>
      <c r="H5" s="77">
        <f>SUBTOTAL(9,H3:H4)</f>
        <v>32.730000000000004</v>
      </c>
      <c r="I5" s="77">
        <f>SUBTOTAL(9,I3:I4)</f>
        <v>0</v>
      </c>
      <c r="J5" s="77">
        <f>SUBTOTAL(9,J3:J4)</f>
        <v>518.83</v>
      </c>
      <c r="K5" s="99">
        <f>SUBTOTAL(9,K3:K4)</f>
        <v>551.5600000000001</v>
      </c>
      <c r="L5" s="78" t="s">
        <v>386</v>
      </c>
      <c r="M5" s="77">
        <f aca="true" t="shared" si="1" ref="M5:R5">SUBTOTAL(9,M3:M4)</f>
        <v>32.730000000000004</v>
      </c>
      <c r="N5" s="77">
        <f t="shared" si="1"/>
        <v>140</v>
      </c>
      <c r="O5" s="77">
        <f t="shared" si="1"/>
        <v>20</v>
      </c>
      <c r="P5" s="77">
        <f t="shared" si="1"/>
        <v>25</v>
      </c>
      <c r="Q5" s="77">
        <f t="shared" si="1"/>
        <v>947.6400000000001</v>
      </c>
      <c r="R5" s="103">
        <f t="shared" si="1"/>
        <v>1165.3700000000001</v>
      </c>
      <c r="S5" s="80">
        <f t="shared" si="0"/>
        <v>1.1128617013561535</v>
      </c>
    </row>
    <row r="6" spans="1:19" ht="12.75" hidden="1" outlineLevel="2">
      <c r="A6" s="41">
        <v>39083</v>
      </c>
      <c r="B6" s="42" t="s">
        <v>12</v>
      </c>
      <c r="C6" s="42" t="s">
        <v>13</v>
      </c>
      <c r="E6" s="42">
        <v>1208310</v>
      </c>
      <c r="F6" s="42">
        <v>1208310</v>
      </c>
      <c r="G6" s="43">
        <f aca="true" t="shared" si="2" ref="G6:G11">F6-E6</f>
        <v>0</v>
      </c>
      <c r="H6" s="44">
        <v>0</v>
      </c>
      <c r="I6" s="44">
        <v>40</v>
      </c>
      <c r="J6" s="44">
        <v>0</v>
      </c>
      <c r="K6" s="98">
        <f>+I6+H6</f>
        <v>40</v>
      </c>
      <c r="L6" s="43">
        <v>1</v>
      </c>
      <c r="M6" s="44">
        <v>0</v>
      </c>
      <c r="N6" s="44">
        <f aca="true" t="shared" si="3" ref="N6:N11">$N$1*2</f>
        <v>70</v>
      </c>
      <c r="O6" s="46">
        <v>0</v>
      </c>
      <c r="P6" s="44">
        <v>0</v>
      </c>
      <c r="Q6" s="44">
        <v>0</v>
      </c>
      <c r="R6" s="12">
        <f aca="true" t="shared" si="4" ref="R6:R11">M6+N6+O6+P6+Q6</f>
        <v>70</v>
      </c>
      <c r="S6" s="80">
        <f t="shared" si="0"/>
        <v>0.75</v>
      </c>
    </row>
    <row r="7" spans="1:19" ht="12.75" hidden="1" outlineLevel="2">
      <c r="A7" s="41">
        <v>39142</v>
      </c>
      <c r="B7" s="42" t="s">
        <v>12</v>
      </c>
      <c r="C7" s="42" t="s">
        <v>13</v>
      </c>
      <c r="E7" s="42">
        <v>1208310</v>
      </c>
      <c r="F7" s="42">
        <v>1208310</v>
      </c>
      <c r="G7" s="43">
        <f t="shared" si="2"/>
        <v>0</v>
      </c>
      <c r="H7" s="44">
        <v>0</v>
      </c>
      <c r="I7" s="44">
        <v>40</v>
      </c>
      <c r="J7" s="44">
        <v>0</v>
      </c>
      <c r="K7" s="98">
        <f>+I7+H7</f>
        <v>40</v>
      </c>
      <c r="L7" s="43">
        <v>1</v>
      </c>
      <c r="M7" s="44">
        <v>0</v>
      </c>
      <c r="N7" s="44">
        <f t="shared" si="3"/>
        <v>70</v>
      </c>
      <c r="O7" s="46">
        <v>0</v>
      </c>
      <c r="P7" s="44">
        <v>0</v>
      </c>
      <c r="Q7" s="44">
        <v>0</v>
      </c>
      <c r="R7" s="12">
        <f t="shared" si="4"/>
        <v>70</v>
      </c>
      <c r="S7" s="80">
        <f t="shared" si="0"/>
        <v>0.75</v>
      </c>
    </row>
    <row r="8" spans="1:19" ht="12.75" hidden="1" outlineLevel="2">
      <c r="A8" s="41">
        <v>39203</v>
      </c>
      <c r="B8" s="42" t="s">
        <v>12</v>
      </c>
      <c r="C8" s="42" t="s">
        <v>13</v>
      </c>
      <c r="E8" s="42">
        <v>1208310</v>
      </c>
      <c r="F8" s="42">
        <v>1208310</v>
      </c>
      <c r="G8" s="43">
        <f t="shared" si="2"/>
        <v>0</v>
      </c>
      <c r="H8" s="44">
        <v>0</v>
      </c>
      <c r="I8" s="44">
        <v>40</v>
      </c>
      <c r="J8" s="44">
        <v>0</v>
      </c>
      <c r="K8" s="98">
        <f>+J8+I8+H8</f>
        <v>40</v>
      </c>
      <c r="L8" s="43">
        <v>1</v>
      </c>
      <c r="M8" s="44">
        <v>0</v>
      </c>
      <c r="N8" s="44">
        <f t="shared" si="3"/>
        <v>70</v>
      </c>
      <c r="O8" s="46">
        <v>0</v>
      </c>
      <c r="P8" s="44">
        <v>0</v>
      </c>
      <c r="Q8" s="44">
        <v>0</v>
      </c>
      <c r="R8" s="12">
        <f t="shared" si="4"/>
        <v>70</v>
      </c>
      <c r="S8" s="80">
        <f t="shared" si="0"/>
        <v>0.75</v>
      </c>
    </row>
    <row r="9" spans="1:19" s="21" customFormat="1" ht="12.75" hidden="1" outlineLevel="2">
      <c r="A9" s="20">
        <v>39264</v>
      </c>
      <c r="B9" s="21" t="s">
        <v>12</v>
      </c>
      <c r="C9" s="21" t="s">
        <v>13</v>
      </c>
      <c r="E9" s="21">
        <v>1208310</v>
      </c>
      <c r="F9" s="21">
        <v>1459620</v>
      </c>
      <c r="G9" s="22">
        <f t="shared" si="2"/>
        <v>251310</v>
      </c>
      <c r="H9" s="23">
        <v>0</v>
      </c>
      <c r="I9" s="23">
        <v>0</v>
      </c>
      <c r="J9" s="23">
        <v>336.24</v>
      </c>
      <c r="K9" s="98">
        <f>+J9+I9+H9</f>
        <v>336.24</v>
      </c>
      <c r="L9" s="22">
        <v>1</v>
      </c>
      <c r="M9" s="23">
        <v>0</v>
      </c>
      <c r="N9" s="23">
        <f t="shared" si="3"/>
        <v>70</v>
      </c>
      <c r="O9" s="25">
        <f>(10000-5000)*$O$1</f>
        <v>10</v>
      </c>
      <c r="P9" s="23">
        <f>5000*$P$1</f>
        <v>12.5</v>
      </c>
      <c r="Q9" s="69">
        <f>(G9-15000)*$Q$1</f>
        <v>708.9300000000001</v>
      </c>
      <c r="R9" s="12">
        <f t="shared" si="4"/>
        <v>801.4300000000001</v>
      </c>
      <c r="S9" s="80">
        <f t="shared" si="0"/>
        <v>1.383505829169641</v>
      </c>
    </row>
    <row r="10" spans="1:19" s="28" customFormat="1" ht="12.75" hidden="1" outlineLevel="2">
      <c r="A10" s="27">
        <v>39326</v>
      </c>
      <c r="B10" s="28" t="s">
        <v>12</v>
      </c>
      <c r="C10" s="28" t="s">
        <v>13</v>
      </c>
      <c r="E10" s="28">
        <v>1459620</v>
      </c>
      <c r="F10" s="28">
        <v>1617530</v>
      </c>
      <c r="G10" s="29">
        <f t="shared" si="2"/>
        <v>157910</v>
      </c>
      <c r="H10" s="30">
        <v>0</v>
      </c>
      <c r="I10" s="30">
        <v>0</v>
      </c>
      <c r="J10" s="30">
        <v>236.87</v>
      </c>
      <c r="K10" s="98">
        <f>+J10+I10+H10</f>
        <v>236.87</v>
      </c>
      <c r="L10" s="29">
        <v>1</v>
      </c>
      <c r="M10" s="30">
        <v>0</v>
      </c>
      <c r="N10" s="30">
        <f t="shared" si="3"/>
        <v>70</v>
      </c>
      <c r="O10" s="32">
        <f>(10000-5000)*$O$1</f>
        <v>10</v>
      </c>
      <c r="P10" s="30">
        <f>5000*$P$1</f>
        <v>12.5</v>
      </c>
      <c r="Q10" s="68">
        <f>(G10-15000)*$Q$1</f>
        <v>428.73</v>
      </c>
      <c r="R10" s="12">
        <f t="shared" si="4"/>
        <v>521.23</v>
      </c>
      <c r="S10" s="80">
        <f t="shared" si="0"/>
        <v>1.2004897200996327</v>
      </c>
    </row>
    <row r="11" spans="1:19" s="35" customFormat="1" ht="12.75" hidden="1" outlineLevel="2">
      <c r="A11" s="34">
        <v>39387</v>
      </c>
      <c r="B11" s="35" t="s">
        <v>12</v>
      </c>
      <c r="C11" s="35" t="s">
        <v>13</v>
      </c>
      <c r="E11" s="35">
        <v>1617530</v>
      </c>
      <c r="F11" s="35">
        <v>1691990</v>
      </c>
      <c r="G11" s="36">
        <f t="shared" si="2"/>
        <v>74460</v>
      </c>
      <c r="H11" s="37">
        <v>0</v>
      </c>
      <c r="I11" s="37">
        <v>0</v>
      </c>
      <c r="J11" s="37">
        <v>111.69</v>
      </c>
      <c r="K11" s="98">
        <f>+J11+I11+H11</f>
        <v>111.69</v>
      </c>
      <c r="L11" s="36">
        <v>1</v>
      </c>
      <c r="M11" s="37">
        <v>0</v>
      </c>
      <c r="N11" s="37">
        <f t="shared" si="3"/>
        <v>70</v>
      </c>
      <c r="O11" s="39">
        <f>(10000-5000)*$O$1</f>
        <v>10</v>
      </c>
      <c r="P11" s="37">
        <f>5000*$P$1</f>
        <v>12.5</v>
      </c>
      <c r="Q11" s="40">
        <f>(G11-15000)*$Q$1</f>
        <v>178.38</v>
      </c>
      <c r="R11" s="12">
        <f t="shared" si="4"/>
        <v>270.88</v>
      </c>
      <c r="S11" s="80">
        <f t="shared" si="0"/>
        <v>1.425284268958725</v>
      </c>
    </row>
    <row r="12" spans="1:19" s="35" customFormat="1" ht="12.75" outlineLevel="1" collapsed="1">
      <c r="A12" s="34"/>
      <c r="B12" s="50" t="s">
        <v>268</v>
      </c>
      <c r="G12" s="36">
        <f>SUBTOTAL(9,G6:G11)</f>
        <v>483680</v>
      </c>
      <c r="H12" s="37">
        <f>SUBTOTAL(9,H6:H11)</f>
        <v>0</v>
      </c>
      <c r="I12" s="37">
        <f>SUBTOTAL(9,I6:I11)</f>
        <v>120</v>
      </c>
      <c r="J12" s="37">
        <f>SUBTOTAL(9,J6:J11)</f>
        <v>684.8</v>
      </c>
      <c r="K12" s="98">
        <f>SUBTOTAL(9,K6:K11)</f>
        <v>804.8</v>
      </c>
      <c r="L12" s="36"/>
      <c r="M12" s="37">
        <f aca="true" t="shared" si="5" ref="M12:R12">SUBTOTAL(9,M6:M11)</f>
        <v>0</v>
      </c>
      <c r="N12" s="37">
        <f t="shared" si="5"/>
        <v>420</v>
      </c>
      <c r="O12" s="39">
        <f t="shared" si="5"/>
        <v>30</v>
      </c>
      <c r="P12" s="37">
        <f t="shared" si="5"/>
        <v>37.5</v>
      </c>
      <c r="Q12" s="40">
        <f t="shared" si="5"/>
        <v>1316.04</v>
      </c>
      <c r="R12" s="12">
        <f t="shared" si="5"/>
        <v>1803.54</v>
      </c>
      <c r="S12" s="80">
        <f t="shared" si="0"/>
        <v>1.240979125248509</v>
      </c>
    </row>
    <row r="13" spans="1:19" ht="12.75" hidden="1" outlineLevel="2">
      <c r="A13" s="41">
        <v>39083</v>
      </c>
      <c r="B13" s="42" t="s">
        <v>14</v>
      </c>
      <c r="C13" s="42" t="s">
        <v>15</v>
      </c>
      <c r="E13" s="42">
        <v>5612230</v>
      </c>
      <c r="F13" s="42">
        <v>5612230</v>
      </c>
      <c r="G13" s="43">
        <f aca="true" t="shared" si="6" ref="G13:G18">F13-E13</f>
        <v>0</v>
      </c>
      <c r="H13" s="44">
        <v>0</v>
      </c>
      <c r="I13" s="44">
        <v>40</v>
      </c>
      <c r="J13" s="44">
        <v>0</v>
      </c>
      <c r="K13" s="98">
        <f>+I13+H13</f>
        <v>40</v>
      </c>
      <c r="L13" s="43">
        <v>1</v>
      </c>
      <c r="M13" s="44">
        <v>0</v>
      </c>
      <c r="N13" s="44">
        <f aca="true" t="shared" si="7" ref="N13:N18">$N$1*2</f>
        <v>70</v>
      </c>
      <c r="O13" s="46">
        <v>0</v>
      </c>
      <c r="P13" s="44">
        <v>0</v>
      </c>
      <c r="Q13" s="44">
        <v>0</v>
      </c>
      <c r="R13" s="12">
        <f aca="true" t="shared" si="8" ref="R13:R18">M13+N13+O13+P13+Q13</f>
        <v>70</v>
      </c>
      <c r="S13" s="80">
        <f t="shared" si="0"/>
        <v>0.75</v>
      </c>
    </row>
    <row r="14" spans="1:19" ht="12.75" hidden="1" outlineLevel="2">
      <c r="A14" s="41">
        <v>39142</v>
      </c>
      <c r="B14" s="42" t="s">
        <v>14</v>
      </c>
      <c r="C14" s="42" t="s">
        <v>15</v>
      </c>
      <c r="E14" s="42">
        <v>5612230</v>
      </c>
      <c r="F14" s="42">
        <v>5612230</v>
      </c>
      <c r="G14" s="43">
        <f t="shared" si="6"/>
        <v>0</v>
      </c>
      <c r="H14" s="44">
        <v>0</v>
      </c>
      <c r="I14" s="44">
        <v>40</v>
      </c>
      <c r="J14" s="44">
        <v>0</v>
      </c>
      <c r="K14" s="98">
        <f>+I14+H14</f>
        <v>40</v>
      </c>
      <c r="L14" s="43">
        <v>1</v>
      </c>
      <c r="M14" s="44">
        <v>0</v>
      </c>
      <c r="N14" s="44">
        <f t="shared" si="7"/>
        <v>70</v>
      </c>
      <c r="O14" s="46">
        <v>0</v>
      </c>
      <c r="P14" s="44">
        <v>0</v>
      </c>
      <c r="Q14" s="44">
        <v>0</v>
      </c>
      <c r="R14" s="12">
        <f t="shared" si="8"/>
        <v>70</v>
      </c>
      <c r="S14" s="80">
        <f t="shared" si="0"/>
        <v>0.75</v>
      </c>
    </row>
    <row r="15" spans="1:19" ht="12.75" hidden="1" outlineLevel="2">
      <c r="A15" s="41">
        <v>39203</v>
      </c>
      <c r="B15" s="42" t="s">
        <v>14</v>
      </c>
      <c r="C15" s="42" t="s">
        <v>15</v>
      </c>
      <c r="E15" s="42">
        <v>5612230</v>
      </c>
      <c r="F15" s="42">
        <v>5612230</v>
      </c>
      <c r="G15" s="43">
        <f t="shared" si="6"/>
        <v>0</v>
      </c>
      <c r="H15" s="44">
        <v>0</v>
      </c>
      <c r="I15" s="44">
        <v>0</v>
      </c>
      <c r="J15" s="44">
        <v>194.71</v>
      </c>
      <c r="K15" s="98">
        <f>+J15+I15+H15</f>
        <v>194.71</v>
      </c>
      <c r="L15" s="43">
        <v>1</v>
      </c>
      <c r="M15" s="44">
        <v>0</v>
      </c>
      <c r="N15" s="44">
        <f t="shared" si="7"/>
        <v>70</v>
      </c>
      <c r="O15" s="46">
        <v>0</v>
      </c>
      <c r="P15" s="44">
        <v>0</v>
      </c>
      <c r="Q15" s="44">
        <v>0</v>
      </c>
      <c r="R15" s="12">
        <f t="shared" si="8"/>
        <v>70</v>
      </c>
      <c r="S15" s="80">
        <f t="shared" si="0"/>
        <v>-0.6404909865954497</v>
      </c>
    </row>
    <row r="16" spans="1:19" s="21" customFormat="1" ht="12.75" hidden="1" outlineLevel="2">
      <c r="A16" s="20">
        <v>39264</v>
      </c>
      <c r="B16" s="21" t="s">
        <v>14</v>
      </c>
      <c r="C16" s="21" t="s">
        <v>15</v>
      </c>
      <c r="E16" s="21">
        <v>5612230</v>
      </c>
      <c r="F16" s="21">
        <v>6247180</v>
      </c>
      <c r="G16" s="22">
        <f t="shared" si="6"/>
        <v>634950</v>
      </c>
      <c r="H16" s="23">
        <v>0</v>
      </c>
      <c r="I16" s="23">
        <v>0</v>
      </c>
      <c r="J16" s="23">
        <v>677.72</v>
      </c>
      <c r="K16" s="98">
        <f>+J16+I16+H16</f>
        <v>677.72</v>
      </c>
      <c r="L16" s="22">
        <v>1</v>
      </c>
      <c r="M16" s="23">
        <v>0</v>
      </c>
      <c r="N16" s="23">
        <f t="shared" si="7"/>
        <v>70</v>
      </c>
      <c r="O16" s="25">
        <f>(10000-5000)*$O$1</f>
        <v>10</v>
      </c>
      <c r="P16" s="23">
        <f>5000*$P$1</f>
        <v>12.5</v>
      </c>
      <c r="Q16" s="69">
        <f>(G16-15000)*$Q$1</f>
        <v>1859.8500000000001</v>
      </c>
      <c r="R16" s="12">
        <f t="shared" si="8"/>
        <v>1952.3500000000001</v>
      </c>
      <c r="S16" s="80">
        <f t="shared" si="0"/>
        <v>1.8807619665938737</v>
      </c>
    </row>
    <row r="17" spans="1:19" s="21" customFormat="1" ht="12.75" hidden="1" outlineLevel="2">
      <c r="A17" s="20">
        <v>39326</v>
      </c>
      <c r="B17" s="21" t="s">
        <v>14</v>
      </c>
      <c r="C17" s="21" t="s">
        <v>15</v>
      </c>
      <c r="E17" s="21">
        <v>6247180</v>
      </c>
      <c r="F17" s="21">
        <v>6671440</v>
      </c>
      <c r="G17" s="22">
        <f t="shared" si="6"/>
        <v>424260</v>
      </c>
      <c r="H17" s="23">
        <v>0</v>
      </c>
      <c r="I17" s="23">
        <v>0</v>
      </c>
      <c r="J17" s="23">
        <v>636.39</v>
      </c>
      <c r="K17" s="98">
        <f>+J17+I17+H17</f>
        <v>636.39</v>
      </c>
      <c r="L17" s="22">
        <v>1</v>
      </c>
      <c r="M17" s="23">
        <v>0</v>
      </c>
      <c r="N17" s="23">
        <f t="shared" si="7"/>
        <v>70</v>
      </c>
      <c r="O17" s="25">
        <f>(10000-5000)*$O$1</f>
        <v>10</v>
      </c>
      <c r="P17" s="23">
        <f>5000*$P$1</f>
        <v>12.5</v>
      </c>
      <c r="Q17" s="69">
        <f>(G17-15000)*$Q$1</f>
        <v>1227.78</v>
      </c>
      <c r="R17" s="12">
        <f t="shared" si="8"/>
        <v>1320.28</v>
      </c>
      <c r="S17" s="80">
        <f t="shared" si="0"/>
        <v>1.0746397649240247</v>
      </c>
    </row>
    <row r="18" spans="1:19" s="21" customFormat="1" ht="12.75" hidden="1" outlineLevel="2">
      <c r="A18" s="20">
        <v>39387</v>
      </c>
      <c r="B18" s="21" t="s">
        <v>14</v>
      </c>
      <c r="C18" s="21" t="s">
        <v>15</v>
      </c>
      <c r="E18" s="21">
        <v>6671440</v>
      </c>
      <c r="F18" s="21">
        <v>6900320</v>
      </c>
      <c r="G18" s="22">
        <f t="shared" si="6"/>
        <v>228880</v>
      </c>
      <c r="H18" s="23">
        <v>0</v>
      </c>
      <c r="I18" s="23">
        <v>0</v>
      </c>
      <c r="J18" s="23">
        <v>343.32</v>
      </c>
      <c r="K18" s="98">
        <f>+J18+I18+H18</f>
        <v>343.32</v>
      </c>
      <c r="L18" s="22">
        <v>1</v>
      </c>
      <c r="M18" s="23">
        <v>0</v>
      </c>
      <c r="N18" s="23">
        <f t="shared" si="7"/>
        <v>70</v>
      </c>
      <c r="O18" s="25">
        <f>(10000-5000)*$O$1</f>
        <v>10</v>
      </c>
      <c r="P18" s="23">
        <f>5000*$P$1</f>
        <v>12.5</v>
      </c>
      <c r="Q18" s="69">
        <f>(G18-15000)*$Q$1</f>
        <v>641.64</v>
      </c>
      <c r="R18" s="12">
        <f t="shared" si="8"/>
        <v>734.14</v>
      </c>
      <c r="S18" s="80">
        <f t="shared" si="0"/>
        <v>1.1383548875684493</v>
      </c>
    </row>
    <row r="19" spans="1:19" s="21" customFormat="1" ht="12.75" outlineLevel="1" collapsed="1">
      <c r="A19" s="20"/>
      <c r="B19" s="51" t="s">
        <v>269</v>
      </c>
      <c r="G19" s="22">
        <f>SUBTOTAL(9,G13:G18)</f>
        <v>1288090</v>
      </c>
      <c r="H19" s="23">
        <f>SUBTOTAL(9,H13:H18)</f>
        <v>0</v>
      </c>
      <c r="I19" s="23">
        <f>SUBTOTAL(9,I13:I18)</f>
        <v>80</v>
      </c>
      <c r="J19" s="23">
        <f>SUBTOTAL(9,J13:J18)</f>
        <v>1852.14</v>
      </c>
      <c r="K19" s="98">
        <f>SUBTOTAL(9,K13:K18)</f>
        <v>1932.14</v>
      </c>
      <c r="L19" s="22"/>
      <c r="M19" s="23">
        <f aca="true" t="shared" si="9" ref="M19:R19">SUBTOTAL(9,M13:M18)</f>
        <v>0</v>
      </c>
      <c r="N19" s="23">
        <f t="shared" si="9"/>
        <v>420</v>
      </c>
      <c r="O19" s="25">
        <f t="shared" si="9"/>
        <v>30</v>
      </c>
      <c r="P19" s="23">
        <f t="shared" si="9"/>
        <v>37.5</v>
      </c>
      <c r="Q19" s="69">
        <f t="shared" si="9"/>
        <v>3729.27</v>
      </c>
      <c r="R19" s="12">
        <f t="shared" si="9"/>
        <v>4216.77</v>
      </c>
      <c r="S19" s="80">
        <f t="shared" si="0"/>
        <v>1.1824350202366287</v>
      </c>
    </row>
    <row r="20" spans="1:19" ht="12.75" hidden="1" outlineLevel="2">
      <c r="A20" s="41">
        <v>39083</v>
      </c>
      <c r="B20" s="42" t="s">
        <v>16</v>
      </c>
      <c r="C20" s="42" t="s">
        <v>17</v>
      </c>
      <c r="E20" s="42">
        <v>2028610</v>
      </c>
      <c r="F20" s="42">
        <v>2028610</v>
      </c>
      <c r="G20" s="43">
        <f aca="true" t="shared" si="10" ref="G20:G25">F20-E20</f>
        <v>0</v>
      </c>
      <c r="H20" s="44">
        <v>10</v>
      </c>
      <c r="I20" s="44">
        <v>40</v>
      </c>
      <c r="J20" s="44">
        <v>0</v>
      </c>
      <c r="K20" s="98">
        <f>+I20+H20</f>
        <v>50</v>
      </c>
      <c r="L20" s="43">
        <v>1</v>
      </c>
      <c r="M20" s="44">
        <v>10</v>
      </c>
      <c r="N20" s="44">
        <f aca="true" t="shared" si="11" ref="N20:N25">$N$1*2</f>
        <v>70</v>
      </c>
      <c r="O20" s="46">
        <v>0</v>
      </c>
      <c r="P20" s="44">
        <v>0</v>
      </c>
      <c r="Q20" s="44">
        <v>0</v>
      </c>
      <c r="R20" s="12">
        <f aca="true" t="shared" si="12" ref="R20:R25">M20+N20+O20+P20+Q20</f>
        <v>80</v>
      </c>
      <c r="S20" s="80">
        <f t="shared" si="0"/>
        <v>0.6</v>
      </c>
    </row>
    <row r="21" spans="1:19" ht="12.75" hidden="1" outlineLevel="2">
      <c r="A21" s="41">
        <v>39142</v>
      </c>
      <c r="B21" s="42" t="s">
        <v>16</v>
      </c>
      <c r="C21" s="42" t="s">
        <v>17</v>
      </c>
      <c r="E21" s="42">
        <v>2028610</v>
      </c>
      <c r="F21" s="42">
        <v>2028610</v>
      </c>
      <c r="G21" s="43">
        <f t="shared" si="10"/>
        <v>0</v>
      </c>
      <c r="H21" s="44">
        <v>10</v>
      </c>
      <c r="I21" s="44">
        <v>40</v>
      </c>
      <c r="J21" s="44">
        <v>0</v>
      </c>
      <c r="K21" s="98">
        <f>+I21+H21</f>
        <v>50</v>
      </c>
      <c r="L21" s="43">
        <v>1</v>
      </c>
      <c r="M21" s="44">
        <v>10</v>
      </c>
      <c r="N21" s="44">
        <f t="shared" si="11"/>
        <v>70</v>
      </c>
      <c r="O21" s="46">
        <v>0</v>
      </c>
      <c r="P21" s="44">
        <v>0</v>
      </c>
      <c r="Q21" s="44">
        <v>0</v>
      </c>
      <c r="R21" s="12">
        <f t="shared" si="12"/>
        <v>80</v>
      </c>
      <c r="S21" s="80">
        <f t="shared" si="0"/>
        <v>0.6</v>
      </c>
    </row>
    <row r="22" spans="1:19" s="71" customFormat="1" ht="12.75" hidden="1" outlineLevel="2">
      <c r="A22" s="70">
        <v>39203</v>
      </c>
      <c r="B22" s="71" t="s">
        <v>16</v>
      </c>
      <c r="C22" s="71" t="s">
        <v>17</v>
      </c>
      <c r="E22" s="71">
        <v>2028610</v>
      </c>
      <c r="F22" s="71">
        <v>2333710</v>
      </c>
      <c r="G22" s="72">
        <f t="shared" si="10"/>
        <v>305100</v>
      </c>
      <c r="H22" s="73">
        <v>10</v>
      </c>
      <c r="I22" s="73">
        <v>0</v>
      </c>
      <c r="J22" s="73">
        <v>377.65</v>
      </c>
      <c r="K22" s="100">
        <f>+J22+I22+H22</f>
        <v>387.65</v>
      </c>
      <c r="L22" s="72">
        <v>1</v>
      </c>
      <c r="M22" s="73">
        <v>10</v>
      </c>
      <c r="N22" s="73">
        <f t="shared" si="11"/>
        <v>70</v>
      </c>
      <c r="O22" s="74">
        <f>(10000-5000)*$O$1</f>
        <v>10</v>
      </c>
      <c r="P22" s="73">
        <f>5000*$P$1</f>
        <v>12.5</v>
      </c>
      <c r="Q22" s="75">
        <f>(G22-15000)*$Q$1</f>
        <v>870.3000000000001</v>
      </c>
      <c r="R22" s="49">
        <f t="shared" si="12"/>
        <v>972.8000000000001</v>
      </c>
      <c r="S22" s="80">
        <f t="shared" si="0"/>
        <v>1.5094802012124342</v>
      </c>
    </row>
    <row r="23" spans="1:19" s="35" customFormat="1" ht="12.75" hidden="1" outlineLevel="2">
      <c r="A23" s="34">
        <v>39264</v>
      </c>
      <c r="B23" s="35" t="s">
        <v>16</v>
      </c>
      <c r="C23" s="35" t="s">
        <v>17</v>
      </c>
      <c r="E23" s="35">
        <v>2333710</v>
      </c>
      <c r="F23" s="35">
        <v>2401390</v>
      </c>
      <c r="G23" s="36">
        <f t="shared" si="10"/>
        <v>67680</v>
      </c>
      <c r="H23" s="37">
        <v>37</v>
      </c>
      <c r="I23" s="37">
        <v>0</v>
      </c>
      <c r="J23" s="37">
        <v>138.52</v>
      </c>
      <c r="K23" s="98">
        <f>+J23+I23+H23</f>
        <v>175.52</v>
      </c>
      <c r="L23" s="36">
        <v>1</v>
      </c>
      <c r="M23" s="37">
        <v>37</v>
      </c>
      <c r="N23" s="37">
        <f t="shared" si="11"/>
        <v>70</v>
      </c>
      <c r="O23" s="39">
        <f>(10000-5000)*$O$1</f>
        <v>10</v>
      </c>
      <c r="P23" s="37">
        <f>5000*$P$1</f>
        <v>12.5</v>
      </c>
      <c r="Q23" s="40">
        <f>(G23-15000)*$Q$1</f>
        <v>158.04</v>
      </c>
      <c r="R23" s="12">
        <f t="shared" si="12"/>
        <v>287.53999999999996</v>
      </c>
      <c r="S23" s="80">
        <f t="shared" si="0"/>
        <v>0.6382178669097536</v>
      </c>
    </row>
    <row r="24" spans="1:19" s="35" customFormat="1" ht="12.75" hidden="1" outlineLevel="2">
      <c r="A24" s="34">
        <v>39326</v>
      </c>
      <c r="B24" s="35" t="s">
        <v>16</v>
      </c>
      <c r="C24" s="35" t="s">
        <v>17</v>
      </c>
      <c r="E24" s="35">
        <v>2401390</v>
      </c>
      <c r="F24" s="35">
        <v>2428510</v>
      </c>
      <c r="G24" s="36">
        <f t="shared" si="10"/>
        <v>27120</v>
      </c>
      <c r="H24" s="37">
        <v>51.61</v>
      </c>
      <c r="I24" s="37">
        <v>0</v>
      </c>
      <c r="J24" s="37">
        <v>40.68</v>
      </c>
      <c r="K24" s="98">
        <f>+J24+I24+H24</f>
        <v>92.28999999999999</v>
      </c>
      <c r="L24" s="36">
        <v>1</v>
      </c>
      <c r="M24" s="37">
        <v>51.61</v>
      </c>
      <c r="N24" s="37">
        <f t="shared" si="11"/>
        <v>70</v>
      </c>
      <c r="O24" s="39">
        <f>(10000-5000)*$O$1</f>
        <v>10</v>
      </c>
      <c r="P24" s="37">
        <f>5000*$P$1</f>
        <v>12.5</v>
      </c>
      <c r="Q24" s="40">
        <f>(G24-15000)*$Q$1</f>
        <v>36.36</v>
      </c>
      <c r="R24" s="12">
        <f t="shared" si="12"/>
        <v>180.47000000000003</v>
      </c>
      <c r="S24" s="80">
        <f t="shared" si="0"/>
        <v>0.9554664644056782</v>
      </c>
    </row>
    <row r="25" spans="1:19" s="35" customFormat="1" ht="12.75" hidden="1" outlineLevel="2">
      <c r="A25" s="34">
        <v>39387</v>
      </c>
      <c r="B25" s="35" t="s">
        <v>16</v>
      </c>
      <c r="C25" s="35" t="s">
        <v>17</v>
      </c>
      <c r="E25" s="35">
        <v>2428510</v>
      </c>
      <c r="F25" s="35">
        <v>2446120</v>
      </c>
      <c r="G25" s="36">
        <f t="shared" si="10"/>
        <v>17610</v>
      </c>
      <c r="H25" s="37">
        <v>10</v>
      </c>
      <c r="I25" s="37">
        <v>40</v>
      </c>
      <c r="J25" s="37">
        <v>0</v>
      </c>
      <c r="K25" s="98">
        <f>+J25+I25+H25</f>
        <v>50</v>
      </c>
      <c r="L25" s="36">
        <v>1</v>
      </c>
      <c r="M25" s="37">
        <v>10</v>
      </c>
      <c r="N25" s="37">
        <f t="shared" si="11"/>
        <v>70</v>
      </c>
      <c r="O25" s="39">
        <f>(10000-5000)*$O$1</f>
        <v>10</v>
      </c>
      <c r="P25" s="37">
        <f>5000*$P$1</f>
        <v>12.5</v>
      </c>
      <c r="Q25" s="40">
        <f>(G25-15000)*$Q$1</f>
        <v>7.83</v>
      </c>
      <c r="R25" s="12">
        <f t="shared" si="12"/>
        <v>110.33</v>
      </c>
      <c r="S25" s="80">
        <f t="shared" si="0"/>
        <v>1.2066</v>
      </c>
    </row>
    <row r="26" spans="1:19" s="35" customFormat="1" ht="12.75" outlineLevel="1" collapsed="1">
      <c r="A26" s="34"/>
      <c r="B26" s="50" t="s">
        <v>270</v>
      </c>
      <c r="G26" s="36">
        <f>SUBTOTAL(9,G20:G25)</f>
        <v>417510</v>
      </c>
      <c r="H26" s="37">
        <f>SUBTOTAL(9,H20:H25)</f>
        <v>128.61</v>
      </c>
      <c r="I26" s="37">
        <f>SUBTOTAL(9,I20:I25)</f>
        <v>120</v>
      </c>
      <c r="J26" s="37">
        <f>SUBTOTAL(9,J20:J25)</f>
        <v>556.8499999999999</v>
      </c>
      <c r="K26" s="98">
        <f>SUBTOTAL(9,K20:K25)</f>
        <v>805.4599999999999</v>
      </c>
      <c r="L26" s="36"/>
      <c r="M26" s="37">
        <f aca="true" t="shared" si="13" ref="M26:R26">SUBTOTAL(9,M20:M25)</f>
        <v>128.61</v>
      </c>
      <c r="N26" s="37">
        <f t="shared" si="13"/>
        <v>420</v>
      </c>
      <c r="O26" s="39">
        <f t="shared" si="13"/>
        <v>40</v>
      </c>
      <c r="P26" s="37">
        <f t="shared" si="13"/>
        <v>50</v>
      </c>
      <c r="Q26" s="40">
        <f t="shared" si="13"/>
        <v>1072.53</v>
      </c>
      <c r="R26" s="12">
        <f t="shared" si="13"/>
        <v>1711.14</v>
      </c>
      <c r="S26" s="80">
        <f t="shared" si="0"/>
        <v>1.124425793956249</v>
      </c>
    </row>
    <row r="27" spans="1:19" ht="12.75" hidden="1" outlineLevel="2">
      <c r="A27" s="41">
        <v>39083</v>
      </c>
      <c r="B27" s="42" t="s">
        <v>233</v>
      </c>
      <c r="C27" s="42" t="s">
        <v>234</v>
      </c>
      <c r="E27" s="42">
        <v>0</v>
      </c>
      <c r="F27" s="42">
        <v>0</v>
      </c>
      <c r="G27" s="43">
        <f aca="true" t="shared" si="14" ref="G27:G32">F27-E27</f>
        <v>0</v>
      </c>
      <c r="H27" s="44">
        <v>0</v>
      </c>
      <c r="I27" s="44">
        <v>0</v>
      </c>
      <c r="J27" s="44">
        <v>0</v>
      </c>
      <c r="K27" s="98">
        <f>+I27+H27</f>
        <v>0</v>
      </c>
      <c r="L27" s="43">
        <v>1</v>
      </c>
      <c r="M27" s="44">
        <v>0</v>
      </c>
      <c r="N27" s="44">
        <f aca="true" t="shared" si="15" ref="N27:N32">$N$1*2</f>
        <v>70</v>
      </c>
      <c r="O27" s="46">
        <v>0</v>
      </c>
      <c r="P27" s="44">
        <v>0</v>
      </c>
      <c r="Q27" s="44">
        <v>0</v>
      </c>
      <c r="R27" s="12">
        <f aca="true" t="shared" si="16" ref="R27:R32">M27+N27+O27+P27+Q27</f>
        <v>70</v>
      </c>
      <c r="S27" s="80" t="e">
        <f t="shared" si="0"/>
        <v>#DIV/0!</v>
      </c>
    </row>
    <row r="28" spans="1:19" ht="12.75" hidden="1" outlineLevel="2">
      <c r="A28" s="41">
        <v>39142</v>
      </c>
      <c r="B28" s="42" t="s">
        <v>233</v>
      </c>
      <c r="C28" s="42" t="s">
        <v>234</v>
      </c>
      <c r="E28" s="42">
        <v>0</v>
      </c>
      <c r="F28" s="42">
        <v>0</v>
      </c>
      <c r="G28" s="43">
        <f t="shared" si="14"/>
        <v>0</v>
      </c>
      <c r="H28" s="44">
        <v>0</v>
      </c>
      <c r="I28" s="44">
        <v>40</v>
      </c>
      <c r="J28" s="44">
        <v>0</v>
      </c>
      <c r="K28" s="98">
        <f>+I28+H28</f>
        <v>40</v>
      </c>
      <c r="L28" s="43">
        <v>1</v>
      </c>
      <c r="M28" s="44">
        <v>0</v>
      </c>
      <c r="N28" s="44">
        <f t="shared" si="15"/>
        <v>70</v>
      </c>
      <c r="O28" s="46">
        <v>0</v>
      </c>
      <c r="P28" s="44">
        <v>0</v>
      </c>
      <c r="Q28" s="44">
        <v>0</v>
      </c>
      <c r="R28" s="12">
        <f t="shared" si="16"/>
        <v>70</v>
      </c>
      <c r="S28" s="80">
        <f t="shared" si="0"/>
        <v>0.75</v>
      </c>
    </row>
    <row r="29" spans="1:19" ht="12.75" hidden="1" outlineLevel="2">
      <c r="A29" s="41">
        <v>39203</v>
      </c>
      <c r="B29" s="42" t="s">
        <v>233</v>
      </c>
      <c r="C29" s="42" t="s">
        <v>234</v>
      </c>
      <c r="E29" s="42">
        <v>0</v>
      </c>
      <c r="F29" s="42">
        <v>0</v>
      </c>
      <c r="G29" s="43">
        <f t="shared" si="14"/>
        <v>0</v>
      </c>
      <c r="H29" s="44">
        <v>0</v>
      </c>
      <c r="I29" s="44">
        <v>0</v>
      </c>
      <c r="J29" s="44">
        <v>0</v>
      </c>
      <c r="K29" s="98">
        <f>+J29+I29+H29</f>
        <v>0</v>
      </c>
      <c r="L29" s="43">
        <v>1</v>
      </c>
      <c r="M29" s="44">
        <v>0</v>
      </c>
      <c r="N29" s="44">
        <f t="shared" si="15"/>
        <v>70</v>
      </c>
      <c r="O29" s="46">
        <v>0</v>
      </c>
      <c r="P29" s="44">
        <v>0</v>
      </c>
      <c r="Q29" s="44">
        <v>0</v>
      </c>
      <c r="R29" s="12">
        <f t="shared" si="16"/>
        <v>70</v>
      </c>
      <c r="S29" s="80" t="e">
        <f t="shared" si="0"/>
        <v>#DIV/0!</v>
      </c>
    </row>
    <row r="30" spans="1:19" ht="12.75" hidden="1" outlineLevel="2">
      <c r="A30" s="41">
        <v>39264</v>
      </c>
      <c r="B30" s="42" t="s">
        <v>233</v>
      </c>
      <c r="C30" s="42" t="s">
        <v>234</v>
      </c>
      <c r="E30" s="42">
        <v>0</v>
      </c>
      <c r="F30" s="42">
        <v>0</v>
      </c>
      <c r="G30" s="43">
        <f t="shared" si="14"/>
        <v>0</v>
      </c>
      <c r="H30" s="44">
        <v>0</v>
      </c>
      <c r="I30" s="44">
        <v>40</v>
      </c>
      <c r="J30" s="44">
        <v>0</v>
      </c>
      <c r="K30" s="98">
        <f>+J30+I30+H30</f>
        <v>40</v>
      </c>
      <c r="L30" s="43">
        <v>1</v>
      </c>
      <c r="M30" s="44">
        <v>0</v>
      </c>
      <c r="N30" s="44">
        <f t="shared" si="15"/>
        <v>70</v>
      </c>
      <c r="O30" s="46">
        <v>0</v>
      </c>
      <c r="P30" s="44">
        <v>0</v>
      </c>
      <c r="Q30" s="44">
        <v>0</v>
      </c>
      <c r="R30" s="12">
        <f t="shared" si="16"/>
        <v>70</v>
      </c>
      <c r="S30" s="80">
        <f t="shared" si="0"/>
        <v>0.75</v>
      </c>
    </row>
    <row r="31" spans="1:19" ht="12.75" hidden="1" outlineLevel="2">
      <c r="A31" s="41">
        <v>39326</v>
      </c>
      <c r="B31" s="42" t="s">
        <v>233</v>
      </c>
      <c r="C31" s="42" t="s">
        <v>234</v>
      </c>
      <c r="E31" s="42">
        <v>0</v>
      </c>
      <c r="F31" s="42">
        <v>0</v>
      </c>
      <c r="G31" s="43">
        <f t="shared" si="14"/>
        <v>0</v>
      </c>
      <c r="H31" s="44">
        <v>0</v>
      </c>
      <c r="I31" s="44">
        <v>40</v>
      </c>
      <c r="J31" s="44">
        <v>0</v>
      </c>
      <c r="K31" s="98">
        <f>+J31+I31+H31</f>
        <v>40</v>
      </c>
      <c r="L31" s="43">
        <v>1</v>
      </c>
      <c r="M31" s="44">
        <v>0</v>
      </c>
      <c r="N31" s="44">
        <f t="shared" si="15"/>
        <v>70</v>
      </c>
      <c r="O31" s="46">
        <v>0</v>
      </c>
      <c r="P31" s="44">
        <v>0</v>
      </c>
      <c r="Q31" s="44">
        <v>0</v>
      </c>
      <c r="R31" s="12">
        <f t="shared" si="16"/>
        <v>70</v>
      </c>
      <c r="S31" s="80">
        <f t="shared" si="0"/>
        <v>0.75</v>
      </c>
    </row>
    <row r="32" spans="1:19" ht="12.75" hidden="1" outlineLevel="2">
      <c r="A32" s="41">
        <v>39387</v>
      </c>
      <c r="B32" s="42" t="s">
        <v>233</v>
      </c>
      <c r="C32" s="42" t="s">
        <v>234</v>
      </c>
      <c r="E32" s="42">
        <v>0</v>
      </c>
      <c r="F32" s="42">
        <v>0</v>
      </c>
      <c r="G32" s="43">
        <f t="shared" si="14"/>
        <v>0</v>
      </c>
      <c r="H32" s="44">
        <v>0</v>
      </c>
      <c r="I32" s="44">
        <v>40</v>
      </c>
      <c r="J32" s="44">
        <v>0</v>
      </c>
      <c r="K32" s="98">
        <f>+J32+I32+H32</f>
        <v>40</v>
      </c>
      <c r="L32" s="43">
        <v>1</v>
      </c>
      <c r="M32" s="44">
        <v>0</v>
      </c>
      <c r="N32" s="44">
        <f t="shared" si="15"/>
        <v>70</v>
      </c>
      <c r="O32" s="46">
        <v>0</v>
      </c>
      <c r="P32" s="44">
        <v>0</v>
      </c>
      <c r="Q32" s="44">
        <v>0</v>
      </c>
      <c r="R32" s="12">
        <f t="shared" si="16"/>
        <v>70</v>
      </c>
      <c r="S32" s="80">
        <f t="shared" si="0"/>
        <v>0.75</v>
      </c>
    </row>
    <row r="33" spans="1:19" ht="12.75" outlineLevel="1" collapsed="1">
      <c r="A33" s="41"/>
      <c r="B33" s="52" t="s">
        <v>271</v>
      </c>
      <c r="G33" s="43">
        <f>SUBTOTAL(9,G27:G32)</f>
        <v>0</v>
      </c>
      <c r="H33" s="44">
        <f>SUBTOTAL(9,H27:H32)</f>
        <v>0</v>
      </c>
      <c r="I33" s="44">
        <f>SUBTOTAL(9,I27:I32)</f>
        <v>160</v>
      </c>
      <c r="J33" s="44">
        <f>SUBTOTAL(9,J27:J32)</f>
        <v>0</v>
      </c>
      <c r="K33" s="98">
        <f>SUBTOTAL(9,K27:K32)</f>
        <v>160</v>
      </c>
      <c r="M33" s="44">
        <f aca="true" t="shared" si="17" ref="M33:R33">SUBTOTAL(9,M27:M32)</f>
        <v>0</v>
      </c>
      <c r="N33" s="44">
        <f t="shared" si="17"/>
        <v>420</v>
      </c>
      <c r="O33" s="46">
        <f t="shared" si="17"/>
        <v>0</v>
      </c>
      <c r="P33" s="44">
        <f t="shared" si="17"/>
        <v>0</v>
      </c>
      <c r="Q33" s="44">
        <f t="shared" si="17"/>
        <v>0</v>
      </c>
      <c r="R33" s="12">
        <f t="shared" si="17"/>
        <v>420</v>
      </c>
      <c r="S33" s="80">
        <f t="shared" si="0"/>
        <v>1.625</v>
      </c>
    </row>
    <row r="34" spans="1:19" ht="12.75" hidden="1" outlineLevel="2">
      <c r="A34" s="41">
        <v>39083</v>
      </c>
      <c r="B34" s="42" t="s">
        <v>18</v>
      </c>
      <c r="C34" s="42" t="s">
        <v>19</v>
      </c>
      <c r="E34" s="42">
        <v>314920</v>
      </c>
      <c r="F34" s="42">
        <v>314920</v>
      </c>
      <c r="G34" s="43">
        <f aca="true" t="shared" si="18" ref="G34:G39">F34-E34</f>
        <v>0</v>
      </c>
      <c r="H34" s="44">
        <v>0</v>
      </c>
      <c r="I34" s="44">
        <v>40</v>
      </c>
      <c r="J34" s="44">
        <v>0</v>
      </c>
      <c r="K34" s="98">
        <f>+I34+H34</f>
        <v>40</v>
      </c>
      <c r="L34" s="43">
        <v>1</v>
      </c>
      <c r="M34" s="44">
        <v>0</v>
      </c>
      <c r="N34" s="44">
        <f aca="true" t="shared" si="19" ref="N34:N39">$N$1*2</f>
        <v>70</v>
      </c>
      <c r="O34" s="46">
        <v>0</v>
      </c>
      <c r="P34" s="44">
        <v>0</v>
      </c>
      <c r="Q34" s="44">
        <v>0</v>
      </c>
      <c r="R34" s="12">
        <f aca="true" t="shared" si="20" ref="R34:R39">M34+N34+O34+P34+Q34</f>
        <v>70</v>
      </c>
      <c r="S34" s="80">
        <f t="shared" si="0"/>
        <v>0.75</v>
      </c>
    </row>
    <row r="35" spans="1:19" ht="12.75" hidden="1" outlineLevel="2">
      <c r="A35" s="41">
        <v>39142</v>
      </c>
      <c r="B35" s="42" t="s">
        <v>18</v>
      </c>
      <c r="C35" s="42" t="s">
        <v>19</v>
      </c>
      <c r="E35" s="42">
        <v>314920</v>
      </c>
      <c r="F35" s="42">
        <v>314920</v>
      </c>
      <c r="G35" s="43">
        <f t="shared" si="18"/>
        <v>0</v>
      </c>
      <c r="H35" s="44">
        <v>0</v>
      </c>
      <c r="I35" s="44">
        <v>40</v>
      </c>
      <c r="J35" s="44">
        <v>0</v>
      </c>
      <c r="K35" s="98">
        <f>+I35+H35</f>
        <v>40</v>
      </c>
      <c r="L35" s="43">
        <v>1</v>
      </c>
      <c r="M35" s="44">
        <v>0</v>
      </c>
      <c r="N35" s="44">
        <f t="shared" si="19"/>
        <v>70</v>
      </c>
      <c r="O35" s="46">
        <v>0</v>
      </c>
      <c r="P35" s="44">
        <v>0</v>
      </c>
      <c r="Q35" s="44">
        <v>0</v>
      </c>
      <c r="R35" s="12">
        <f t="shared" si="20"/>
        <v>70</v>
      </c>
      <c r="S35" s="80">
        <f t="shared" si="0"/>
        <v>0.75</v>
      </c>
    </row>
    <row r="36" spans="1:19" s="35" customFormat="1" ht="12.75" hidden="1" outlineLevel="2">
      <c r="A36" s="34">
        <v>39203</v>
      </c>
      <c r="B36" s="35" t="s">
        <v>18</v>
      </c>
      <c r="C36" s="35" t="s">
        <v>19</v>
      </c>
      <c r="E36" s="35">
        <v>314920</v>
      </c>
      <c r="F36" s="35">
        <v>327820</v>
      </c>
      <c r="G36" s="36">
        <f t="shared" si="18"/>
        <v>12900</v>
      </c>
      <c r="H36" s="37">
        <v>0</v>
      </c>
      <c r="I36" s="37">
        <v>40</v>
      </c>
      <c r="J36" s="37">
        <v>0</v>
      </c>
      <c r="K36" s="98">
        <f>+J36+I36+H36</f>
        <v>40</v>
      </c>
      <c r="L36" s="36">
        <v>1</v>
      </c>
      <c r="M36" s="37">
        <v>0</v>
      </c>
      <c r="N36" s="37">
        <f t="shared" si="19"/>
        <v>70</v>
      </c>
      <c r="O36" s="39">
        <f>(10000-5000)*$O$1</f>
        <v>10</v>
      </c>
      <c r="P36" s="37">
        <f>SUM(G36-10000)*$P$1</f>
        <v>7.25</v>
      </c>
      <c r="R36" s="12">
        <f t="shared" si="20"/>
        <v>87.25</v>
      </c>
      <c r="S36" s="80">
        <f t="shared" si="0"/>
        <v>1.18125</v>
      </c>
    </row>
    <row r="37" spans="1:19" s="35" customFormat="1" ht="12.75" hidden="1" outlineLevel="2">
      <c r="A37" s="34">
        <v>39264</v>
      </c>
      <c r="B37" s="35" t="s">
        <v>18</v>
      </c>
      <c r="C37" s="35" t="s">
        <v>19</v>
      </c>
      <c r="E37" s="35">
        <v>327820</v>
      </c>
      <c r="F37" s="35">
        <v>340220</v>
      </c>
      <c r="G37" s="36">
        <f t="shared" si="18"/>
        <v>12400</v>
      </c>
      <c r="H37" s="37">
        <v>0</v>
      </c>
      <c r="I37" s="37">
        <v>40</v>
      </c>
      <c r="J37" s="37">
        <v>0</v>
      </c>
      <c r="K37" s="98">
        <f>+J37+I37+H37</f>
        <v>40</v>
      </c>
      <c r="L37" s="36">
        <v>1</v>
      </c>
      <c r="M37" s="37">
        <v>0</v>
      </c>
      <c r="N37" s="37">
        <f t="shared" si="19"/>
        <v>70</v>
      </c>
      <c r="O37" s="39">
        <f>(10000-5000)*$O$1</f>
        <v>10</v>
      </c>
      <c r="P37" s="37">
        <f>SUM(G37-10000)*$P$1</f>
        <v>6</v>
      </c>
      <c r="R37" s="12">
        <f t="shared" si="20"/>
        <v>86</v>
      </c>
      <c r="S37" s="80">
        <f t="shared" si="0"/>
        <v>1.15</v>
      </c>
    </row>
    <row r="38" spans="1:19" s="35" customFormat="1" ht="12.75" hidden="1" outlineLevel="2">
      <c r="A38" s="34">
        <v>39326</v>
      </c>
      <c r="B38" s="35" t="s">
        <v>18</v>
      </c>
      <c r="C38" s="35" t="s">
        <v>19</v>
      </c>
      <c r="E38" s="35">
        <v>340220</v>
      </c>
      <c r="F38" s="35">
        <v>345450</v>
      </c>
      <c r="G38" s="36">
        <f t="shared" si="18"/>
        <v>5230</v>
      </c>
      <c r="H38" s="37">
        <v>0</v>
      </c>
      <c r="I38" s="37">
        <v>40</v>
      </c>
      <c r="J38" s="37">
        <v>0</v>
      </c>
      <c r="K38" s="98">
        <f>+J38+I38+H38</f>
        <v>40</v>
      </c>
      <c r="L38" s="36">
        <v>1</v>
      </c>
      <c r="M38" s="37">
        <v>0</v>
      </c>
      <c r="N38" s="37">
        <f t="shared" si="19"/>
        <v>70</v>
      </c>
      <c r="O38" s="39">
        <f>(G38-5000)*$O$1</f>
        <v>0.46</v>
      </c>
      <c r="P38" s="37">
        <v>0</v>
      </c>
      <c r="Q38" s="37">
        <v>0</v>
      </c>
      <c r="R38" s="12">
        <f t="shared" si="20"/>
        <v>70.46</v>
      </c>
      <c r="S38" s="80">
        <f t="shared" si="0"/>
        <v>0.7614999999999998</v>
      </c>
    </row>
    <row r="39" spans="1:19" s="35" customFormat="1" ht="12.75" hidden="1" outlineLevel="2">
      <c r="A39" s="34">
        <v>39387</v>
      </c>
      <c r="B39" s="35" t="s">
        <v>18</v>
      </c>
      <c r="C39" s="35" t="s">
        <v>19</v>
      </c>
      <c r="E39" s="35">
        <v>345450</v>
      </c>
      <c r="F39" s="35">
        <v>360900</v>
      </c>
      <c r="G39" s="36">
        <f t="shared" si="18"/>
        <v>15450</v>
      </c>
      <c r="H39" s="37">
        <v>0</v>
      </c>
      <c r="I39" s="37">
        <v>40</v>
      </c>
      <c r="J39" s="37">
        <v>0</v>
      </c>
      <c r="K39" s="98">
        <f>+J39+I39+H39</f>
        <v>40</v>
      </c>
      <c r="L39" s="36">
        <v>1</v>
      </c>
      <c r="M39" s="37">
        <v>0</v>
      </c>
      <c r="N39" s="37">
        <f t="shared" si="19"/>
        <v>70</v>
      </c>
      <c r="O39" s="39">
        <f>(10000-5000)*$O$1</f>
        <v>10</v>
      </c>
      <c r="P39" s="37">
        <f>5000*$P$1</f>
        <v>12.5</v>
      </c>
      <c r="Q39" s="40">
        <f>(G39-15000)*$Q$1</f>
        <v>1.35</v>
      </c>
      <c r="R39" s="12">
        <f t="shared" si="20"/>
        <v>93.85</v>
      </c>
      <c r="S39" s="80">
        <f t="shared" si="0"/>
        <v>1.34625</v>
      </c>
    </row>
    <row r="40" spans="1:19" s="35" customFormat="1" ht="12.75" outlineLevel="1" collapsed="1">
      <c r="A40" s="34"/>
      <c r="B40" s="50" t="s">
        <v>272</v>
      </c>
      <c r="G40" s="36">
        <f>SUBTOTAL(9,G34:G39)</f>
        <v>45980</v>
      </c>
      <c r="H40" s="37">
        <f>SUBTOTAL(9,H34:H39)</f>
        <v>0</v>
      </c>
      <c r="I40" s="37">
        <f>SUBTOTAL(9,I34:I39)</f>
        <v>240</v>
      </c>
      <c r="J40" s="37">
        <f>SUBTOTAL(9,J34:J39)</f>
        <v>0</v>
      </c>
      <c r="K40" s="98">
        <f>SUBTOTAL(9,K34:K39)</f>
        <v>240</v>
      </c>
      <c r="L40" s="36"/>
      <c r="M40" s="37">
        <f aca="true" t="shared" si="21" ref="M40:R40">SUBTOTAL(9,M34:M39)</f>
        <v>0</v>
      </c>
      <c r="N40" s="37">
        <f t="shared" si="21"/>
        <v>420</v>
      </c>
      <c r="O40" s="39">
        <f t="shared" si="21"/>
        <v>30.46</v>
      </c>
      <c r="P40" s="37">
        <f t="shared" si="21"/>
        <v>25.75</v>
      </c>
      <c r="Q40" s="40">
        <f t="shared" si="21"/>
        <v>1.35</v>
      </c>
      <c r="R40" s="12">
        <f t="shared" si="21"/>
        <v>477.55999999999995</v>
      </c>
      <c r="S40" s="80">
        <f t="shared" si="0"/>
        <v>0.9898333333333331</v>
      </c>
    </row>
    <row r="41" spans="1:19" ht="12.75" hidden="1" outlineLevel="2">
      <c r="A41" s="41">
        <v>39083</v>
      </c>
      <c r="B41" s="42" t="s">
        <v>20</v>
      </c>
      <c r="C41" s="42" t="s">
        <v>21</v>
      </c>
      <c r="E41" s="42">
        <v>780030</v>
      </c>
      <c r="F41" s="42">
        <v>780030</v>
      </c>
      <c r="G41" s="43">
        <f aca="true" t="shared" si="22" ref="G41:G46">F41-E41</f>
        <v>0</v>
      </c>
      <c r="H41" s="44">
        <v>0</v>
      </c>
      <c r="I41" s="44">
        <v>40</v>
      </c>
      <c r="J41" s="44">
        <v>0</v>
      </c>
      <c r="K41" s="98">
        <f>+I41+H41</f>
        <v>40</v>
      </c>
      <c r="L41" s="43">
        <v>1</v>
      </c>
      <c r="M41" s="44">
        <v>0</v>
      </c>
      <c r="N41" s="44">
        <f aca="true" t="shared" si="23" ref="N41:N46">$N$1*2</f>
        <v>70</v>
      </c>
      <c r="O41" s="46">
        <v>0</v>
      </c>
      <c r="P41" s="44">
        <v>0</v>
      </c>
      <c r="Q41" s="44">
        <v>0</v>
      </c>
      <c r="R41" s="12">
        <f aca="true" t="shared" si="24" ref="R41:R46">M41+N41+O41+P41+Q41</f>
        <v>70</v>
      </c>
      <c r="S41" s="80">
        <f t="shared" si="0"/>
        <v>0.75</v>
      </c>
    </row>
    <row r="42" spans="1:19" ht="12.75" hidden="1" outlineLevel="2">
      <c r="A42" s="41">
        <v>39142</v>
      </c>
      <c r="B42" s="42" t="s">
        <v>20</v>
      </c>
      <c r="C42" s="42" t="s">
        <v>21</v>
      </c>
      <c r="E42" s="42">
        <v>780030</v>
      </c>
      <c r="F42" s="42">
        <v>780030</v>
      </c>
      <c r="G42" s="43">
        <f t="shared" si="22"/>
        <v>0</v>
      </c>
      <c r="H42" s="44">
        <v>0</v>
      </c>
      <c r="I42" s="44">
        <v>40</v>
      </c>
      <c r="J42" s="44">
        <v>0</v>
      </c>
      <c r="K42" s="98">
        <f>+I42+H42</f>
        <v>40</v>
      </c>
      <c r="L42" s="43">
        <v>1</v>
      </c>
      <c r="M42" s="44">
        <v>0</v>
      </c>
      <c r="N42" s="44">
        <f t="shared" si="23"/>
        <v>70</v>
      </c>
      <c r="O42" s="46">
        <v>0</v>
      </c>
      <c r="P42" s="44">
        <v>0</v>
      </c>
      <c r="Q42" s="44">
        <v>0</v>
      </c>
      <c r="R42" s="12">
        <f t="shared" si="24"/>
        <v>70</v>
      </c>
      <c r="S42" s="80">
        <f t="shared" si="0"/>
        <v>0.75</v>
      </c>
    </row>
    <row r="43" spans="1:19" ht="12.75" hidden="1" outlineLevel="2">
      <c r="A43" s="41">
        <v>39203</v>
      </c>
      <c r="B43" s="42" t="s">
        <v>20</v>
      </c>
      <c r="C43" s="42" t="s">
        <v>21</v>
      </c>
      <c r="E43" s="42">
        <v>780030</v>
      </c>
      <c r="F43" s="42">
        <v>780030</v>
      </c>
      <c r="G43" s="43">
        <f t="shared" si="22"/>
        <v>0</v>
      </c>
      <c r="H43" s="44">
        <v>0</v>
      </c>
      <c r="I43" s="44">
        <v>40</v>
      </c>
      <c r="J43" s="44">
        <v>0</v>
      </c>
      <c r="K43" s="98">
        <f>+J43+I43+H43</f>
        <v>40</v>
      </c>
      <c r="L43" s="43">
        <v>1</v>
      </c>
      <c r="M43" s="44">
        <v>0</v>
      </c>
      <c r="N43" s="44">
        <f t="shared" si="23"/>
        <v>70</v>
      </c>
      <c r="O43" s="46">
        <v>0</v>
      </c>
      <c r="P43" s="44">
        <v>0</v>
      </c>
      <c r="Q43" s="44">
        <v>0</v>
      </c>
      <c r="R43" s="12">
        <f t="shared" si="24"/>
        <v>70</v>
      </c>
      <c r="S43" s="80">
        <f t="shared" si="0"/>
        <v>0.75</v>
      </c>
    </row>
    <row r="44" spans="1:19" ht="12.75" hidden="1" outlineLevel="2">
      <c r="A44" s="41">
        <v>39264</v>
      </c>
      <c r="B44" s="42" t="s">
        <v>20</v>
      </c>
      <c r="C44" s="42" t="s">
        <v>21</v>
      </c>
      <c r="E44" s="42">
        <v>780030</v>
      </c>
      <c r="F44" s="42">
        <v>780030</v>
      </c>
      <c r="G44" s="43">
        <f t="shared" si="22"/>
        <v>0</v>
      </c>
      <c r="H44" s="44">
        <v>0</v>
      </c>
      <c r="I44" s="44">
        <v>40</v>
      </c>
      <c r="J44" s="44">
        <v>0</v>
      </c>
      <c r="K44" s="98">
        <f>+J44+I44+H44</f>
        <v>40</v>
      </c>
      <c r="L44" s="43">
        <v>1</v>
      </c>
      <c r="M44" s="44">
        <v>0</v>
      </c>
      <c r="N44" s="44">
        <f t="shared" si="23"/>
        <v>70</v>
      </c>
      <c r="O44" s="46">
        <v>0</v>
      </c>
      <c r="P44" s="44">
        <v>0</v>
      </c>
      <c r="Q44" s="44">
        <v>0</v>
      </c>
      <c r="R44" s="12">
        <f t="shared" si="24"/>
        <v>70</v>
      </c>
      <c r="S44" s="80">
        <f t="shared" si="0"/>
        <v>0.75</v>
      </c>
    </row>
    <row r="45" spans="1:19" ht="12.75" hidden="1" outlineLevel="2">
      <c r="A45" s="41">
        <v>39326</v>
      </c>
      <c r="B45" s="42" t="s">
        <v>20</v>
      </c>
      <c r="C45" s="42" t="s">
        <v>21</v>
      </c>
      <c r="E45" s="42">
        <v>780030</v>
      </c>
      <c r="F45" s="42">
        <v>780030</v>
      </c>
      <c r="G45" s="43">
        <f t="shared" si="22"/>
        <v>0</v>
      </c>
      <c r="H45" s="44">
        <v>0</v>
      </c>
      <c r="I45" s="44">
        <v>40</v>
      </c>
      <c r="J45" s="44">
        <v>0</v>
      </c>
      <c r="K45" s="98">
        <f>+J45+I45+H45</f>
        <v>40</v>
      </c>
      <c r="L45" s="43">
        <v>1</v>
      </c>
      <c r="M45" s="44">
        <v>0</v>
      </c>
      <c r="N45" s="44">
        <f t="shared" si="23"/>
        <v>70</v>
      </c>
      <c r="O45" s="46">
        <v>0</v>
      </c>
      <c r="P45" s="44">
        <v>0</v>
      </c>
      <c r="Q45" s="44">
        <v>0</v>
      </c>
      <c r="R45" s="12">
        <f t="shared" si="24"/>
        <v>70</v>
      </c>
      <c r="S45" s="80">
        <f t="shared" si="0"/>
        <v>0.75</v>
      </c>
    </row>
    <row r="46" spans="1:19" ht="12.75" hidden="1" outlineLevel="2">
      <c r="A46" s="41">
        <v>39387</v>
      </c>
      <c r="B46" s="42" t="s">
        <v>20</v>
      </c>
      <c r="C46" s="42" t="s">
        <v>21</v>
      </c>
      <c r="E46" s="42">
        <v>780030</v>
      </c>
      <c r="F46" s="42">
        <v>780030</v>
      </c>
      <c r="G46" s="43">
        <f t="shared" si="22"/>
        <v>0</v>
      </c>
      <c r="H46" s="44">
        <v>0</v>
      </c>
      <c r="I46" s="44">
        <v>40</v>
      </c>
      <c r="J46" s="44">
        <v>0</v>
      </c>
      <c r="K46" s="98">
        <f>+J46+I46+H46</f>
        <v>40</v>
      </c>
      <c r="L46" s="43">
        <v>1</v>
      </c>
      <c r="M46" s="44">
        <v>0</v>
      </c>
      <c r="N46" s="44">
        <f t="shared" si="23"/>
        <v>70</v>
      </c>
      <c r="O46" s="46">
        <v>0</v>
      </c>
      <c r="P46" s="44">
        <v>0</v>
      </c>
      <c r="Q46" s="44">
        <v>0</v>
      </c>
      <c r="R46" s="12">
        <f t="shared" si="24"/>
        <v>70</v>
      </c>
      <c r="S46" s="80">
        <f t="shared" si="0"/>
        <v>0.75</v>
      </c>
    </row>
    <row r="47" spans="1:19" ht="12.75" outlineLevel="1" collapsed="1">
      <c r="A47" s="41"/>
      <c r="B47" s="52" t="s">
        <v>273</v>
      </c>
      <c r="G47" s="43">
        <f>SUBTOTAL(9,G41:G46)</f>
        <v>0</v>
      </c>
      <c r="H47" s="44">
        <f>SUBTOTAL(9,H41:H46)</f>
        <v>0</v>
      </c>
      <c r="I47" s="44">
        <f>SUBTOTAL(9,I41:I46)</f>
        <v>240</v>
      </c>
      <c r="J47" s="44">
        <f>SUBTOTAL(9,J41:J46)</f>
        <v>0</v>
      </c>
      <c r="K47" s="98">
        <f>SUBTOTAL(9,K41:K46)</f>
        <v>240</v>
      </c>
      <c r="M47" s="44">
        <f aca="true" t="shared" si="25" ref="M47:R47">SUBTOTAL(9,M41:M46)</f>
        <v>0</v>
      </c>
      <c r="N47" s="44">
        <f t="shared" si="25"/>
        <v>420</v>
      </c>
      <c r="O47" s="46">
        <f t="shared" si="25"/>
        <v>0</v>
      </c>
      <c r="P47" s="44">
        <f t="shared" si="25"/>
        <v>0</v>
      </c>
      <c r="Q47" s="44">
        <f t="shared" si="25"/>
        <v>0</v>
      </c>
      <c r="R47" s="12">
        <f t="shared" si="25"/>
        <v>420</v>
      </c>
      <c r="S47" s="80">
        <f t="shared" si="0"/>
        <v>0.75</v>
      </c>
    </row>
    <row r="48" spans="1:19" ht="12.75" hidden="1" outlineLevel="2">
      <c r="A48" s="41">
        <v>39083</v>
      </c>
      <c r="B48" s="42" t="s">
        <v>0</v>
      </c>
      <c r="C48" s="42" t="s">
        <v>1</v>
      </c>
      <c r="E48" s="42">
        <v>4540040</v>
      </c>
      <c r="F48" s="42">
        <v>4540040</v>
      </c>
      <c r="G48" s="43">
        <f aca="true" t="shared" si="26" ref="G48:G53">F48-E48</f>
        <v>0</v>
      </c>
      <c r="H48" s="44">
        <v>0</v>
      </c>
      <c r="I48" s="44">
        <v>40</v>
      </c>
      <c r="J48" s="44">
        <v>0</v>
      </c>
      <c r="K48" s="98">
        <f>+I48+H48</f>
        <v>40</v>
      </c>
      <c r="L48" s="43">
        <v>1</v>
      </c>
      <c r="M48" s="44">
        <v>0</v>
      </c>
      <c r="N48" s="44">
        <f aca="true" t="shared" si="27" ref="N48:N53">$N$1*2</f>
        <v>70</v>
      </c>
      <c r="O48" s="46">
        <v>0</v>
      </c>
      <c r="P48" s="44">
        <v>0</v>
      </c>
      <c r="Q48" s="44">
        <v>0</v>
      </c>
      <c r="R48" s="12">
        <f aca="true" t="shared" si="28" ref="R48:R53">M48+N48+O48+P48+Q48</f>
        <v>70</v>
      </c>
      <c r="S48" s="80">
        <f t="shared" si="0"/>
        <v>0.75</v>
      </c>
    </row>
    <row r="49" spans="1:19" ht="12.75" hidden="1" outlineLevel="2">
      <c r="A49" s="41">
        <v>39142</v>
      </c>
      <c r="B49" s="42" t="s">
        <v>0</v>
      </c>
      <c r="C49" s="42" t="s">
        <v>1</v>
      </c>
      <c r="E49" s="42">
        <v>4540040</v>
      </c>
      <c r="F49" s="42">
        <v>4540040</v>
      </c>
      <c r="G49" s="43">
        <f t="shared" si="26"/>
        <v>0</v>
      </c>
      <c r="H49" s="44">
        <v>0</v>
      </c>
      <c r="I49" s="44">
        <v>40</v>
      </c>
      <c r="J49" s="44">
        <v>0</v>
      </c>
      <c r="K49" s="98">
        <f>+I49+H49</f>
        <v>40</v>
      </c>
      <c r="L49" s="43">
        <v>1</v>
      </c>
      <c r="M49" s="44">
        <v>0</v>
      </c>
      <c r="N49" s="44">
        <f t="shared" si="27"/>
        <v>70</v>
      </c>
      <c r="O49" s="46">
        <v>0</v>
      </c>
      <c r="P49" s="44">
        <v>0</v>
      </c>
      <c r="Q49" s="44">
        <v>0</v>
      </c>
      <c r="R49" s="12">
        <f t="shared" si="28"/>
        <v>70</v>
      </c>
      <c r="S49" s="80">
        <f t="shared" si="0"/>
        <v>0.75</v>
      </c>
    </row>
    <row r="50" spans="1:19" s="21" customFormat="1" ht="12.75" hidden="1" outlineLevel="2">
      <c r="A50" s="20">
        <v>39203</v>
      </c>
      <c r="B50" s="21" t="s">
        <v>0</v>
      </c>
      <c r="C50" s="21" t="s">
        <v>1</v>
      </c>
      <c r="E50" s="21">
        <v>4540040</v>
      </c>
      <c r="F50" s="21">
        <v>5177090</v>
      </c>
      <c r="G50" s="22">
        <f t="shared" si="26"/>
        <v>637050</v>
      </c>
      <c r="H50" s="23">
        <v>0</v>
      </c>
      <c r="I50" s="23">
        <v>0</v>
      </c>
      <c r="J50" s="23">
        <v>955.58</v>
      </c>
      <c r="K50" s="98">
        <f>+J50+I50+H50</f>
        <v>955.58</v>
      </c>
      <c r="L50" s="22">
        <v>1</v>
      </c>
      <c r="M50" s="23">
        <v>0</v>
      </c>
      <c r="N50" s="23">
        <f t="shared" si="27"/>
        <v>70</v>
      </c>
      <c r="O50" s="25">
        <f>(10000-5000)*$O$1</f>
        <v>10</v>
      </c>
      <c r="P50" s="23">
        <f>5000*$P$1</f>
        <v>12.5</v>
      </c>
      <c r="Q50" s="69">
        <f>(G50-15000)*$Q$1</f>
        <v>1866.15</v>
      </c>
      <c r="R50" s="12">
        <f t="shared" si="28"/>
        <v>1958.65</v>
      </c>
      <c r="S50" s="80">
        <f t="shared" si="0"/>
        <v>1.0496975658762218</v>
      </c>
    </row>
    <row r="51" spans="1:19" s="71" customFormat="1" ht="12.75" hidden="1" outlineLevel="2">
      <c r="A51" s="70">
        <v>39264</v>
      </c>
      <c r="B51" s="71" t="s">
        <v>0</v>
      </c>
      <c r="C51" s="71" t="s">
        <v>1</v>
      </c>
      <c r="E51" s="71">
        <v>5177090</v>
      </c>
      <c r="F51" s="71">
        <v>5563310</v>
      </c>
      <c r="G51" s="72">
        <f t="shared" si="26"/>
        <v>386220</v>
      </c>
      <c r="H51" s="73">
        <v>0</v>
      </c>
      <c r="I51" s="73">
        <v>0</v>
      </c>
      <c r="J51" s="73">
        <v>579.33</v>
      </c>
      <c r="K51" s="100">
        <f>+J51+I51+H51</f>
        <v>579.33</v>
      </c>
      <c r="L51" s="72">
        <v>1</v>
      </c>
      <c r="M51" s="73">
        <v>0</v>
      </c>
      <c r="N51" s="73">
        <f t="shared" si="27"/>
        <v>70</v>
      </c>
      <c r="O51" s="74">
        <f>(10000-5000)*$O$1</f>
        <v>10</v>
      </c>
      <c r="P51" s="73">
        <f>5000*$P$1</f>
        <v>12.5</v>
      </c>
      <c r="Q51" s="75">
        <f>(G51-15000)*$Q$1</f>
        <v>1113.66</v>
      </c>
      <c r="R51" s="49">
        <f t="shared" si="28"/>
        <v>1206.16</v>
      </c>
      <c r="S51" s="80">
        <f t="shared" si="0"/>
        <v>1.0819912657725304</v>
      </c>
    </row>
    <row r="52" spans="1:19" s="21" customFormat="1" ht="12.75" hidden="1" outlineLevel="2">
      <c r="A52" s="20">
        <v>39326</v>
      </c>
      <c r="B52" s="21" t="s">
        <v>0</v>
      </c>
      <c r="C52" s="21" t="s">
        <v>1</v>
      </c>
      <c r="E52" s="21">
        <v>5563310</v>
      </c>
      <c r="F52" s="21">
        <v>5824210</v>
      </c>
      <c r="G52" s="22">
        <f t="shared" si="26"/>
        <v>260900</v>
      </c>
      <c r="H52" s="23">
        <v>0</v>
      </c>
      <c r="I52" s="23">
        <v>0</v>
      </c>
      <c r="J52" s="23">
        <v>391.35</v>
      </c>
      <c r="K52" s="98">
        <f>+J52+I52+H52</f>
        <v>391.35</v>
      </c>
      <c r="L52" s="22">
        <v>1</v>
      </c>
      <c r="M52" s="23">
        <v>0</v>
      </c>
      <c r="N52" s="23">
        <f t="shared" si="27"/>
        <v>70</v>
      </c>
      <c r="O52" s="25">
        <f>(10000-5000)*$O$1</f>
        <v>10</v>
      </c>
      <c r="P52" s="23">
        <f>5000*$P$1</f>
        <v>12.5</v>
      </c>
      <c r="Q52" s="69">
        <f>(G52-15000)*$Q$1</f>
        <v>737.7</v>
      </c>
      <c r="R52" s="12">
        <f t="shared" si="28"/>
        <v>830.2</v>
      </c>
      <c r="S52" s="80">
        <f t="shared" si="0"/>
        <v>1.1213747285038969</v>
      </c>
    </row>
    <row r="53" spans="1:19" s="21" customFormat="1" ht="12.75" hidden="1" outlineLevel="2">
      <c r="A53" s="20">
        <v>39387</v>
      </c>
      <c r="B53" s="21" t="s">
        <v>0</v>
      </c>
      <c r="C53" s="21" t="s">
        <v>1</v>
      </c>
      <c r="E53" s="21">
        <v>5824210</v>
      </c>
      <c r="F53" s="21">
        <v>6041960</v>
      </c>
      <c r="G53" s="22">
        <f t="shared" si="26"/>
        <v>217750</v>
      </c>
      <c r="H53" s="23">
        <v>0</v>
      </c>
      <c r="I53" s="23">
        <v>0</v>
      </c>
      <c r="J53" s="23">
        <v>326.63</v>
      </c>
      <c r="K53" s="98">
        <f>+J53+I53+H53</f>
        <v>326.63</v>
      </c>
      <c r="L53" s="22">
        <v>1</v>
      </c>
      <c r="M53" s="23">
        <v>0</v>
      </c>
      <c r="N53" s="23">
        <f t="shared" si="27"/>
        <v>70</v>
      </c>
      <c r="O53" s="25">
        <f>(10000-5000)*$O$1</f>
        <v>10</v>
      </c>
      <c r="P53" s="23">
        <f>5000*$P$1</f>
        <v>12.5</v>
      </c>
      <c r="Q53" s="69">
        <f>(G53-15000)*$Q$1</f>
        <v>608.25</v>
      </c>
      <c r="R53" s="12">
        <f t="shared" si="28"/>
        <v>700.75</v>
      </c>
      <c r="S53" s="80">
        <f t="shared" si="0"/>
        <v>1.1453938707405933</v>
      </c>
    </row>
    <row r="54" spans="1:19" s="21" customFormat="1" ht="12.75" outlineLevel="1" collapsed="1">
      <c r="A54" s="20"/>
      <c r="B54" s="51" t="s">
        <v>274</v>
      </c>
      <c r="G54" s="22">
        <f>SUBTOTAL(9,G48:G53)</f>
        <v>1501920</v>
      </c>
      <c r="H54" s="23">
        <f>SUBTOTAL(9,H48:H53)</f>
        <v>0</v>
      </c>
      <c r="I54" s="23">
        <f>SUBTOTAL(9,I48:I53)</f>
        <v>80</v>
      </c>
      <c r="J54" s="23">
        <f>SUBTOTAL(9,J48:J53)</f>
        <v>2252.8900000000003</v>
      </c>
      <c r="K54" s="98">
        <f>SUBTOTAL(9,K48:K53)</f>
        <v>2332.89</v>
      </c>
      <c r="L54" s="22"/>
      <c r="M54" s="23">
        <f aca="true" t="shared" si="29" ref="M54:R54">SUBTOTAL(9,M48:M53)</f>
        <v>0</v>
      </c>
      <c r="N54" s="23">
        <f t="shared" si="29"/>
        <v>420</v>
      </c>
      <c r="O54" s="25">
        <f t="shared" si="29"/>
        <v>40</v>
      </c>
      <c r="P54" s="23">
        <f t="shared" si="29"/>
        <v>50</v>
      </c>
      <c r="Q54" s="69">
        <f t="shared" si="29"/>
        <v>4325.76</v>
      </c>
      <c r="R54" s="12">
        <f t="shared" si="29"/>
        <v>4835.76</v>
      </c>
      <c r="S54" s="80">
        <f t="shared" si="0"/>
        <v>1.0728624152874762</v>
      </c>
    </row>
    <row r="55" spans="1:19" ht="12.75" hidden="1" outlineLevel="2">
      <c r="A55" s="41">
        <v>39083</v>
      </c>
      <c r="B55" s="42" t="s">
        <v>22</v>
      </c>
      <c r="C55" s="42" t="s">
        <v>23</v>
      </c>
      <c r="E55" s="42">
        <v>2244900</v>
      </c>
      <c r="F55" s="42">
        <v>2244900</v>
      </c>
      <c r="G55" s="43">
        <f aca="true" t="shared" si="30" ref="G55:G60">F55-E55</f>
        <v>0</v>
      </c>
      <c r="H55" s="44">
        <v>12.61</v>
      </c>
      <c r="I55" s="44">
        <v>30</v>
      </c>
      <c r="J55" s="44">
        <v>0</v>
      </c>
      <c r="K55" s="98">
        <f>+I55+H55</f>
        <v>42.61</v>
      </c>
      <c r="L55" s="45" t="s">
        <v>262</v>
      </c>
      <c r="M55" s="44">
        <v>12.61</v>
      </c>
      <c r="N55" s="44">
        <f aca="true" t="shared" si="31" ref="N55:N60">$N$1*2</f>
        <v>70</v>
      </c>
      <c r="O55" s="46">
        <v>0</v>
      </c>
      <c r="P55" s="44">
        <v>0</v>
      </c>
      <c r="Q55" s="44">
        <v>0</v>
      </c>
      <c r="R55" s="12">
        <f aca="true" t="shared" si="32" ref="R55:R60">M55+N55+O55+P55+Q55</f>
        <v>82.61</v>
      </c>
      <c r="S55" s="80">
        <f t="shared" si="0"/>
        <v>0.9387467730579676</v>
      </c>
    </row>
    <row r="56" spans="1:19" ht="12.75" hidden="1" outlineLevel="2">
      <c r="A56" s="41">
        <v>39142</v>
      </c>
      <c r="B56" s="42" t="s">
        <v>22</v>
      </c>
      <c r="C56" s="42" t="s">
        <v>23</v>
      </c>
      <c r="E56" s="42">
        <v>2244900</v>
      </c>
      <c r="F56" s="42">
        <v>2244900</v>
      </c>
      <c r="G56" s="43">
        <f t="shared" si="30"/>
        <v>0</v>
      </c>
      <c r="H56" s="44">
        <v>0</v>
      </c>
      <c r="I56" s="44">
        <v>30</v>
      </c>
      <c r="J56" s="44">
        <v>0</v>
      </c>
      <c r="K56" s="98">
        <f>+I56+H56</f>
        <v>30</v>
      </c>
      <c r="L56" s="45" t="s">
        <v>262</v>
      </c>
      <c r="M56" s="44">
        <v>0</v>
      </c>
      <c r="N56" s="44">
        <f t="shared" si="31"/>
        <v>70</v>
      </c>
      <c r="O56" s="46">
        <v>0</v>
      </c>
      <c r="P56" s="44">
        <v>0</v>
      </c>
      <c r="Q56" s="44">
        <v>0</v>
      </c>
      <c r="R56" s="12">
        <f t="shared" si="32"/>
        <v>70</v>
      </c>
      <c r="S56" s="80">
        <f t="shared" si="0"/>
        <v>1.3333333333333333</v>
      </c>
    </row>
    <row r="57" spans="1:19" s="35" customFormat="1" ht="12.75" hidden="1" outlineLevel="2">
      <c r="A57" s="34">
        <v>39203</v>
      </c>
      <c r="B57" s="35" t="s">
        <v>22</v>
      </c>
      <c r="C57" s="35" t="s">
        <v>23</v>
      </c>
      <c r="E57" s="35">
        <v>2244900</v>
      </c>
      <c r="F57" s="35">
        <v>2269130</v>
      </c>
      <c r="G57" s="36">
        <f t="shared" si="30"/>
        <v>24230</v>
      </c>
      <c r="H57" s="37">
        <v>10</v>
      </c>
      <c r="I57" s="37">
        <v>30</v>
      </c>
      <c r="J57" s="37">
        <v>0</v>
      </c>
      <c r="K57" s="98">
        <f>+J57+I57+H57</f>
        <v>40</v>
      </c>
      <c r="L57" s="38" t="s">
        <v>262</v>
      </c>
      <c r="M57" s="37">
        <v>10</v>
      </c>
      <c r="N57" s="37">
        <f t="shared" si="31"/>
        <v>70</v>
      </c>
      <c r="O57" s="39">
        <f>(10000-5000)*$O$1</f>
        <v>10</v>
      </c>
      <c r="P57" s="37">
        <f>5000*$P$1</f>
        <v>12.5</v>
      </c>
      <c r="Q57" s="40">
        <f>(G57-15000)*$Q$1</f>
        <v>27.69</v>
      </c>
      <c r="R57" s="12">
        <f t="shared" si="32"/>
        <v>130.19</v>
      </c>
      <c r="S57" s="80">
        <f t="shared" si="0"/>
        <v>2.25475</v>
      </c>
    </row>
    <row r="58" spans="1:19" s="35" customFormat="1" ht="12.75" hidden="1" outlineLevel="2">
      <c r="A58" s="34">
        <v>39264</v>
      </c>
      <c r="B58" s="35" t="s">
        <v>22</v>
      </c>
      <c r="C58" s="35" t="s">
        <v>23</v>
      </c>
      <c r="E58" s="35">
        <v>2269130</v>
      </c>
      <c r="F58" s="35">
        <v>2357060</v>
      </c>
      <c r="G58" s="36">
        <f t="shared" si="30"/>
        <v>87930</v>
      </c>
      <c r="H58" s="37">
        <v>10</v>
      </c>
      <c r="I58" s="37">
        <v>0</v>
      </c>
      <c r="J58" s="37">
        <v>131.9</v>
      </c>
      <c r="K58" s="98">
        <f>+J58+I58+H58</f>
        <v>141.9</v>
      </c>
      <c r="L58" s="38" t="s">
        <v>262</v>
      </c>
      <c r="M58" s="37">
        <v>10</v>
      </c>
      <c r="N58" s="37">
        <f t="shared" si="31"/>
        <v>70</v>
      </c>
      <c r="O58" s="39">
        <f>(10000-5000)*$O$1</f>
        <v>10</v>
      </c>
      <c r="P58" s="37">
        <f>5000*$P$1</f>
        <v>12.5</v>
      </c>
      <c r="Q58" s="40">
        <f>(G58-15000)*$Q$1</f>
        <v>218.79</v>
      </c>
      <c r="R58" s="12">
        <f t="shared" si="32"/>
        <v>321.28999999999996</v>
      </c>
      <c r="S58" s="80">
        <f t="shared" si="0"/>
        <v>1.2642001409443266</v>
      </c>
    </row>
    <row r="59" spans="1:19" s="35" customFormat="1" ht="12.75" hidden="1" outlineLevel="2">
      <c r="A59" s="34">
        <v>39326</v>
      </c>
      <c r="B59" s="35" t="s">
        <v>22</v>
      </c>
      <c r="C59" s="35" t="s">
        <v>23</v>
      </c>
      <c r="E59" s="35">
        <v>2357060</v>
      </c>
      <c r="F59" s="35">
        <v>2436340</v>
      </c>
      <c r="G59" s="36">
        <f t="shared" si="30"/>
        <v>79280</v>
      </c>
      <c r="H59" s="37">
        <v>10</v>
      </c>
      <c r="I59" s="37">
        <v>0</v>
      </c>
      <c r="J59" s="37">
        <v>118.92</v>
      </c>
      <c r="K59" s="98">
        <f>+J59+I59+H59</f>
        <v>128.92000000000002</v>
      </c>
      <c r="L59" s="38" t="s">
        <v>262</v>
      </c>
      <c r="M59" s="37">
        <v>10</v>
      </c>
      <c r="N59" s="37">
        <f t="shared" si="31"/>
        <v>70</v>
      </c>
      <c r="O59" s="39">
        <f>(10000-5000)*$O$1</f>
        <v>10</v>
      </c>
      <c r="P59" s="37">
        <f>5000*$P$1</f>
        <v>12.5</v>
      </c>
      <c r="Q59" s="40">
        <f>(G59-15000)*$Q$1</f>
        <v>192.84</v>
      </c>
      <c r="R59" s="12">
        <f t="shared" si="32"/>
        <v>295.34000000000003</v>
      </c>
      <c r="S59" s="80">
        <f t="shared" si="0"/>
        <v>1.2908780639156066</v>
      </c>
    </row>
    <row r="60" spans="1:19" s="35" customFormat="1" ht="12.75" hidden="1" outlineLevel="2">
      <c r="A60" s="34">
        <v>39387</v>
      </c>
      <c r="B60" s="35" t="s">
        <v>22</v>
      </c>
      <c r="C60" s="35" t="s">
        <v>23</v>
      </c>
      <c r="E60" s="35">
        <v>2436340</v>
      </c>
      <c r="F60" s="35">
        <v>2516370</v>
      </c>
      <c r="G60" s="36">
        <f t="shared" si="30"/>
        <v>80030</v>
      </c>
      <c r="H60" s="37">
        <v>12.89</v>
      </c>
      <c r="I60" s="37">
        <v>0</v>
      </c>
      <c r="J60" s="37">
        <v>120.05</v>
      </c>
      <c r="K60" s="98">
        <f>+J60+I60+H60</f>
        <v>132.94</v>
      </c>
      <c r="L60" s="38" t="s">
        <v>262</v>
      </c>
      <c r="M60" s="37">
        <v>12.89</v>
      </c>
      <c r="N60" s="37">
        <f t="shared" si="31"/>
        <v>70</v>
      </c>
      <c r="O60" s="39">
        <f>(10000-5000)*$O$1</f>
        <v>10</v>
      </c>
      <c r="P60" s="37">
        <f>5000*$P$1</f>
        <v>12.5</v>
      </c>
      <c r="Q60" s="40">
        <f>(G60-15000)*$Q$1</f>
        <v>195.09</v>
      </c>
      <c r="R60" s="12">
        <f t="shared" si="32"/>
        <v>300.48</v>
      </c>
      <c r="S60" s="80">
        <f t="shared" si="0"/>
        <v>1.2602677899804424</v>
      </c>
    </row>
    <row r="61" spans="1:19" s="35" customFormat="1" ht="12.75" outlineLevel="1" collapsed="1">
      <c r="A61" s="34"/>
      <c r="B61" s="50" t="s">
        <v>275</v>
      </c>
      <c r="G61" s="36">
        <f>SUBTOTAL(9,G55:G60)</f>
        <v>271470</v>
      </c>
      <c r="H61" s="37">
        <f>SUBTOTAL(9,H55:H60)</f>
        <v>55.5</v>
      </c>
      <c r="I61" s="37">
        <f>SUBTOTAL(9,I55:I60)</f>
        <v>90</v>
      </c>
      <c r="J61" s="37">
        <f>SUBTOTAL(9,J55:J60)</f>
        <v>370.87</v>
      </c>
      <c r="K61" s="98">
        <f>SUBTOTAL(9,K55:K60)</f>
        <v>516.37</v>
      </c>
      <c r="L61" s="38"/>
      <c r="M61" s="37">
        <f aca="true" t="shared" si="33" ref="M61:R61">SUBTOTAL(9,M55:M60)</f>
        <v>55.5</v>
      </c>
      <c r="N61" s="37">
        <f t="shared" si="33"/>
        <v>420</v>
      </c>
      <c r="O61" s="39">
        <f t="shared" si="33"/>
        <v>40</v>
      </c>
      <c r="P61" s="37">
        <f t="shared" si="33"/>
        <v>50</v>
      </c>
      <c r="Q61" s="40">
        <f t="shared" si="33"/>
        <v>634.41</v>
      </c>
      <c r="R61" s="12">
        <f t="shared" si="33"/>
        <v>1199.9099999999999</v>
      </c>
      <c r="S61" s="80">
        <f t="shared" si="0"/>
        <v>1.3237407285473592</v>
      </c>
    </row>
    <row r="62" spans="1:19" ht="12.75" hidden="1" outlineLevel="2">
      <c r="A62" s="41">
        <v>39083</v>
      </c>
      <c r="B62" s="42" t="s">
        <v>24</v>
      </c>
      <c r="C62" s="42" t="s">
        <v>25</v>
      </c>
      <c r="E62" s="42">
        <v>404030</v>
      </c>
      <c r="F62" s="42">
        <v>404030</v>
      </c>
      <c r="G62" s="43">
        <f aca="true" t="shared" si="34" ref="G62:G67">F62-E62</f>
        <v>0</v>
      </c>
      <c r="H62" s="44">
        <v>0</v>
      </c>
      <c r="I62" s="44">
        <v>30</v>
      </c>
      <c r="J62" s="44">
        <v>0</v>
      </c>
      <c r="K62" s="98">
        <f>+I62+H62</f>
        <v>30</v>
      </c>
      <c r="L62" s="45" t="s">
        <v>262</v>
      </c>
      <c r="M62" s="44">
        <v>0</v>
      </c>
      <c r="N62" s="44">
        <f aca="true" t="shared" si="35" ref="N62:N67">$N$1*2</f>
        <v>70</v>
      </c>
      <c r="O62" s="46">
        <v>0</v>
      </c>
      <c r="P62" s="44">
        <v>0</v>
      </c>
      <c r="Q62" s="44">
        <v>0</v>
      </c>
      <c r="R62" s="12">
        <f aca="true" t="shared" si="36" ref="R62:R67">M62+N62+O62+P62+Q62</f>
        <v>70</v>
      </c>
      <c r="S62" s="80">
        <f t="shared" si="0"/>
        <v>1.3333333333333333</v>
      </c>
    </row>
    <row r="63" spans="1:19" ht="12.75" hidden="1" outlineLevel="2">
      <c r="A63" s="41">
        <v>39142</v>
      </c>
      <c r="B63" s="42" t="s">
        <v>24</v>
      </c>
      <c r="C63" s="42" t="s">
        <v>25</v>
      </c>
      <c r="E63" s="42">
        <v>404030</v>
      </c>
      <c r="F63" s="42">
        <v>404030</v>
      </c>
      <c r="G63" s="43">
        <f t="shared" si="34"/>
        <v>0</v>
      </c>
      <c r="H63" s="44">
        <v>0</v>
      </c>
      <c r="I63" s="44">
        <v>30</v>
      </c>
      <c r="J63" s="44">
        <v>0</v>
      </c>
      <c r="K63" s="98">
        <f>+I63+H63</f>
        <v>30</v>
      </c>
      <c r="L63" s="45" t="s">
        <v>262</v>
      </c>
      <c r="M63" s="44">
        <v>0</v>
      </c>
      <c r="N63" s="44">
        <f t="shared" si="35"/>
        <v>70</v>
      </c>
      <c r="O63" s="46">
        <v>0</v>
      </c>
      <c r="P63" s="44">
        <v>0</v>
      </c>
      <c r="Q63" s="44">
        <v>0</v>
      </c>
      <c r="R63" s="12">
        <f t="shared" si="36"/>
        <v>70</v>
      </c>
      <c r="S63" s="80">
        <f t="shared" si="0"/>
        <v>1.3333333333333333</v>
      </c>
    </row>
    <row r="64" spans="1:19" s="35" customFormat="1" ht="12.75" hidden="1" outlineLevel="2">
      <c r="A64" s="34">
        <v>39203</v>
      </c>
      <c r="B64" s="35" t="s">
        <v>24</v>
      </c>
      <c r="C64" s="35" t="s">
        <v>25</v>
      </c>
      <c r="E64" s="35">
        <v>404030</v>
      </c>
      <c r="F64" s="35">
        <v>469740</v>
      </c>
      <c r="G64" s="36">
        <f t="shared" si="34"/>
        <v>65710</v>
      </c>
      <c r="H64" s="37">
        <v>0</v>
      </c>
      <c r="I64" s="37">
        <v>0</v>
      </c>
      <c r="J64" s="37">
        <v>38.57</v>
      </c>
      <c r="K64" s="98">
        <f>+J64+I64+H64</f>
        <v>38.57</v>
      </c>
      <c r="L64" s="38" t="s">
        <v>262</v>
      </c>
      <c r="M64" s="37">
        <v>0</v>
      </c>
      <c r="N64" s="37">
        <f t="shared" si="35"/>
        <v>70</v>
      </c>
      <c r="O64" s="39">
        <f>(10000-5000)*$O$1</f>
        <v>10</v>
      </c>
      <c r="P64" s="37">
        <f>5000*$P$1</f>
        <v>12.5</v>
      </c>
      <c r="Q64" s="40">
        <f>(G64-15000)*$Q$1</f>
        <v>152.13</v>
      </c>
      <c r="R64" s="12">
        <f t="shared" si="36"/>
        <v>244.63</v>
      </c>
      <c r="S64" s="80">
        <f t="shared" si="0"/>
        <v>5.342494166450609</v>
      </c>
    </row>
    <row r="65" spans="1:19" s="35" customFormat="1" ht="12.75" hidden="1" outlineLevel="2">
      <c r="A65" s="34">
        <v>39264</v>
      </c>
      <c r="B65" s="35" t="s">
        <v>24</v>
      </c>
      <c r="C65" s="35" t="s">
        <v>25</v>
      </c>
      <c r="E65" s="35">
        <v>469740</v>
      </c>
      <c r="F65" s="35">
        <v>527490</v>
      </c>
      <c r="G65" s="36">
        <f t="shared" si="34"/>
        <v>57750</v>
      </c>
      <c r="H65" s="37">
        <v>0</v>
      </c>
      <c r="I65" s="37">
        <v>0</v>
      </c>
      <c r="J65" s="37">
        <v>86.63</v>
      </c>
      <c r="K65" s="98">
        <f>+J65+I65+H65</f>
        <v>86.63</v>
      </c>
      <c r="L65" s="38" t="s">
        <v>262</v>
      </c>
      <c r="M65" s="37">
        <v>0</v>
      </c>
      <c r="N65" s="37">
        <f t="shared" si="35"/>
        <v>70</v>
      </c>
      <c r="O65" s="39">
        <f>(10000-5000)*$O$1</f>
        <v>10</v>
      </c>
      <c r="P65" s="37">
        <f>5000*$P$1</f>
        <v>12.5</v>
      </c>
      <c r="Q65" s="40">
        <f>(G65-15000)*$Q$1</f>
        <v>128.25</v>
      </c>
      <c r="R65" s="12">
        <f t="shared" si="36"/>
        <v>220.75</v>
      </c>
      <c r="S65" s="80">
        <f t="shared" si="0"/>
        <v>1.5481934664665822</v>
      </c>
    </row>
    <row r="66" spans="1:19" s="35" customFormat="1" ht="12.75" hidden="1" outlineLevel="2">
      <c r="A66" s="34">
        <v>39326</v>
      </c>
      <c r="B66" s="35" t="s">
        <v>24</v>
      </c>
      <c r="C66" s="35" t="s">
        <v>25</v>
      </c>
      <c r="E66" s="35">
        <v>527490</v>
      </c>
      <c r="F66" s="35">
        <v>557280</v>
      </c>
      <c r="G66" s="36">
        <f t="shared" si="34"/>
        <v>29790</v>
      </c>
      <c r="H66" s="37">
        <v>0</v>
      </c>
      <c r="I66" s="37">
        <v>0</v>
      </c>
      <c r="J66" s="37">
        <v>44.69</v>
      </c>
      <c r="K66" s="98">
        <f>+J66+I66+H66</f>
        <v>44.69</v>
      </c>
      <c r="L66" s="38" t="s">
        <v>262</v>
      </c>
      <c r="M66" s="37">
        <v>0</v>
      </c>
      <c r="N66" s="37">
        <f t="shared" si="35"/>
        <v>70</v>
      </c>
      <c r="O66" s="39">
        <f>(10000-5000)*$O$1</f>
        <v>10</v>
      </c>
      <c r="P66" s="37">
        <f>5000*$P$1</f>
        <v>12.5</v>
      </c>
      <c r="Q66" s="40">
        <f>(G66-15000)*$Q$1</f>
        <v>44.37</v>
      </c>
      <c r="R66" s="12">
        <f t="shared" si="36"/>
        <v>136.87</v>
      </c>
      <c r="S66" s="80">
        <f t="shared" si="0"/>
        <v>2.06265383754755</v>
      </c>
    </row>
    <row r="67" spans="1:19" s="35" customFormat="1" ht="12.75" hidden="1" outlineLevel="2">
      <c r="A67" s="34">
        <v>39387</v>
      </c>
      <c r="B67" s="35" t="s">
        <v>24</v>
      </c>
      <c r="C67" s="35" t="s">
        <v>25</v>
      </c>
      <c r="E67" s="35">
        <v>557280</v>
      </c>
      <c r="F67" s="35">
        <v>595210</v>
      </c>
      <c r="G67" s="36">
        <f t="shared" si="34"/>
        <v>37930</v>
      </c>
      <c r="H67" s="37">
        <v>0</v>
      </c>
      <c r="I67" s="37">
        <v>0</v>
      </c>
      <c r="J67" s="37">
        <v>56.9</v>
      </c>
      <c r="K67" s="98">
        <f>+J67+I67+H67</f>
        <v>56.9</v>
      </c>
      <c r="L67" s="38" t="s">
        <v>262</v>
      </c>
      <c r="M67" s="37">
        <v>0</v>
      </c>
      <c r="N67" s="37">
        <f t="shared" si="35"/>
        <v>70</v>
      </c>
      <c r="O67" s="39">
        <f>(10000-5000)*$O$1</f>
        <v>10</v>
      </c>
      <c r="P67" s="37">
        <f>5000*$P$1</f>
        <v>12.5</v>
      </c>
      <c r="Q67" s="40">
        <f>(G67-15000)*$Q$1</f>
        <v>68.79</v>
      </c>
      <c r="R67" s="12">
        <f t="shared" si="36"/>
        <v>161.29000000000002</v>
      </c>
      <c r="S67" s="80">
        <f aca="true" t="shared" si="37" ref="S67:S130">SUM(R67-K67)/K67</f>
        <v>1.8346221441124784</v>
      </c>
    </row>
    <row r="68" spans="1:19" s="35" customFormat="1" ht="12.75" outlineLevel="1" collapsed="1">
      <c r="A68" s="34"/>
      <c r="B68" s="50" t="s">
        <v>276</v>
      </c>
      <c r="G68" s="36">
        <f>SUBTOTAL(9,G62:G67)</f>
        <v>191180</v>
      </c>
      <c r="H68" s="37">
        <f>SUBTOTAL(9,H62:H67)</f>
        <v>0</v>
      </c>
      <c r="I68" s="37">
        <f>SUBTOTAL(9,I62:I67)</f>
        <v>60</v>
      </c>
      <c r="J68" s="37">
        <f>SUBTOTAL(9,J62:J67)</f>
        <v>226.79</v>
      </c>
      <c r="K68" s="98">
        <f>SUBTOTAL(9,K62:K67)</f>
        <v>286.78999999999996</v>
      </c>
      <c r="L68" s="38"/>
      <c r="M68" s="37">
        <f aca="true" t="shared" si="38" ref="M68:R68">SUBTOTAL(9,M62:M67)</f>
        <v>0</v>
      </c>
      <c r="N68" s="37">
        <f t="shared" si="38"/>
        <v>420</v>
      </c>
      <c r="O68" s="39">
        <f t="shared" si="38"/>
        <v>40</v>
      </c>
      <c r="P68" s="37">
        <f t="shared" si="38"/>
        <v>50</v>
      </c>
      <c r="Q68" s="40">
        <f t="shared" si="38"/>
        <v>393.54</v>
      </c>
      <c r="R68" s="12">
        <f t="shared" si="38"/>
        <v>903.54</v>
      </c>
      <c r="S68" s="80">
        <f t="shared" si="37"/>
        <v>2.1505282610969703</v>
      </c>
    </row>
    <row r="69" spans="1:19" ht="12.75" hidden="1" outlineLevel="2">
      <c r="A69" s="41">
        <v>39083</v>
      </c>
      <c r="B69" s="42" t="s">
        <v>26</v>
      </c>
      <c r="C69" s="42" t="s">
        <v>27</v>
      </c>
      <c r="E69" s="42">
        <v>2773010</v>
      </c>
      <c r="F69" s="42">
        <v>2773010</v>
      </c>
      <c r="G69" s="43">
        <f aca="true" t="shared" si="39" ref="G69:G74">F69-E69</f>
        <v>0</v>
      </c>
      <c r="H69" s="44">
        <v>0</v>
      </c>
      <c r="I69" s="44">
        <v>30</v>
      </c>
      <c r="J69" s="44">
        <v>0</v>
      </c>
      <c r="K69" s="98">
        <f>+I69+H69</f>
        <v>30</v>
      </c>
      <c r="L69" s="45" t="s">
        <v>262</v>
      </c>
      <c r="M69" s="44">
        <v>0</v>
      </c>
      <c r="N69" s="44">
        <f aca="true" t="shared" si="40" ref="N69:N74">$N$1*2</f>
        <v>70</v>
      </c>
      <c r="O69" s="46">
        <v>0</v>
      </c>
      <c r="P69" s="44">
        <v>0</v>
      </c>
      <c r="Q69" s="44">
        <v>0</v>
      </c>
      <c r="R69" s="12">
        <f aca="true" t="shared" si="41" ref="R69:R74">M69+N69+O69+P69+Q69</f>
        <v>70</v>
      </c>
      <c r="S69" s="80">
        <f t="shared" si="37"/>
        <v>1.3333333333333333</v>
      </c>
    </row>
    <row r="70" spans="1:19" ht="12.75" hidden="1" outlineLevel="2">
      <c r="A70" s="41">
        <v>39142</v>
      </c>
      <c r="B70" s="42" t="s">
        <v>26</v>
      </c>
      <c r="C70" s="42" t="s">
        <v>27</v>
      </c>
      <c r="E70" s="42">
        <v>2773010</v>
      </c>
      <c r="F70" s="42">
        <v>2773010</v>
      </c>
      <c r="G70" s="43">
        <f t="shared" si="39"/>
        <v>0</v>
      </c>
      <c r="H70" s="44">
        <v>10</v>
      </c>
      <c r="I70" s="44">
        <v>30</v>
      </c>
      <c r="J70" s="44">
        <v>0</v>
      </c>
      <c r="K70" s="98">
        <f>+I70+H70</f>
        <v>40</v>
      </c>
      <c r="L70" s="45" t="s">
        <v>262</v>
      </c>
      <c r="M70" s="44">
        <v>10</v>
      </c>
      <c r="N70" s="44">
        <f t="shared" si="40"/>
        <v>70</v>
      </c>
      <c r="O70" s="46">
        <v>0</v>
      </c>
      <c r="P70" s="44">
        <v>0</v>
      </c>
      <c r="Q70" s="44">
        <v>0</v>
      </c>
      <c r="R70" s="12">
        <f t="shared" si="41"/>
        <v>80</v>
      </c>
      <c r="S70" s="80">
        <f t="shared" si="37"/>
        <v>1</v>
      </c>
    </row>
    <row r="71" spans="1:19" s="35" customFormat="1" ht="12.75" hidden="1" outlineLevel="2">
      <c r="A71" s="34">
        <v>39203</v>
      </c>
      <c r="B71" s="35" t="s">
        <v>26</v>
      </c>
      <c r="C71" s="35" t="s">
        <v>27</v>
      </c>
      <c r="E71" s="35">
        <v>2773010</v>
      </c>
      <c r="F71" s="35">
        <v>2811230</v>
      </c>
      <c r="G71" s="36">
        <f t="shared" si="39"/>
        <v>38220</v>
      </c>
      <c r="H71" s="37">
        <v>10</v>
      </c>
      <c r="I71" s="37">
        <v>30</v>
      </c>
      <c r="J71" s="37">
        <v>0</v>
      </c>
      <c r="K71" s="98">
        <f>+J71+I71+H71</f>
        <v>40</v>
      </c>
      <c r="L71" s="38" t="s">
        <v>262</v>
      </c>
      <c r="M71" s="37">
        <v>10</v>
      </c>
      <c r="N71" s="37">
        <f t="shared" si="40"/>
        <v>70</v>
      </c>
      <c r="O71" s="39">
        <f>(10000-5000)*$O$1</f>
        <v>10</v>
      </c>
      <c r="P71" s="37">
        <f>5000*$P$1</f>
        <v>12.5</v>
      </c>
      <c r="Q71" s="40">
        <f>(G71-15000)*$Q$1</f>
        <v>69.66</v>
      </c>
      <c r="R71" s="12">
        <f t="shared" si="41"/>
        <v>172.16</v>
      </c>
      <c r="S71" s="80">
        <f t="shared" si="37"/>
        <v>3.304</v>
      </c>
    </row>
    <row r="72" spans="1:19" s="28" customFormat="1" ht="12.75" hidden="1" outlineLevel="2">
      <c r="A72" s="27">
        <v>39264</v>
      </c>
      <c r="B72" s="28" t="s">
        <v>26</v>
      </c>
      <c r="C72" s="28" t="s">
        <v>27</v>
      </c>
      <c r="E72" s="28">
        <v>2811230</v>
      </c>
      <c r="F72" s="28">
        <v>2968140</v>
      </c>
      <c r="G72" s="29">
        <f t="shared" si="39"/>
        <v>156910</v>
      </c>
      <c r="H72" s="30">
        <v>10</v>
      </c>
      <c r="I72" s="30">
        <v>0</v>
      </c>
      <c r="J72" s="30">
        <v>245.37</v>
      </c>
      <c r="K72" s="98">
        <f>+J72+I72+H72</f>
        <v>255.37</v>
      </c>
      <c r="L72" s="31" t="s">
        <v>262</v>
      </c>
      <c r="M72" s="30">
        <v>10</v>
      </c>
      <c r="N72" s="30">
        <f t="shared" si="40"/>
        <v>70</v>
      </c>
      <c r="O72" s="32">
        <f>(10000-5000)*$O$1</f>
        <v>10</v>
      </c>
      <c r="P72" s="30">
        <f>5000*$P$1</f>
        <v>12.5</v>
      </c>
      <c r="Q72" s="68">
        <f>(G72-15000)*$Q$1</f>
        <v>425.73</v>
      </c>
      <c r="R72" s="12">
        <f t="shared" si="41"/>
        <v>528.23</v>
      </c>
      <c r="S72" s="80">
        <f t="shared" si="37"/>
        <v>1.068488859302189</v>
      </c>
    </row>
    <row r="73" spans="1:19" s="35" customFormat="1" ht="12.75" hidden="1" outlineLevel="2">
      <c r="A73" s="34">
        <v>39326</v>
      </c>
      <c r="B73" s="35" t="s">
        <v>26</v>
      </c>
      <c r="C73" s="35" t="s">
        <v>27</v>
      </c>
      <c r="E73" s="35">
        <v>2968140</v>
      </c>
      <c r="F73" s="35">
        <v>3042810</v>
      </c>
      <c r="G73" s="36">
        <f t="shared" si="39"/>
        <v>74670</v>
      </c>
      <c r="H73" s="37">
        <v>0</v>
      </c>
      <c r="I73" s="37">
        <v>0</v>
      </c>
      <c r="J73" s="37">
        <v>112.01</v>
      </c>
      <c r="K73" s="98">
        <f>+J73+I73+H73</f>
        <v>112.01</v>
      </c>
      <c r="L73" s="38" t="s">
        <v>262</v>
      </c>
      <c r="M73" s="37">
        <v>0</v>
      </c>
      <c r="N73" s="37">
        <f t="shared" si="40"/>
        <v>70</v>
      </c>
      <c r="O73" s="39">
        <f>(10000-5000)*$O$1</f>
        <v>10</v>
      </c>
      <c r="P73" s="37">
        <f>5000*$P$1</f>
        <v>12.5</v>
      </c>
      <c r="Q73" s="40">
        <f>(G73-15000)*$Q$1</f>
        <v>179.01</v>
      </c>
      <c r="R73" s="12">
        <f t="shared" si="41"/>
        <v>271.51</v>
      </c>
      <c r="S73" s="80">
        <f t="shared" si="37"/>
        <v>1.4239800017855548</v>
      </c>
    </row>
    <row r="74" spans="1:19" ht="12.75" hidden="1" outlineLevel="2">
      <c r="A74" s="41">
        <v>39387</v>
      </c>
      <c r="B74" s="42" t="s">
        <v>26</v>
      </c>
      <c r="C74" s="42" t="s">
        <v>27</v>
      </c>
      <c r="E74" s="42">
        <v>3042810</v>
      </c>
      <c r="F74" s="42">
        <v>3042810</v>
      </c>
      <c r="G74" s="43">
        <f t="shared" si="39"/>
        <v>0</v>
      </c>
      <c r="H74" s="44">
        <v>0</v>
      </c>
      <c r="I74" s="44">
        <v>30</v>
      </c>
      <c r="J74" s="44">
        <v>0</v>
      </c>
      <c r="K74" s="98">
        <f>+J74+I74+H74</f>
        <v>30</v>
      </c>
      <c r="L74" s="45" t="s">
        <v>262</v>
      </c>
      <c r="M74" s="44">
        <v>0</v>
      </c>
      <c r="N74" s="44">
        <f t="shared" si="40"/>
        <v>70</v>
      </c>
      <c r="O74" s="46">
        <v>0</v>
      </c>
      <c r="P74" s="44">
        <v>0</v>
      </c>
      <c r="Q74" s="44">
        <v>0</v>
      </c>
      <c r="R74" s="12">
        <f t="shared" si="41"/>
        <v>70</v>
      </c>
      <c r="S74" s="80">
        <f t="shared" si="37"/>
        <v>1.3333333333333333</v>
      </c>
    </row>
    <row r="75" spans="1:19" ht="12.75" outlineLevel="1" collapsed="1">
      <c r="A75" s="41"/>
      <c r="B75" s="52" t="s">
        <v>277</v>
      </c>
      <c r="G75" s="43">
        <f>SUBTOTAL(9,G69:G74)</f>
        <v>269800</v>
      </c>
      <c r="H75" s="44">
        <f>SUBTOTAL(9,H69:H74)</f>
        <v>30</v>
      </c>
      <c r="I75" s="44">
        <f>SUBTOTAL(9,I69:I74)</f>
        <v>120</v>
      </c>
      <c r="J75" s="44">
        <f>SUBTOTAL(9,J69:J74)</f>
        <v>357.38</v>
      </c>
      <c r="K75" s="98">
        <f>SUBTOTAL(9,K69:K74)</f>
        <v>507.38</v>
      </c>
      <c r="L75" s="45"/>
      <c r="M75" s="44">
        <f aca="true" t="shared" si="42" ref="M75:R75">SUBTOTAL(9,M69:M74)</f>
        <v>30</v>
      </c>
      <c r="N75" s="44">
        <f t="shared" si="42"/>
        <v>420</v>
      </c>
      <c r="O75" s="46">
        <f t="shared" si="42"/>
        <v>30</v>
      </c>
      <c r="P75" s="44">
        <f t="shared" si="42"/>
        <v>37.5</v>
      </c>
      <c r="Q75" s="44">
        <f t="shared" si="42"/>
        <v>674.4</v>
      </c>
      <c r="R75" s="12">
        <f t="shared" si="42"/>
        <v>1191.9</v>
      </c>
      <c r="S75" s="80">
        <f t="shared" si="37"/>
        <v>1.3491268871457291</v>
      </c>
    </row>
    <row r="76" spans="1:19" ht="12.75" hidden="1" outlineLevel="2">
      <c r="A76" s="41">
        <v>39083</v>
      </c>
      <c r="B76" s="42" t="s">
        <v>28</v>
      </c>
      <c r="C76" s="42" t="s">
        <v>29</v>
      </c>
      <c r="E76" s="42">
        <v>1411740</v>
      </c>
      <c r="F76" s="42">
        <v>1411740</v>
      </c>
      <c r="G76" s="43">
        <f aca="true" t="shared" si="43" ref="G76:G81">F76-E76</f>
        <v>0</v>
      </c>
      <c r="H76" s="44">
        <v>0</v>
      </c>
      <c r="I76" s="44">
        <v>30</v>
      </c>
      <c r="J76" s="44">
        <v>0</v>
      </c>
      <c r="K76" s="98">
        <f>+I76+H76</f>
        <v>30</v>
      </c>
      <c r="L76" s="45" t="s">
        <v>262</v>
      </c>
      <c r="M76" s="44">
        <v>0</v>
      </c>
      <c r="N76" s="44">
        <f aca="true" t="shared" si="44" ref="N76:N81">$N$1*2</f>
        <v>70</v>
      </c>
      <c r="O76" s="46">
        <v>0</v>
      </c>
      <c r="P76" s="44">
        <v>0</v>
      </c>
      <c r="Q76" s="44">
        <v>0</v>
      </c>
      <c r="R76" s="12">
        <f aca="true" t="shared" si="45" ref="R76:R81">M76+N76+O76+P76+Q76</f>
        <v>70</v>
      </c>
      <c r="S76" s="80">
        <f t="shared" si="37"/>
        <v>1.3333333333333333</v>
      </c>
    </row>
    <row r="77" spans="1:19" ht="12.75" hidden="1" outlineLevel="2">
      <c r="A77" s="41">
        <v>39142</v>
      </c>
      <c r="B77" s="42" t="s">
        <v>28</v>
      </c>
      <c r="C77" s="42" t="s">
        <v>29</v>
      </c>
      <c r="E77" s="42">
        <v>1411740</v>
      </c>
      <c r="F77" s="42">
        <v>1411740</v>
      </c>
      <c r="G77" s="43">
        <f t="shared" si="43"/>
        <v>0</v>
      </c>
      <c r="H77" s="44">
        <v>0</v>
      </c>
      <c r="I77" s="44">
        <v>30</v>
      </c>
      <c r="J77" s="44">
        <v>0</v>
      </c>
      <c r="K77" s="98">
        <f>+I77+H77</f>
        <v>30</v>
      </c>
      <c r="L77" s="45" t="s">
        <v>262</v>
      </c>
      <c r="M77" s="44">
        <v>0</v>
      </c>
      <c r="N77" s="44">
        <f t="shared" si="44"/>
        <v>70</v>
      </c>
      <c r="O77" s="46">
        <v>0</v>
      </c>
      <c r="P77" s="44">
        <v>0</v>
      </c>
      <c r="Q77" s="44">
        <v>0</v>
      </c>
      <c r="R77" s="12">
        <f t="shared" si="45"/>
        <v>70</v>
      </c>
      <c r="S77" s="80">
        <f t="shared" si="37"/>
        <v>1.3333333333333333</v>
      </c>
    </row>
    <row r="78" spans="1:19" s="35" customFormat="1" ht="12.75" hidden="1" outlineLevel="2">
      <c r="A78" s="34">
        <v>39203</v>
      </c>
      <c r="B78" s="35" t="s">
        <v>28</v>
      </c>
      <c r="C78" s="35" t="s">
        <v>29</v>
      </c>
      <c r="E78" s="35">
        <v>1411740</v>
      </c>
      <c r="F78" s="35">
        <v>1461030</v>
      </c>
      <c r="G78" s="36">
        <f t="shared" si="43"/>
        <v>49290</v>
      </c>
      <c r="H78" s="37">
        <v>0</v>
      </c>
      <c r="I78" s="37">
        <v>30</v>
      </c>
      <c r="J78" s="37">
        <v>0</v>
      </c>
      <c r="K78" s="98">
        <f>+J78+I78+H78</f>
        <v>30</v>
      </c>
      <c r="L78" s="38" t="s">
        <v>262</v>
      </c>
      <c r="M78" s="37">
        <v>0</v>
      </c>
      <c r="N78" s="37">
        <f t="shared" si="44"/>
        <v>70</v>
      </c>
      <c r="O78" s="39">
        <f>(10000-5000)*$O$1</f>
        <v>10</v>
      </c>
      <c r="P78" s="37">
        <f>5000*$P$1</f>
        <v>12.5</v>
      </c>
      <c r="Q78" s="40">
        <f>(G78-15000)*$Q$1</f>
        <v>102.87</v>
      </c>
      <c r="R78" s="12">
        <f t="shared" si="45"/>
        <v>195.37</v>
      </c>
      <c r="S78" s="80">
        <f t="shared" si="37"/>
        <v>5.512333333333333</v>
      </c>
    </row>
    <row r="79" spans="1:19" s="28" customFormat="1" ht="12.75" hidden="1" outlineLevel="2">
      <c r="A79" s="27">
        <v>39264</v>
      </c>
      <c r="B79" s="28" t="s">
        <v>28</v>
      </c>
      <c r="C79" s="28" t="s">
        <v>29</v>
      </c>
      <c r="E79" s="28">
        <v>1461030</v>
      </c>
      <c r="F79" s="28">
        <v>1583900</v>
      </c>
      <c r="G79" s="29">
        <f t="shared" si="43"/>
        <v>122870</v>
      </c>
      <c r="H79" s="30">
        <v>0</v>
      </c>
      <c r="I79" s="30">
        <v>0</v>
      </c>
      <c r="J79" s="30">
        <v>184.31</v>
      </c>
      <c r="K79" s="98">
        <f>+J79+I79+H79</f>
        <v>184.31</v>
      </c>
      <c r="L79" s="31" t="s">
        <v>262</v>
      </c>
      <c r="M79" s="30">
        <v>0</v>
      </c>
      <c r="N79" s="30">
        <f t="shared" si="44"/>
        <v>70</v>
      </c>
      <c r="O79" s="32">
        <f>(10000-5000)*$O$1</f>
        <v>10</v>
      </c>
      <c r="P79" s="30">
        <f>5000*$P$1</f>
        <v>12.5</v>
      </c>
      <c r="Q79" s="68">
        <f>(G79-15000)*$Q$1</f>
        <v>323.61</v>
      </c>
      <c r="R79" s="12">
        <f t="shared" si="45"/>
        <v>416.11</v>
      </c>
      <c r="S79" s="80">
        <f t="shared" si="37"/>
        <v>1.2576637187347404</v>
      </c>
    </row>
    <row r="80" spans="1:19" s="35" customFormat="1" ht="12.75" hidden="1" outlineLevel="2">
      <c r="A80" s="34">
        <v>39326</v>
      </c>
      <c r="B80" s="35" t="s">
        <v>28</v>
      </c>
      <c r="C80" s="35" t="s">
        <v>29</v>
      </c>
      <c r="E80" s="35">
        <v>1583900</v>
      </c>
      <c r="F80" s="35">
        <v>1666930</v>
      </c>
      <c r="G80" s="36">
        <f t="shared" si="43"/>
        <v>83030</v>
      </c>
      <c r="H80" s="37">
        <v>0</v>
      </c>
      <c r="I80" s="37">
        <v>0</v>
      </c>
      <c r="J80" s="37">
        <v>124.55</v>
      </c>
      <c r="K80" s="98">
        <f>+J80+I80+H80</f>
        <v>124.55</v>
      </c>
      <c r="L80" s="38" t="s">
        <v>262</v>
      </c>
      <c r="M80" s="37">
        <v>0</v>
      </c>
      <c r="N80" s="37">
        <f t="shared" si="44"/>
        <v>70</v>
      </c>
      <c r="O80" s="39">
        <f>(10000-5000)*$O$1</f>
        <v>10</v>
      </c>
      <c r="P80" s="37">
        <f>5000*$P$1</f>
        <v>12.5</v>
      </c>
      <c r="Q80" s="40">
        <f>(G80-15000)*$Q$1</f>
        <v>204.09</v>
      </c>
      <c r="R80" s="12">
        <f t="shared" si="45"/>
        <v>296.59000000000003</v>
      </c>
      <c r="S80" s="80">
        <f t="shared" si="37"/>
        <v>1.3812926535527903</v>
      </c>
    </row>
    <row r="81" spans="1:19" s="35" customFormat="1" ht="12.75" hidden="1" outlineLevel="2">
      <c r="A81" s="34">
        <v>39387</v>
      </c>
      <c r="B81" s="35" t="s">
        <v>28</v>
      </c>
      <c r="C81" s="35" t="s">
        <v>29</v>
      </c>
      <c r="E81" s="35">
        <v>1666930</v>
      </c>
      <c r="F81" s="35">
        <v>1726260</v>
      </c>
      <c r="G81" s="36">
        <f t="shared" si="43"/>
        <v>59330</v>
      </c>
      <c r="H81" s="37">
        <v>0</v>
      </c>
      <c r="I81" s="37">
        <v>0</v>
      </c>
      <c r="J81" s="37">
        <v>89</v>
      </c>
      <c r="K81" s="98">
        <f>+J81+I81+H81</f>
        <v>89</v>
      </c>
      <c r="L81" s="38" t="s">
        <v>262</v>
      </c>
      <c r="M81" s="37">
        <v>0</v>
      </c>
      <c r="N81" s="37">
        <f t="shared" si="44"/>
        <v>70</v>
      </c>
      <c r="O81" s="39">
        <f>(10000-5000)*$O$1</f>
        <v>10</v>
      </c>
      <c r="P81" s="37">
        <f>5000*$P$1</f>
        <v>12.5</v>
      </c>
      <c r="Q81" s="40">
        <f>(G81-15000)*$Q$1</f>
        <v>132.99</v>
      </c>
      <c r="R81" s="12">
        <f t="shared" si="45"/>
        <v>225.49</v>
      </c>
      <c r="S81" s="80">
        <f t="shared" si="37"/>
        <v>1.5335955056179775</v>
      </c>
    </row>
    <row r="82" spans="1:19" s="35" customFormat="1" ht="12.75" outlineLevel="1" collapsed="1">
      <c r="A82" s="34"/>
      <c r="B82" s="50" t="s">
        <v>278</v>
      </c>
      <c r="G82" s="36">
        <f>SUBTOTAL(9,G76:G81)</f>
        <v>314520</v>
      </c>
      <c r="H82" s="37">
        <f>SUBTOTAL(9,H76:H81)</f>
        <v>0</v>
      </c>
      <c r="I82" s="37">
        <f>SUBTOTAL(9,I76:I81)</f>
        <v>90</v>
      </c>
      <c r="J82" s="37">
        <f>SUBTOTAL(9,J76:J81)</f>
        <v>397.86</v>
      </c>
      <c r="K82" s="98">
        <f>SUBTOTAL(9,K76:K81)</f>
        <v>487.86</v>
      </c>
      <c r="L82" s="38"/>
      <c r="M82" s="37">
        <f aca="true" t="shared" si="46" ref="M82:R82">SUBTOTAL(9,M76:M81)</f>
        <v>0</v>
      </c>
      <c r="N82" s="37">
        <f t="shared" si="46"/>
        <v>420</v>
      </c>
      <c r="O82" s="39">
        <f t="shared" si="46"/>
        <v>40</v>
      </c>
      <c r="P82" s="37">
        <f t="shared" si="46"/>
        <v>50</v>
      </c>
      <c r="Q82" s="40">
        <f t="shared" si="46"/>
        <v>763.5600000000001</v>
      </c>
      <c r="R82" s="12">
        <f t="shared" si="46"/>
        <v>1273.5600000000002</v>
      </c>
      <c r="S82" s="80">
        <f t="shared" si="37"/>
        <v>1.6105030131595133</v>
      </c>
    </row>
    <row r="83" spans="1:19" ht="12.75" hidden="1" outlineLevel="2">
      <c r="A83" s="41">
        <v>39083</v>
      </c>
      <c r="B83" s="42" t="s">
        <v>129</v>
      </c>
      <c r="C83" s="42" t="s">
        <v>130</v>
      </c>
      <c r="E83" s="42">
        <v>8003260</v>
      </c>
      <c r="F83" s="42">
        <v>8003260</v>
      </c>
      <c r="G83" s="43">
        <f aca="true" t="shared" si="47" ref="G83:G88">F83-E83</f>
        <v>0</v>
      </c>
      <c r="H83" s="44">
        <v>0</v>
      </c>
      <c r="I83" s="44">
        <v>30</v>
      </c>
      <c r="J83" s="44">
        <v>0</v>
      </c>
      <c r="K83" s="98">
        <f>+I83+H83</f>
        <v>30</v>
      </c>
      <c r="L83" s="45" t="s">
        <v>262</v>
      </c>
      <c r="M83" s="44">
        <v>0</v>
      </c>
      <c r="N83" s="44">
        <f aca="true" t="shared" si="48" ref="N83:N88">$N$1*2</f>
        <v>70</v>
      </c>
      <c r="O83" s="46">
        <v>0</v>
      </c>
      <c r="P83" s="44">
        <v>0</v>
      </c>
      <c r="Q83" s="44">
        <v>0</v>
      </c>
      <c r="R83" s="12">
        <f aca="true" t="shared" si="49" ref="R83:R88">M83+N83+O83+P83+Q83</f>
        <v>70</v>
      </c>
      <c r="S83" s="80">
        <f t="shared" si="37"/>
        <v>1.3333333333333333</v>
      </c>
    </row>
    <row r="84" spans="1:19" ht="12.75" hidden="1" outlineLevel="2">
      <c r="A84" s="41">
        <v>39142</v>
      </c>
      <c r="B84" s="42" t="s">
        <v>129</v>
      </c>
      <c r="C84" s="42" t="s">
        <v>130</v>
      </c>
      <c r="E84" s="42">
        <v>8003260</v>
      </c>
      <c r="F84" s="42">
        <v>8003260</v>
      </c>
      <c r="G84" s="43">
        <f t="shared" si="47"/>
        <v>0</v>
      </c>
      <c r="H84" s="44">
        <v>0</v>
      </c>
      <c r="I84" s="44">
        <v>30</v>
      </c>
      <c r="J84" s="44">
        <v>0</v>
      </c>
      <c r="K84" s="98">
        <f>+I84+H84</f>
        <v>30</v>
      </c>
      <c r="L84" s="45" t="s">
        <v>262</v>
      </c>
      <c r="M84" s="44">
        <v>0</v>
      </c>
      <c r="N84" s="44">
        <f t="shared" si="48"/>
        <v>70</v>
      </c>
      <c r="O84" s="46">
        <v>0</v>
      </c>
      <c r="P84" s="44">
        <v>0</v>
      </c>
      <c r="Q84" s="44">
        <v>0</v>
      </c>
      <c r="R84" s="12">
        <f t="shared" si="49"/>
        <v>70</v>
      </c>
      <c r="S84" s="80">
        <f t="shared" si="37"/>
        <v>1.3333333333333333</v>
      </c>
    </row>
    <row r="85" spans="1:19" s="35" customFormat="1" ht="12.75" hidden="1" outlineLevel="2">
      <c r="A85" s="34">
        <v>39203</v>
      </c>
      <c r="B85" s="35" t="s">
        <v>129</v>
      </c>
      <c r="C85" s="35" t="s">
        <v>130</v>
      </c>
      <c r="E85" s="35">
        <v>8003260</v>
      </c>
      <c r="F85" s="35">
        <v>8020480</v>
      </c>
      <c r="G85" s="36">
        <f t="shared" si="47"/>
        <v>17220</v>
      </c>
      <c r="H85" s="37">
        <v>0</v>
      </c>
      <c r="I85" s="37">
        <v>30</v>
      </c>
      <c r="J85" s="37">
        <v>0</v>
      </c>
      <c r="K85" s="98">
        <f>+J85+I85+H85</f>
        <v>30</v>
      </c>
      <c r="L85" s="38" t="s">
        <v>262</v>
      </c>
      <c r="M85" s="37">
        <v>0</v>
      </c>
      <c r="N85" s="37">
        <f t="shared" si="48"/>
        <v>70</v>
      </c>
      <c r="O85" s="39">
        <f>(10000-5000)*$O$1</f>
        <v>10</v>
      </c>
      <c r="P85" s="37">
        <f>5000*$P$1</f>
        <v>12.5</v>
      </c>
      <c r="Q85" s="40">
        <f>(G85-15000)*$Q$1</f>
        <v>6.66</v>
      </c>
      <c r="R85" s="12">
        <f t="shared" si="49"/>
        <v>99.16</v>
      </c>
      <c r="S85" s="80">
        <f t="shared" si="37"/>
        <v>2.305333333333333</v>
      </c>
    </row>
    <row r="86" spans="1:19" s="35" customFormat="1" ht="12.75" hidden="1" outlineLevel="2">
      <c r="A86" s="34">
        <v>39264</v>
      </c>
      <c r="B86" s="35" t="s">
        <v>129</v>
      </c>
      <c r="C86" s="35" t="s">
        <v>130</v>
      </c>
      <c r="E86" s="35">
        <v>8020480</v>
      </c>
      <c r="F86" s="35">
        <v>8095510</v>
      </c>
      <c r="G86" s="36">
        <f t="shared" si="47"/>
        <v>75030</v>
      </c>
      <c r="H86" s="37">
        <v>10</v>
      </c>
      <c r="I86" s="37">
        <v>0</v>
      </c>
      <c r="J86" s="37">
        <v>112.55</v>
      </c>
      <c r="K86" s="98">
        <f>+J86+I86+H86</f>
        <v>122.55</v>
      </c>
      <c r="L86" s="38" t="s">
        <v>262</v>
      </c>
      <c r="M86" s="37">
        <v>10</v>
      </c>
      <c r="N86" s="37">
        <f t="shared" si="48"/>
        <v>70</v>
      </c>
      <c r="O86" s="39">
        <f>(10000-5000)*$O$1</f>
        <v>10</v>
      </c>
      <c r="P86" s="37">
        <f>5000*$P$1</f>
        <v>12.5</v>
      </c>
      <c r="Q86" s="40">
        <f>(G86-15000)*$Q$1</f>
        <v>180.09</v>
      </c>
      <c r="R86" s="12">
        <f t="shared" si="49"/>
        <v>282.59000000000003</v>
      </c>
      <c r="S86" s="80">
        <f t="shared" si="37"/>
        <v>1.305915952672379</v>
      </c>
    </row>
    <row r="87" spans="1:19" s="35" customFormat="1" ht="12.75" hidden="1" outlineLevel="2">
      <c r="A87" s="34">
        <v>39326</v>
      </c>
      <c r="B87" s="35" t="s">
        <v>129</v>
      </c>
      <c r="C87" s="35" t="s">
        <v>130</v>
      </c>
      <c r="E87" s="35">
        <v>8095510</v>
      </c>
      <c r="F87" s="35">
        <v>8105480</v>
      </c>
      <c r="G87" s="36">
        <f t="shared" si="47"/>
        <v>9970</v>
      </c>
      <c r="H87" s="37">
        <v>19.25</v>
      </c>
      <c r="I87" s="37">
        <v>30</v>
      </c>
      <c r="J87" s="37">
        <v>0</v>
      </c>
      <c r="K87" s="98">
        <f>+J87+I87+H87</f>
        <v>49.25</v>
      </c>
      <c r="L87" s="38" t="s">
        <v>262</v>
      </c>
      <c r="M87" s="37">
        <v>19.25</v>
      </c>
      <c r="N87" s="37">
        <f t="shared" si="48"/>
        <v>70</v>
      </c>
      <c r="O87" s="39">
        <f>(G87-5000)*$O$1</f>
        <v>9.94</v>
      </c>
      <c r="P87" s="37">
        <v>0</v>
      </c>
      <c r="Q87" s="37">
        <v>0</v>
      </c>
      <c r="R87" s="12">
        <f t="shared" si="49"/>
        <v>99.19</v>
      </c>
      <c r="S87" s="80">
        <f t="shared" si="37"/>
        <v>1.014010152284264</v>
      </c>
    </row>
    <row r="88" spans="1:19" s="35" customFormat="1" ht="12.75" hidden="1" outlineLevel="2">
      <c r="A88" s="34">
        <v>39387</v>
      </c>
      <c r="B88" s="35" t="s">
        <v>129</v>
      </c>
      <c r="C88" s="35" t="s">
        <v>130</v>
      </c>
      <c r="E88" s="35">
        <v>8105480</v>
      </c>
      <c r="F88" s="35">
        <v>8109710</v>
      </c>
      <c r="G88" s="36">
        <f t="shared" si="47"/>
        <v>4230</v>
      </c>
      <c r="H88" s="37">
        <v>15.25</v>
      </c>
      <c r="I88" s="37">
        <v>30</v>
      </c>
      <c r="J88" s="37">
        <v>0</v>
      </c>
      <c r="K88" s="98">
        <f>+J88+I88+H88</f>
        <v>45.25</v>
      </c>
      <c r="L88" s="38" t="s">
        <v>262</v>
      </c>
      <c r="M88" s="37">
        <v>15.25</v>
      </c>
      <c r="N88" s="37">
        <f t="shared" si="48"/>
        <v>70</v>
      </c>
      <c r="O88" s="39">
        <v>0</v>
      </c>
      <c r="P88" s="37">
        <v>0</v>
      </c>
      <c r="Q88" s="37">
        <v>0</v>
      </c>
      <c r="R88" s="12">
        <f t="shared" si="49"/>
        <v>85.25</v>
      </c>
      <c r="S88" s="80">
        <f t="shared" si="37"/>
        <v>0.8839779005524862</v>
      </c>
    </row>
    <row r="89" spans="1:19" s="35" customFormat="1" ht="12.75" outlineLevel="1" collapsed="1">
      <c r="A89" s="34"/>
      <c r="B89" s="50" t="s">
        <v>279</v>
      </c>
      <c r="G89" s="36">
        <f>SUBTOTAL(9,G83:G88)</f>
        <v>106450</v>
      </c>
      <c r="H89" s="37">
        <f>SUBTOTAL(9,H83:H88)</f>
        <v>44.5</v>
      </c>
      <c r="I89" s="37">
        <f>SUBTOTAL(9,I83:I88)</f>
        <v>150</v>
      </c>
      <c r="J89" s="37">
        <f>SUBTOTAL(9,J83:J88)</f>
        <v>112.55</v>
      </c>
      <c r="K89" s="98">
        <f>SUBTOTAL(9,K83:K88)</f>
        <v>307.05</v>
      </c>
      <c r="L89" s="38"/>
      <c r="M89" s="37">
        <f aca="true" t="shared" si="50" ref="M89:R89">SUBTOTAL(9,M83:M88)</f>
        <v>44.5</v>
      </c>
      <c r="N89" s="37">
        <f t="shared" si="50"/>
        <v>420</v>
      </c>
      <c r="O89" s="39">
        <f t="shared" si="50"/>
        <v>29.939999999999998</v>
      </c>
      <c r="P89" s="37">
        <f t="shared" si="50"/>
        <v>25</v>
      </c>
      <c r="Q89" s="37">
        <f t="shared" si="50"/>
        <v>186.75</v>
      </c>
      <c r="R89" s="12">
        <f t="shared" si="50"/>
        <v>706.19</v>
      </c>
      <c r="S89" s="80">
        <f t="shared" si="37"/>
        <v>1.2999185800358248</v>
      </c>
    </row>
    <row r="90" spans="1:19" ht="12.75" hidden="1" outlineLevel="2">
      <c r="A90" s="41">
        <v>39083</v>
      </c>
      <c r="B90" s="42" t="s">
        <v>30</v>
      </c>
      <c r="C90" s="42" t="s">
        <v>31</v>
      </c>
      <c r="E90" s="42">
        <v>297030</v>
      </c>
      <c r="F90" s="42">
        <v>297030</v>
      </c>
      <c r="G90" s="43">
        <f aca="true" t="shared" si="51" ref="G90:G95">F90-E90</f>
        <v>0</v>
      </c>
      <c r="H90" s="44">
        <v>10</v>
      </c>
      <c r="I90" s="44">
        <v>30</v>
      </c>
      <c r="J90" s="44">
        <v>0</v>
      </c>
      <c r="K90" s="98">
        <f>+I90+H90</f>
        <v>40</v>
      </c>
      <c r="L90" s="45" t="s">
        <v>262</v>
      </c>
      <c r="M90" s="44">
        <v>10</v>
      </c>
      <c r="N90" s="44">
        <f aca="true" t="shared" si="52" ref="N90:N95">$N$1*2</f>
        <v>70</v>
      </c>
      <c r="O90" s="46">
        <v>0</v>
      </c>
      <c r="P90" s="44">
        <v>0</v>
      </c>
      <c r="Q90" s="44">
        <v>0</v>
      </c>
      <c r="R90" s="12">
        <f aca="true" t="shared" si="53" ref="R90:R95">M90+N90+O90+P90+Q90</f>
        <v>80</v>
      </c>
      <c r="S90" s="80">
        <f t="shared" si="37"/>
        <v>1</v>
      </c>
    </row>
    <row r="91" spans="1:19" ht="12.75" hidden="1" outlineLevel="2">
      <c r="A91" s="41">
        <v>39142</v>
      </c>
      <c r="B91" s="42" t="s">
        <v>30</v>
      </c>
      <c r="C91" s="42" t="s">
        <v>31</v>
      </c>
      <c r="E91" s="42">
        <v>297030</v>
      </c>
      <c r="F91" s="42">
        <v>297030</v>
      </c>
      <c r="G91" s="43">
        <f t="shared" si="51"/>
        <v>0</v>
      </c>
      <c r="H91" s="44">
        <v>10</v>
      </c>
      <c r="I91" s="44">
        <v>30</v>
      </c>
      <c r="J91" s="44">
        <v>0</v>
      </c>
      <c r="K91" s="98">
        <f>+I91+H91</f>
        <v>40</v>
      </c>
      <c r="L91" s="45" t="s">
        <v>262</v>
      </c>
      <c r="M91" s="44">
        <v>10</v>
      </c>
      <c r="N91" s="44">
        <f t="shared" si="52"/>
        <v>70</v>
      </c>
      <c r="O91" s="46">
        <v>0</v>
      </c>
      <c r="P91" s="44">
        <v>0</v>
      </c>
      <c r="Q91" s="44">
        <v>0</v>
      </c>
      <c r="R91" s="12">
        <f t="shared" si="53"/>
        <v>80</v>
      </c>
      <c r="S91" s="80">
        <f t="shared" si="37"/>
        <v>1</v>
      </c>
    </row>
    <row r="92" spans="1:19" s="35" customFormat="1" ht="12.75" hidden="1" outlineLevel="2">
      <c r="A92" s="34">
        <v>39203</v>
      </c>
      <c r="B92" s="35" t="s">
        <v>30</v>
      </c>
      <c r="C92" s="35" t="s">
        <v>31</v>
      </c>
      <c r="E92" s="35">
        <v>297030</v>
      </c>
      <c r="F92" s="35">
        <v>333040</v>
      </c>
      <c r="G92" s="36">
        <f t="shared" si="51"/>
        <v>36010</v>
      </c>
      <c r="H92" s="37">
        <v>10</v>
      </c>
      <c r="I92" s="37">
        <v>30</v>
      </c>
      <c r="J92" s="37">
        <v>0</v>
      </c>
      <c r="K92" s="98">
        <f>+J92+I92+H92</f>
        <v>40</v>
      </c>
      <c r="L92" s="38" t="s">
        <v>262</v>
      </c>
      <c r="M92" s="37">
        <v>10</v>
      </c>
      <c r="N92" s="37">
        <f t="shared" si="52"/>
        <v>70</v>
      </c>
      <c r="O92" s="39">
        <f>(10000-5000)*$O$1</f>
        <v>10</v>
      </c>
      <c r="P92" s="37">
        <f>5000*$P$1</f>
        <v>12.5</v>
      </c>
      <c r="Q92" s="40">
        <f>(G92-15000)*$Q$1</f>
        <v>63.03</v>
      </c>
      <c r="R92" s="12">
        <f t="shared" si="53"/>
        <v>165.53</v>
      </c>
      <c r="S92" s="80">
        <f t="shared" si="37"/>
        <v>3.13825</v>
      </c>
    </row>
    <row r="93" spans="1:19" s="35" customFormat="1" ht="12.75" hidden="1" outlineLevel="2">
      <c r="A93" s="34">
        <v>39264</v>
      </c>
      <c r="B93" s="35" t="s">
        <v>30</v>
      </c>
      <c r="C93" s="35" t="s">
        <v>31</v>
      </c>
      <c r="E93" s="35">
        <v>333040</v>
      </c>
      <c r="F93" s="35">
        <v>393470</v>
      </c>
      <c r="G93" s="36">
        <f t="shared" si="51"/>
        <v>60430</v>
      </c>
      <c r="H93" s="37">
        <v>0</v>
      </c>
      <c r="I93" s="37">
        <v>0</v>
      </c>
      <c r="J93" s="37">
        <v>90.65</v>
      </c>
      <c r="K93" s="98">
        <f>+J93+I93+H93</f>
        <v>90.65</v>
      </c>
      <c r="L93" s="38" t="s">
        <v>262</v>
      </c>
      <c r="M93" s="37">
        <v>0</v>
      </c>
      <c r="N93" s="37">
        <f t="shared" si="52"/>
        <v>70</v>
      </c>
      <c r="O93" s="39">
        <f>(10000-5000)*$O$1</f>
        <v>10</v>
      </c>
      <c r="P93" s="37">
        <f>5000*$P$1</f>
        <v>12.5</v>
      </c>
      <c r="Q93" s="40">
        <f>(G93-15000)*$Q$1</f>
        <v>136.29</v>
      </c>
      <c r="R93" s="12">
        <f t="shared" si="53"/>
        <v>228.79</v>
      </c>
      <c r="S93" s="80">
        <f t="shared" si="37"/>
        <v>1.5238830667402095</v>
      </c>
    </row>
    <row r="94" spans="1:19" ht="12.75" hidden="1" outlineLevel="2">
      <c r="A94" s="41">
        <v>39326</v>
      </c>
      <c r="B94" s="42" t="s">
        <v>30</v>
      </c>
      <c r="C94" s="42" t="s">
        <v>31</v>
      </c>
      <c r="E94" s="42">
        <v>393470</v>
      </c>
      <c r="F94" s="42">
        <v>393470</v>
      </c>
      <c r="G94" s="43">
        <f t="shared" si="51"/>
        <v>0</v>
      </c>
      <c r="H94" s="44">
        <v>0</v>
      </c>
      <c r="I94" s="44">
        <v>30</v>
      </c>
      <c r="J94" s="44">
        <v>0</v>
      </c>
      <c r="K94" s="98">
        <f>+J94+I94+H94</f>
        <v>30</v>
      </c>
      <c r="L94" s="45" t="s">
        <v>262</v>
      </c>
      <c r="M94" s="44">
        <v>0</v>
      </c>
      <c r="N94" s="44">
        <f t="shared" si="52"/>
        <v>70</v>
      </c>
      <c r="O94" s="46">
        <v>0</v>
      </c>
      <c r="P94" s="44">
        <v>0</v>
      </c>
      <c r="Q94" s="44">
        <v>0</v>
      </c>
      <c r="R94" s="12">
        <f t="shared" si="53"/>
        <v>70</v>
      </c>
      <c r="S94" s="80">
        <f t="shared" si="37"/>
        <v>1.3333333333333333</v>
      </c>
    </row>
    <row r="95" spans="1:19" s="35" customFormat="1" ht="12.75" hidden="1" outlineLevel="2">
      <c r="A95" s="34">
        <v>39387</v>
      </c>
      <c r="B95" s="35" t="s">
        <v>30</v>
      </c>
      <c r="C95" s="35" t="s">
        <v>31</v>
      </c>
      <c r="E95" s="35">
        <v>393470</v>
      </c>
      <c r="F95" s="35">
        <v>467610</v>
      </c>
      <c r="G95" s="36">
        <f t="shared" si="51"/>
        <v>74140</v>
      </c>
      <c r="H95" s="37">
        <v>0</v>
      </c>
      <c r="I95" s="37">
        <v>0</v>
      </c>
      <c r="J95" s="37">
        <v>111.21</v>
      </c>
      <c r="K95" s="98">
        <f>+J95+I95+H95</f>
        <v>111.21</v>
      </c>
      <c r="L95" s="38" t="s">
        <v>262</v>
      </c>
      <c r="M95" s="37">
        <v>0</v>
      </c>
      <c r="N95" s="37">
        <f t="shared" si="52"/>
        <v>70</v>
      </c>
      <c r="O95" s="39">
        <f>(10000-5000)*$O$1</f>
        <v>10</v>
      </c>
      <c r="P95" s="37">
        <f>5000*$P$1</f>
        <v>12.5</v>
      </c>
      <c r="Q95" s="40">
        <f>(G95-15000)*$Q$1</f>
        <v>177.42000000000002</v>
      </c>
      <c r="R95" s="12">
        <f t="shared" si="53"/>
        <v>269.92</v>
      </c>
      <c r="S95" s="80">
        <f t="shared" si="37"/>
        <v>1.4271198633216442</v>
      </c>
    </row>
    <row r="96" spans="1:19" s="35" customFormat="1" ht="12.75" outlineLevel="1" collapsed="1">
      <c r="A96" s="34"/>
      <c r="B96" s="50" t="s">
        <v>280</v>
      </c>
      <c r="G96" s="36">
        <f>SUBTOTAL(9,G90:G95)</f>
        <v>170580</v>
      </c>
      <c r="H96" s="37">
        <f>SUBTOTAL(9,H90:H95)</f>
        <v>30</v>
      </c>
      <c r="I96" s="37">
        <f>SUBTOTAL(9,I90:I95)</f>
        <v>120</v>
      </c>
      <c r="J96" s="37">
        <f>SUBTOTAL(9,J90:J95)</f>
        <v>201.86</v>
      </c>
      <c r="K96" s="98">
        <f>SUBTOTAL(9,K90:K95)</f>
        <v>351.86</v>
      </c>
      <c r="L96" s="38"/>
      <c r="M96" s="37">
        <f aca="true" t="shared" si="54" ref="M96:R96">SUBTOTAL(9,M90:M95)</f>
        <v>30</v>
      </c>
      <c r="N96" s="37">
        <f t="shared" si="54"/>
        <v>420</v>
      </c>
      <c r="O96" s="39">
        <f t="shared" si="54"/>
        <v>30</v>
      </c>
      <c r="P96" s="37">
        <f t="shared" si="54"/>
        <v>37.5</v>
      </c>
      <c r="Q96" s="40">
        <f t="shared" si="54"/>
        <v>376.74</v>
      </c>
      <c r="R96" s="12">
        <f t="shared" si="54"/>
        <v>894.24</v>
      </c>
      <c r="S96" s="80">
        <f t="shared" si="37"/>
        <v>1.5414653555391349</v>
      </c>
    </row>
    <row r="97" spans="1:19" ht="12.75" hidden="1" outlineLevel="2">
      <c r="A97" s="41">
        <v>39083</v>
      </c>
      <c r="B97" s="42" t="s">
        <v>32</v>
      </c>
      <c r="C97" s="42" t="s">
        <v>33</v>
      </c>
      <c r="E97" s="42">
        <v>700640</v>
      </c>
      <c r="F97" s="42">
        <v>700640</v>
      </c>
      <c r="G97" s="43">
        <f aca="true" t="shared" si="55" ref="G97:G102">F97-E97</f>
        <v>0</v>
      </c>
      <c r="H97" s="44">
        <v>0</v>
      </c>
      <c r="I97" s="44">
        <v>30</v>
      </c>
      <c r="J97" s="44">
        <v>0</v>
      </c>
      <c r="K97" s="98">
        <f>+I97+H97</f>
        <v>30</v>
      </c>
      <c r="L97" s="45" t="s">
        <v>262</v>
      </c>
      <c r="M97" s="44">
        <v>0</v>
      </c>
      <c r="N97" s="44">
        <f aca="true" t="shared" si="56" ref="N97:N102">$N$1*2</f>
        <v>70</v>
      </c>
      <c r="O97" s="46">
        <v>0</v>
      </c>
      <c r="P97" s="44">
        <v>0</v>
      </c>
      <c r="Q97" s="44">
        <v>0</v>
      </c>
      <c r="R97" s="12">
        <f aca="true" t="shared" si="57" ref="R97:R102">M97+N97+O97+P97+Q97</f>
        <v>70</v>
      </c>
      <c r="S97" s="80">
        <f t="shared" si="37"/>
        <v>1.3333333333333333</v>
      </c>
    </row>
    <row r="98" spans="1:19" ht="12.75" hidden="1" outlineLevel="2">
      <c r="A98" s="41">
        <v>39142</v>
      </c>
      <c r="B98" s="42" t="s">
        <v>32</v>
      </c>
      <c r="C98" s="42" t="s">
        <v>33</v>
      </c>
      <c r="E98" s="42">
        <v>700640</v>
      </c>
      <c r="F98" s="42">
        <v>700640</v>
      </c>
      <c r="G98" s="43">
        <f t="shared" si="55"/>
        <v>0</v>
      </c>
      <c r="H98" s="44">
        <v>0</v>
      </c>
      <c r="I98" s="44">
        <v>30</v>
      </c>
      <c r="J98" s="44">
        <v>0</v>
      </c>
      <c r="K98" s="98">
        <f>+I98+H98</f>
        <v>30</v>
      </c>
      <c r="L98" s="45" t="s">
        <v>262</v>
      </c>
      <c r="M98" s="44">
        <v>0</v>
      </c>
      <c r="N98" s="44">
        <f t="shared" si="56"/>
        <v>70</v>
      </c>
      <c r="O98" s="46">
        <v>0</v>
      </c>
      <c r="P98" s="44">
        <v>0</v>
      </c>
      <c r="Q98" s="44">
        <v>0</v>
      </c>
      <c r="R98" s="12">
        <f t="shared" si="57"/>
        <v>70</v>
      </c>
      <c r="S98" s="80">
        <f t="shared" si="37"/>
        <v>1.3333333333333333</v>
      </c>
    </row>
    <row r="99" spans="1:19" s="35" customFormat="1" ht="12.75" hidden="1" outlineLevel="2">
      <c r="A99" s="34">
        <v>39203</v>
      </c>
      <c r="B99" s="35" t="s">
        <v>32</v>
      </c>
      <c r="C99" s="35" t="s">
        <v>33</v>
      </c>
      <c r="E99" s="35">
        <v>700640</v>
      </c>
      <c r="F99" s="35">
        <v>761300</v>
      </c>
      <c r="G99" s="36">
        <f t="shared" si="55"/>
        <v>60660</v>
      </c>
      <c r="H99" s="37">
        <v>0</v>
      </c>
      <c r="I99" s="37">
        <v>0</v>
      </c>
      <c r="J99" s="37">
        <v>30.99</v>
      </c>
      <c r="K99" s="98">
        <f>+J99+I99+H99</f>
        <v>30.99</v>
      </c>
      <c r="L99" s="38" t="s">
        <v>262</v>
      </c>
      <c r="M99" s="37">
        <v>0</v>
      </c>
      <c r="N99" s="37">
        <f t="shared" si="56"/>
        <v>70</v>
      </c>
      <c r="O99" s="39">
        <f>(10000-5000)*$O$1</f>
        <v>10</v>
      </c>
      <c r="P99" s="37">
        <f>5000*$P$1</f>
        <v>12.5</v>
      </c>
      <c r="Q99" s="40">
        <f>(G99-15000)*$Q$1</f>
        <v>136.98</v>
      </c>
      <c r="R99" s="12">
        <f t="shared" si="57"/>
        <v>229.48</v>
      </c>
      <c r="S99" s="80">
        <f t="shared" si="37"/>
        <v>6.404969344949984</v>
      </c>
    </row>
    <row r="100" spans="1:19" s="35" customFormat="1" ht="12.75" hidden="1" outlineLevel="2">
      <c r="A100" s="34">
        <v>39264</v>
      </c>
      <c r="B100" s="35" t="s">
        <v>32</v>
      </c>
      <c r="C100" s="35" t="s">
        <v>33</v>
      </c>
      <c r="E100" s="35">
        <v>761300</v>
      </c>
      <c r="F100" s="35">
        <v>842540</v>
      </c>
      <c r="G100" s="36">
        <f t="shared" si="55"/>
        <v>81240</v>
      </c>
      <c r="H100" s="37">
        <v>0</v>
      </c>
      <c r="I100" s="37">
        <v>0</v>
      </c>
      <c r="J100" s="37">
        <v>121.86</v>
      </c>
      <c r="K100" s="98">
        <f>+J100+I100+H100</f>
        <v>121.86</v>
      </c>
      <c r="L100" s="38" t="s">
        <v>262</v>
      </c>
      <c r="M100" s="37">
        <v>0</v>
      </c>
      <c r="N100" s="37">
        <f t="shared" si="56"/>
        <v>70</v>
      </c>
      <c r="O100" s="39">
        <f>(10000-5000)*$O$1</f>
        <v>10</v>
      </c>
      <c r="P100" s="37">
        <f>5000*$P$1</f>
        <v>12.5</v>
      </c>
      <c r="Q100" s="40">
        <f>(G100-15000)*$Q$1</f>
        <v>198.72</v>
      </c>
      <c r="R100" s="12">
        <f t="shared" si="57"/>
        <v>291.22</v>
      </c>
      <c r="S100" s="80">
        <f t="shared" si="37"/>
        <v>1.3897915640899394</v>
      </c>
    </row>
    <row r="101" spans="1:19" s="35" customFormat="1" ht="12.75" hidden="1" outlineLevel="2">
      <c r="A101" s="34">
        <v>39326</v>
      </c>
      <c r="B101" s="35" t="s">
        <v>32</v>
      </c>
      <c r="C101" s="35" t="s">
        <v>33</v>
      </c>
      <c r="E101" s="35">
        <v>842540</v>
      </c>
      <c r="F101" s="35">
        <v>893660</v>
      </c>
      <c r="G101" s="36">
        <f t="shared" si="55"/>
        <v>51120</v>
      </c>
      <c r="H101" s="37">
        <v>0</v>
      </c>
      <c r="I101" s="37">
        <v>0</v>
      </c>
      <c r="J101" s="37">
        <v>76.68</v>
      </c>
      <c r="K101" s="98">
        <f>+J101+I101+H101</f>
        <v>76.68</v>
      </c>
      <c r="L101" s="38" t="s">
        <v>262</v>
      </c>
      <c r="M101" s="37">
        <v>0</v>
      </c>
      <c r="N101" s="37">
        <f t="shared" si="56"/>
        <v>70</v>
      </c>
      <c r="O101" s="39">
        <f>(10000-5000)*$O$1</f>
        <v>10</v>
      </c>
      <c r="P101" s="37">
        <f>5000*$P$1</f>
        <v>12.5</v>
      </c>
      <c r="Q101" s="40">
        <f>(G101-15000)*$Q$1</f>
        <v>108.36</v>
      </c>
      <c r="R101" s="12">
        <f t="shared" si="57"/>
        <v>200.86</v>
      </c>
      <c r="S101" s="80">
        <f t="shared" si="37"/>
        <v>1.6194574856546686</v>
      </c>
    </row>
    <row r="102" spans="1:19" s="35" customFormat="1" ht="12.75" hidden="1" outlineLevel="2">
      <c r="A102" s="34">
        <v>39387</v>
      </c>
      <c r="B102" s="35" t="s">
        <v>32</v>
      </c>
      <c r="C102" s="35" t="s">
        <v>33</v>
      </c>
      <c r="E102" s="35">
        <v>893660</v>
      </c>
      <c r="F102" s="35">
        <v>927440</v>
      </c>
      <c r="G102" s="36">
        <f t="shared" si="55"/>
        <v>33780</v>
      </c>
      <c r="H102" s="37">
        <v>0</v>
      </c>
      <c r="I102" s="37">
        <v>0</v>
      </c>
      <c r="J102" s="37">
        <v>50.67</v>
      </c>
      <c r="K102" s="98">
        <f>+J102+I102+H102</f>
        <v>50.67</v>
      </c>
      <c r="L102" s="38" t="s">
        <v>262</v>
      </c>
      <c r="M102" s="37">
        <v>0</v>
      </c>
      <c r="N102" s="37">
        <f t="shared" si="56"/>
        <v>70</v>
      </c>
      <c r="O102" s="39">
        <f>(10000-5000)*$O$1</f>
        <v>10</v>
      </c>
      <c r="P102" s="37">
        <f>5000*$P$1</f>
        <v>12.5</v>
      </c>
      <c r="Q102" s="40">
        <f>(G102-15000)*$Q$1</f>
        <v>56.34</v>
      </c>
      <c r="R102" s="12">
        <f t="shared" si="57"/>
        <v>148.84</v>
      </c>
      <c r="S102" s="80">
        <f t="shared" si="37"/>
        <v>1.937438326425893</v>
      </c>
    </row>
    <row r="103" spans="1:19" s="35" customFormat="1" ht="12.75" outlineLevel="1" collapsed="1">
      <c r="A103" s="34"/>
      <c r="B103" s="50" t="s">
        <v>281</v>
      </c>
      <c r="G103" s="36">
        <f>SUBTOTAL(9,G97:G102)</f>
        <v>226800</v>
      </c>
      <c r="H103" s="37">
        <f>SUBTOTAL(9,H97:H102)</f>
        <v>0</v>
      </c>
      <c r="I103" s="37">
        <f>SUBTOTAL(9,I97:I102)</f>
        <v>60</v>
      </c>
      <c r="J103" s="37">
        <f>SUBTOTAL(9,J97:J102)</f>
        <v>280.2</v>
      </c>
      <c r="K103" s="98">
        <f>SUBTOTAL(9,K97:K102)</f>
        <v>340.2</v>
      </c>
      <c r="L103" s="38"/>
      <c r="M103" s="37">
        <f aca="true" t="shared" si="58" ref="M103:R103">SUBTOTAL(9,M97:M102)</f>
        <v>0</v>
      </c>
      <c r="N103" s="37">
        <f t="shared" si="58"/>
        <v>420</v>
      </c>
      <c r="O103" s="39">
        <f t="shared" si="58"/>
        <v>40</v>
      </c>
      <c r="P103" s="37">
        <f t="shared" si="58"/>
        <v>50</v>
      </c>
      <c r="Q103" s="40">
        <f t="shared" si="58"/>
        <v>500.4</v>
      </c>
      <c r="R103" s="12">
        <f t="shared" si="58"/>
        <v>1010.4000000000001</v>
      </c>
      <c r="S103" s="80">
        <f t="shared" si="37"/>
        <v>1.9700176366843036</v>
      </c>
    </row>
    <row r="104" spans="1:19" ht="12.75" hidden="1" outlineLevel="2">
      <c r="A104" s="41">
        <v>39083</v>
      </c>
      <c r="B104" s="42" t="s">
        <v>34</v>
      </c>
      <c r="C104" s="42" t="s">
        <v>35</v>
      </c>
      <c r="E104" s="42">
        <v>2522130</v>
      </c>
      <c r="F104" s="42">
        <v>2522130</v>
      </c>
      <c r="G104" s="43">
        <f aca="true" t="shared" si="59" ref="G104:G109">F104-E104</f>
        <v>0</v>
      </c>
      <c r="H104" s="44">
        <v>0</v>
      </c>
      <c r="I104" s="44">
        <v>30</v>
      </c>
      <c r="J104" s="44">
        <v>0</v>
      </c>
      <c r="K104" s="98">
        <f>+I104+H104</f>
        <v>30</v>
      </c>
      <c r="L104" s="45" t="s">
        <v>262</v>
      </c>
      <c r="M104" s="44">
        <v>0</v>
      </c>
      <c r="N104" s="44">
        <f aca="true" t="shared" si="60" ref="N104:N109">$N$1*2</f>
        <v>70</v>
      </c>
      <c r="O104" s="46">
        <v>0</v>
      </c>
      <c r="P104" s="44">
        <v>0</v>
      </c>
      <c r="Q104" s="44">
        <v>0</v>
      </c>
      <c r="R104" s="12">
        <f aca="true" t="shared" si="61" ref="R104:R109">M104+N104+O104+P104+Q104</f>
        <v>70</v>
      </c>
      <c r="S104" s="80">
        <f t="shared" si="37"/>
        <v>1.3333333333333333</v>
      </c>
    </row>
    <row r="105" spans="1:19" ht="12.75" hidden="1" outlineLevel="2">
      <c r="A105" s="41">
        <v>39142</v>
      </c>
      <c r="B105" s="42" t="s">
        <v>34</v>
      </c>
      <c r="C105" s="42" t="s">
        <v>35</v>
      </c>
      <c r="E105" s="42">
        <v>2522130</v>
      </c>
      <c r="F105" s="42">
        <v>2522130</v>
      </c>
      <c r="G105" s="43">
        <f t="shared" si="59"/>
        <v>0</v>
      </c>
      <c r="H105" s="44">
        <v>0</v>
      </c>
      <c r="I105" s="44">
        <v>30</v>
      </c>
      <c r="J105" s="44">
        <v>0</v>
      </c>
      <c r="K105" s="98">
        <f>+I105+H105</f>
        <v>30</v>
      </c>
      <c r="L105" s="45" t="s">
        <v>262</v>
      </c>
      <c r="M105" s="44">
        <v>0</v>
      </c>
      <c r="N105" s="44">
        <f t="shared" si="60"/>
        <v>70</v>
      </c>
      <c r="O105" s="46">
        <v>0</v>
      </c>
      <c r="P105" s="44">
        <v>0</v>
      </c>
      <c r="Q105" s="44">
        <v>0</v>
      </c>
      <c r="R105" s="12">
        <f t="shared" si="61"/>
        <v>70</v>
      </c>
      <c r="S105" s="80">
        <f t="shared" si="37"/>
        <v>1.3333333333333333</v>
      </c>
    </row>
    <row r="106" spans="1:19" s="35" customFormat="1" ht="12.75" hidden="1" outlineLevel="2">
      <c r="A106" s="34">
        <v>39203</v>
      </c>
      <c r="B106" s="35" t="s">
        <v>34</v>
      </c>
      <c r="C106" s="35" t="s">
        <v>35</v>
      </c>
      <c r="E106" s="35">
        <v>2522130</v>
      </c>
      <c r="F106" s="35">
        <v>2600210</v>
      </c>
      <c r="G106" s="36">
        <f t="shared" si="59"/>
        <v>78080</v>
      </c>
      <c r="H106" s="37">
        <v>0</v>
      </c>
      <c r="I106" s="37">
        <v>0</v>
      </c>
      <c r="J106" s="37">
        <v>57.12</v>
      </c>
      <c r="K106" s="98">
        <f>+J106+I106+H106</f>
        <v>57.12</v>
      </c>
      <c r="L106" s="38" t="s">
        <v>262</v>
      </c>
      <c r="M106" s="37">
        <v>0</v>
      </c>
      <c r="N106" s="37">
        <f t="shared" si="60"/>
        <v>70</v>
      </c>
      <c r="O106" s="39">
        <f>(10000-5000)*$O$1</f>
        <v>10</v>
      </c>
      <c r="P106" s="37">
        <f>5000*$P$1</f>
        <v>12.5</v>
      </c>
      <c r="Q106" s="40">
        <f>(G106-15000)*$Q$1</f>
        <v>189.24</v>
      </c>
      <c r="R106" s="12">
        <f t="shared" si="61"/>
        <v>281.74</v>
      </c>
      <c r="S106" s="80">
        <f t="shared" si="37"/>
        <v>3.9324229691876753</v>
      </c>
    </row>
    <row r="107" spans="1:19" s="28" customFormat="1" ht="12.75" hidden="1" outlineLevel="2">
      <c r="A107" s="27">
        <v>39264</v>
      </c>
      <c r="B107" s="28" t="s">
        <v>34</v>
      </c>
      <c r="C107" s="28" t="s">
        <v>35</v>
      </c>
      <c r="E107" s="28">
        <v>2600210</v>
      </c>
      <c r="F107" s="28">
        <v>2719040</v>
      </c>
      <c r="G107" s="29">
        <f t="shared" si="59"/>
        <v>118830</v>
      </c>
      <c r="H107" s="30">
        <v>0</v>
      </c>
      <c r="I107" s="30">
        <v>0</v>
      </c>
      <c r="J107" s="30">
        <v>178.25</v>
      </c>
      <c r="K107" s="98">
        <f>+J107+I107+H107</f>
        <v>178.25</v>
      </c>
      <c r="L107" s="31" t="s">
        <v>262</v>
      </c>
      <c r="M107" s="30">
        <v>0</v>
      </c>
      <c r="N107" s="30">
        <f t="shared" si="60"/>
        <v>70</v>
      </c>
      <c r="O107" s="32">
        <f>(10000-5000)*$O$1</f>
        <v>10</v>
      </c>
      <c r="P107" s="30">
        <f>5000*$P$1</f>
        <v>12.5</v>
      </c>
      <c r="Q107" s="68">
        <f>(G107-15000)*$Q$1</f>
        <v>311.49</v>
      </c>
      <c r="R107" s="12">
        <f t="shared" si="61"/>
        <v>403.99</v>
      </c>
      <c r="S107" s="80">
        <f t="shared" si="37"/>
        <v>1.2664235624123423</v>
      </c>
    </row>
    <row r="108" spans="1:19" s="35" customFormat="1" ht="12.75" hidden="1" outlineLevel="2">
      <c r="A108" s="34">
        <v>39326</v>
      </c>
      <c r="B108" s="35" t="s">
        <v>34</v>
      </c>
      <c r="C108" s="35" t="s">
        <v>35</v>
      </c>
      <c r="E108" s="35">
        <v>2719040</v>
      </c>
      <c r="F108" s="35">
        <v>2799760</v>
      </c>
      <c r="G108" s="36">
        <f t="shared" si="59"/>
        <v>80720</v>
      </c>
      <c r="H108" s="37">
        <v>0</v>
      </c>
      <c r="I108" s="37">
        <v>0</v>
      </c>
      <c r="J108" s="37">
        <v>121.08</v>
      </c>
      <c r="K108" s="98">
        <f>+J108+I108+H108</f>
        <v>121.08</v>
      </c>
      <c r="L108" s="38" t="s">
        <v>262</v>
      </c>
      <c r="M108" s="37">
        <v>0</v>
      </c>
      <c r="N108" s="37">
        <f t="shared" si="60"/>
        <v>70</v>
      </c>
      <c r="O108" s="39">
        <f>(10000-5000)*$O$1</f>
        <v>10</v>
      </c>
      <c r="P108" s="37">
        <f>5000*$P$1</f>
        <v>12.5</v>
      </c>
      <c r="Q108" s="40">
        <f>(G108-15000)*$Q$1</f>
        <v>197.16</v>
      </c>
      <c r="R108" s="12">
        <f t="shared" si="61"/>
        <v>289.65999999999997</v>
      </c>
      <c r="S108" s="80">
        <f t="shared" si="37"/>
        <v>1.3923026098447306</v>
      </c>
    </row>
    <row r="109" spans="1:19" s="35" customFormat="1" ht="12.75" hidden="1" outlineLevel="2">
      <c r="A109" s="34">
        <v>39387</v>
      </c>
      <c r="B109" s="35" t="s">
        <v>34</v>
      </c>
      <c r="C109" s="35" t="s">
        <v>35</v>
      </c>
      <c r="E109" s="35">
        <v>2799760</v>
      </c>
      <c r="F109" s="35">
        <v>2870240</v>
      </c>
      <c r="G109" s="36">
        <f t="shared" si="59"/>
        <v>70480</v>
      </c>
      <c r="H109" s="37">
        <v>0</v>
      </c>
      <c r="I109" s="37">
        <v>0</v>
      </c>
      <c r="J109" s="37">
        <v>105.72</v>
      </c>
      <c r="K109" s="98">
        <f>+J109+I109+H109</f>
        <v>105.72</v>
      </c>
      <c r="L109" s="38" t="s">
        <v>262</v>
      </c>
      <c r="M109" s="37">
        <v>0</v>
      </c>
      <c r="N109" s="37">
        <f t="shared" si="60"/>
        <v>70</v>
      </c>
      <c r="O109" s="39">
        <f>(10000-5000)*$O$1</f>
        <v>10</v>
      </c>
      <c r="P109" s="37">
        <f>5000*$P$1</f>
        <v>12.5</v>
      </c>
      <c r="Q109" s="40">
        <f>(G109-15000)*$Q$1</f>
        <v>166.44</v>
      </c>
      <c r="R109" s="12">
        <f t="shared" si="61"/>
        <v>258.94</v>
      </c>
      <c r="S109" s="80">
        <f t="shared" si="37"/>
        <v>1.4493000378357928</v>
      </c>
    </row>
    <row r="110" spans="1:19" s="35" customFormat="1" ht="12.75" outlineLevel="1" collapsed="1">
      <c r="A110" s="34"/>
      <c r="B110" s="50" t="s">
        <v>282</v>
      </c>
      <c r="G110" s="36">
        <f>SUBTOTAL(9,G104:G109)</f>
        <v>348110</v>
      </c>
      <c r="H110" s="37">
        <f>SUBTOTAL(9,H104:H109)</f>
        <v>0</v>
      </c>
      <c r="I110" s="37">
        <f>SUBTOTAL(9,I104:I109)</f>
        <v>60</v>
      </c>
      <c r="J110" s="37">
        <f>SUBTOTAL(9,J104:J109)</f>
        <v>462.16999999999996</v>
      </c>
      <c r="K110" s="98">
        <f>SUBTOTAL(9,K104:K109)</f>
        <v>522.17</v>
      </c>
      <c r="L110" s="38"/>
      <c r="M110" s="37">
        <f aca="true" t="shared" si="62" ref="M110:R110">SUBTOTAL(9,M104:M109)</f>
        <v>0</v>
      </c>
      <c r="N110" s="37">
        <f t="shared" si="62"/>
        <v>420</v>
      </c>
      <c r="O110" s="39">
        <f t="shared" si="62"/>
        <v>40</v>
      </c>
      <c r="P110" s="37">
        <f t="shared" si="62"/>
        <v>50</v>
      </c>
      <c r="Q110" s="40">
        <f t="shared" si="62"/>
        <v>864.3299999999999</v>
      </c>
      <c r="R110" s="12">
        <f t="shared" si="62"/>
        <v>1374.33</v>
      </c>
      <c r="S110" s="80">
        <f t="shared" si="37"/>
        <v>1.6319589405749086</v>
      </c>
    </row>
    <row r="111" spans="1:19" ht="12.75" hidden="1" outlineLevel="2">
      <c r="A111" s="41">
        <v>39083</v>
      </c>
      <c r="B111" s="42" t="s">
        <v>36</v>
      </c>
      <c r="C111" s="42" t="s">
        <v>37</v>
      </c>
      <c r="E111" s="42">
        <v>1052720</v>
      </c>
      <c r="F111" s="42">
        <v>1052720</v>
      </c>
      <c r="G111" s="43">
        <f aca="true" t="shared" si="63" ref="G111:G116">F111-E111</f>
        <v>0</v>
      </c>
      <c r="H111" s="44">
        <v>10</v>
      </c>
      <c r="I111" s="44">
        <v>30</v>
      </c>
      <c r="J111" s="44">
        <v>0</v>
      </c>
      <c r="K111" s="98">
        <f>+I111+H111</f>
        <v>40</v>
      </c>
      <c r="L111" s="45" t="s">
        <v>262</v>
      </c>
      <c r="M111" s="44">
        <v>10</v>
      </c>
      <c r="N111" s="44">
        <f aca="true" t="shared" si="64" ref="N111:N116">$N$1*2</f>
        <v>70</v>
      </c>
      <c r="O111" s="46">
        <v>0</v>
      </c>
      <c r="P111" s="44">
        <v>0</v>
      </c>
      <c r="Q111" s="44">
        <v>0</v>
      </c>
      <c r="R111" s="12">
        <f aca="true" t="shared" si="65" ref="R111:R116">M111+N111+O111+P111+Q111</f>
        <v>80</v>
      </c>
      <c r="S111" s="80">
        <f t="shared" si="37"/>
        <v>1</v>
      </c>
    </row>
    <row r="112" spans="1:19" ht="12.75" hidden="1" outlineLevel="2">
      <c r="A112" s="41">
        <v>39142</v>
      </c>
      <c r="B112" s="42" t="s">
        <v>36</v>
      </c>
      <c r="C112" s="42" t="s">
        <v>37</v>
      </c>
      <c r="E112" s="42">
        <v>1052720</v>
      </c>
      <c r="F112" s="42">
        <v>1052720</v>
      </c>
      <c r="G112" s="43">
        <f t="shared" si="63"/>
        <v>0</v>
      </c>
      <c r="H112" s="44">
        <v>0</v>
      </c>
      <c r="I112" s="44">
        <v>30</v>
      </c>
      <c r="J112" s="44">
        <v>0</v>
      </c>
      <c r="K112" s="98">
        <f>+I112+H112</f>
        <v>30</v>
      </c>
      <c r="L112" s="45" t="s">
        <v>262</v>
      </c>
      <c r="M112" s="44">
        <v>0</v>
      </c>
      <c r="N112" s="44">
        <f t="shared" si="64"/>
        <v>70</v>
      </c>
      <c r="O112" s="46">
        <v>0</v>
      </c>
      <c r="P112" s="44">
        <v>0</v>
      </c>
      <c r="Q112" s="44">
        <v>0</v>
      </c>
      <c r="R112" s="12">
        <f t="shared" si="65"/>
        <v>70</v>
      </c>
      <c r="S112" s="80">
        <f t="shared" si="37"/>
        <v>1.3333333333333333</v>
      </c>
    </row>
    <row r="113" spans="1:19" s="28" customFormat="1" ht="12.75" hidden="1" outlineLevel="2">
      <c r="A113" s="27">
        <v>39203</v>
      </c>
      <c r="B113" s="28" t="s">
        <v>36</v>
      </c>
      <c r="C113" s="28" t="s">
        <v>37</v>
      </c>
      <c r="E113" s="28">
        <v>1052720</v>
      </c>
      <c r="F113" s="28">
        <v>1170840</v>
      </c>
      <c r="G113" s="29">
        <f t="shared" si="63"/>
        <v>118120</v>
      </c>
      <c r="H113" s="30">
        <v>0</v>
      </c>
      <c r="I113" s="30">
        <v>0</v>
      </c>
      <c r="J113" s="30">
        <v>117.18</v>
      </c>
      <c r="K113" s="98">
        <f>+J113+I113+H113</f>
        <v>117.18</v>
      </c>
      <c r="L113" s="31" t="s">
        <v>262</v>
      </c>
      <c r="M113" s="30">
        <v>0</v>
      </c>
      <c r="N113" s="30">
        <f t="shared" si="64"/>
        <v>70</v>
      </c>
      <c r="O113" s="32">
        <f>(10000-5000)*$O$1</f>
        <v>10</v>
      </c>
      <c r="P113" s="30">
        <f>5000*$P$1</f>
        <v>12.5</v>
      </c>
      <c r="Q113" s="68">
        <f>(G113-15000)*$Q$1</f>
        <v>309.36</v>
      </c>
      <c r="R113" s="12">
        <f t="shared" si="65"/>
        <v>401.86</v>
      </c>
      <c r="S113" s="80">
        <f t="shared" si="37"/>
        <v>2.429424816521591</v>
      </c>
    </row>
    <row r="114" spans="1:19" s="35" customFormat="1" ht="12.75" hidden="1" outlineLevel="2">
      <c r="A114" s="34">
        <v>39264</v>
      </c>
      <c r="B114" s="35" t="s">
        <v>36</v>
      </c>
      <c r="C114" s="35" t="s">
        <v>37</v>
      </c>
      <c r="E114" s="35">
        <v>170840</v>
      </c>
      <c r="F114" s="35">
        <v>234850</v>
      </c>
      <c r="G114" s="36">
        <f t="shared" si="63"/>
        <v>64010</v>
      </c>
      <c r="H114" s="37">
        <v>0</v>
      </c>
      <c r="I114" s="37">
        <v>0</v>
      </c>
      <c r="J114" s="37">
        <v>96.02</v>
      </c>
      <c r="K114" s="98">
        <f>+J114+I114+H114</f>
        <v>96.02</v>
      </c>
      <c r="L114" s="38" t="s">
        <v>262</v>
      </c>
      <c r="M114" s="37">
        <v>0</v>
      </c>
      <c r="N114" s="37">
        <f t="shared" si="64"/>
        <v>70</v>
      </c>
      <c r="O114" s="39">
        <f>(10000-5000)*$O$1</f>
        <v>10</v>
      </c>
      <c r="P114" s="37">
        <f>5000*$P$1</f>
        <v>12.5</v>
      </c>
      <c r="Q114" s="40">
        <f>(G114-15000)*$Q$1</f>
        <v>147.03</v>
      </c>
      <c r="R114" s="12">
        <f t="shared" si="65"/>
        <v>239.53</v>
      </c>
      <c r="S114" s="80">
        <f t="shared" si="37"/>
        <v>1.4945844615705062</v>
      </c>
    </row>
    <row r="115" spans="1:19" s="35" customFormat="1" ht="12.75" hidden="1" outlineLevel="2">
      <c r="A115" s="34">
        <v>39326</v>
      </c>
      <c r="B115" s="35" t="s">
        <v>36</v>
      </c>
      <c r="C115" s="35" t="s">
        <v>37</v>
      </c>
      <c r="E115" s="35">
        <v>234850</v>
      </c>
      <c r="F115" s="35">
        <v>281950</v>
      </c>
      <c r="G115" s="36">
        <f t="shared" si="63"/>
        <v>47100</v>
      </c>
      <c r="H115" s="37">
        <v>0</v>
      </c>
      <c r="I115" s="37">
        <v>0</v>
      </c>
      <c r="J115" s="37">
        <v>70.65</v>
      </c>
      <c r="K115" s="98">
        <f>+J115+I115+H115</f>
        <v>70.65</v>
      </c>
      <c r="L115" s="38" t="s">
        <v>262</v>
      </c>
      <c r="M115" s="37">
        <v>0</v>
      </c>
      <c r="N115" s="37">
        <f t="shared" si="64"/>
        <v>70</v>
      </c>
      <c r="O115" s="39">
        <f>(10000-5000)*$O$1</f>
        <v>10</v>
      </c>
      <c r="P115" s="37">
        <f>5000*$P$1</f>
        <v>12.5</v>
      </c>
      <c r="Q115" s="40">
        <f>(G115-15000)*$Q$1</f>
        <v>96.3</v>
      </c>
      <c r="R115" s="12">
        <f t="shared" si="65"/>
        <v>188.8</v>
      </c>
      <c r="S115" s="80">
        <f t="shared" si="37"/>
        <v>1.6723283793347488</v>
      </c>
    </row>
    <row r="116" spans="1:19" s="35" customFormat="1" ht="12.75" hidden="1" outlineLevel="2">
      <c r="A116" s="34">
        <v>39387</v>
      </c>
      <c r="B116" s="35" t="s">
        <v>36</v>
      </c>
      <c r="C116" s="35" t="s">
        <v>37</v>
      </c>
      <c r="E116" s="35">
        <v>281950</v>
      </c>
      <c r="F116" s="35">
        <v>340670</v>
      </c>
      <c r="G116" s="36">
        <f t="shared" si="63"/>
        <v>58720</v>
      </c>
      <c r="H116" s="37">
        <v>0</v>
      </c>
      <c r="I116" s="37">
        <v>0</v>
      </c>
      <c r="J116" s="37">
        <v>88.08</v>
      </c>
      <c r="K116" s="98">
        <f>+J116+I116+H116</f>
        <v>88.08</v>
      </c>
      <c r="L116" s="38" t="s">
        <v>262</v>
      </c>
      <c r="M116" s="37">
        <v>0</v>
      </c>
      <c r="N116" s="37">
        <f t="shared" si="64"/>
        <v>70</v>
      </c>
      <c r="O116" s="39">
        <f>(10000-5000)*$O$1</f>
        <v>10</v>
      </c>
      <c r="P116" s="37">
        <f>5000*$P$1</f>
        <v>12.5</v>
      </c>
      <c r="Q116" s="40">
        <f>(G116-15000)*$Q$1</f>
        <v>131.16</v>
      </c>
      <c r="R116" s="12">
        <f t="shared" si="65"/>
        <v>223.66</v>
      </c>
      <c r="S116" s="80">
        <f t="shared" si="37"/>
        <v>1.5392824704813803</v>
      </c>
    </row>
    <row r="117" spans="1:19" s="35" customFormat="1" ht="12.75" outlineLevel="1" collapsed="1">
      <c r="A117" s="34"/>
      <c r="B117" s="50" t="s">
        <v>283</v>
      </c>
      <c r="G117" s="36">
        <f>SUBTOTAL(9,G111:G116)</f>
        <v>287950</v>
      </c>
      <c r="H117" s="37">
        <f>SUBTOTAL(9,H111:H116)</f>
        <v>10</v>
      </c>
      <c r="I117" s="37">
        <f>SUBTOTAL(9,I111:I116)</f>
        <v>60</v>
      </c>
      <c r="J117" s="37">
        <f>SUBTOTAL(9,J111:J116)</f>
        <v>371.93</v>
      </c>
      <c r="K117" s="98">
        <f>SUBTOTAL(9,K111:K116)</f>
        <v>441.93</v>
      </c>
      <c r="L117" s="38"/>
      <c r="M117" s="37">
        <f aca="true" t="shared" si="66" ref="M117:R117">SUBTOTAL(9,M111:M116)</f>
        <v>10</v>
      </c>
      <c r="N117" s="37">
        <f t="shared" si="66"/>
        <v>420</v>
      </c>
      <c r="O117" s="39">
        <f t="shared" si="66"/>
        <v>40</v>
      </c>
      <c r="P117" s="37">
        <f t="shared" si="66"/>
        <v>50</v>
      </c>
      <c r="Q117" s="40">
        <f t="shared" si="66"/>
        <v>683.8499999999999</v>
      </c>
      <c r="R117" s="12">
        <f t="shared" si="66"/>
        <v>1203.8500000000001</v>
      </c>
      <c r="S117" s="80">
        <f t="shared" si="37"/>
        <v>1.724073948362863</v>
      </c>
    </row>
    <row r="118" spans="1:19" ht="12.75" hidden="1" outlineLevel="2">
      <c r="A118" s="41">
        <v>39083</v>
      </c>
      <c r="B118" s="42" t="s">
        <v>38</v>
      </c>
      <c r="C118" s="42" t="s">
        <v>39</v>
      </c>
      <c r="E118" s="42">
        <v>2860150</v>
      </c>
      <c r="F118" s="42">
        <v>2860150</v>
      </c>
      <c r="G118" s="43">
        <f aca="true" t="shared" si="67" ref="G118:G123">F118-E118</f>
        <v>0</v>
      </c>
      <c r="H118" s="44">
        <v>0</v>
      </c>
      <c r="I118" s="44">
        <v>30</v>
      </c>
      <c r="J118" s="44">
        <v>0</v>
      </c>
      <c r="K118" s="98">
        <f>+I118+H118</f>
        <v>30</v>
      </c>
      <c r="L118" s="45" t="s">
        <v>262</v>
      </c>
      <c r="M118" s="44">
        <v>0</v>
      </c>
      <c r="N118" s="44">
        <f aca="true" t="shared" si="68" ref="N118:N123">$N$1*2</f>
        <v>70</v>
      </c>
      <c r="O118" s="46">
        <v>0</v>
      </c>
      <c r="P118" s="44">
        <v>0</v>
      </c>
      <c r="Q118" s="44">
        <v>0</v>
      </c>
      <c r="R118" s="12">
        <f aca="true" t="shared" si="69" ref="R118:R123">M118+N118+O118+P118+Q118</f>
        <v>70</v>
      </c>
      <c r="S118" s="80">
        <f t="shared" si="37"/>
        <v>1.3333333333333333</v>
      </c>
    </row>
    <row r="119" spans="1:19" ht="12.75" hidden="1" outlineLevel="2">
      <c r="A119" s="41">
        <v>39142</v>
      </c>
      <c r="B119" s="42" t="s">
        <v>38</v>
      </c>
      <c r="C119" s="42" t="s">
        <v>39</v>
      </c>
      <c r="E119" s="42">
        <v>2860150</v>
      </c>
      <c r="F119" s="42">
        <v>2860150</v>
      </c>
      <c r="G119" s="43">
        <f t="shared" si="67"/>
        <v>0</v>
      </c>
      <c r="H119" s="44">
        <v>0</v>
      </c>
      <c r="I119" s="44">
        <v>30</v>
      </c>
      <c r="J119" s="44">
        <v>0</v>
      </c>
      <c r="K119" s="98">
        <f>+I119+H119</f>
        <v>30</v>
      </c>
      <c r="L119" s="45" t="s">
        <v>262</v>
      </c>
      <c r="M119" s="44">
        <v>0</v>
      </c>
      <c r="N119" s="44">
        <f t="shared" si="68"/>
        <v>70</v>
      </c>
      <c r="O119" s="46">
        <v>0</v>
      </c>
      <c r="P119" s="44">
        <v>0</v>
      </c>
      <c r="Q119" s="44">
        <v>0</v>
      </c>
      <c r="R119" s="12">
        <f t="shared" si="69"/>
        <v>70</v>
      </c>
      <c r="S119" s="80">
        <f t="shared" si="37"/>
        <v>1.3333333333333333</v>
      </c>
    </row>
    <row r="120" spans="1:19" s="35" customFormat="1" ht="12.75" hidden="1" outlineLevel="2">
      <c r="A120" s="34">
        <v>39203</v>
      </c>
      <c r="B120" s="35" t="s">
        <v>38</v>
      </c>
      <c r="C120" s="35" t="s">
        <v>39</v>
      </c>
      <c r="E120" s="35">
        <v>2860150</v>
      </c>
      <c r="F120" s="35">
        <v>2904110</v>
      </c>
      <c r="G120" s="36">
        <f t="shared" si="67"/>
        <v>43960</v>
      </c>
      <c r="H120" s="37">
        <v>0</v>
      </c>
      <c r="I120" s="37">
        <v>0</v>
      </c>
      <c r="J120" s="37">
        <v>35.94</v>
      </c>
      <c r="K120" s="98">
        <f>+J120+I120+H120</f>
        <v>35.94</v>
      </c>
      <c r="L120" s="38" t="s">
        <v>262</v>
      </c>
      <c r="M120" s="37">
        <v>0</v>
      </c>
      <c r="N120" s="37">
        <f t="shared" si="68"/>
        <v>70</v>
      </c>
      <c r="O120" s="39">
        <f>(10000-5000)*$O$1</f>
        <v>10</v>
      </c>
      <c r="P120" s="37">
        <f>5000*$P$1</f>
        <v>12.5</v>
      </c>
      <c r="Q120" s="40">
        <f>(G120-15000)*$Q$1</f>
        <v>86.88</v>
      </c>
      <c r="R120" s="12">
        <f t="shared" si="69"/>
        <v>179.38</v>
      </c>
      <c r="S120" s="80">
        <f t="shared" si="37"/>
        <v>3.9910962715637175</v>
      </c>
    </row>
    <row r="121" spans="1:19" s="28" customFormat="1" ht="12.75" hidden="1" outlineLevel="2">
      <c r="A121" s="27">
        <v>39264</v>
      </c>
      <c r="B121" s="28" t="s">
        <v>38</v>
      </c>
      <c r="C121" s="28" t="s">
        <v>39</v>
      </c>
      <c r="E121" s="28">
        <v>2904110</v>
      </c>
      <c r="F121" s="28">
        <v>3009760</v>
      </c>
      <c r="G121" s="29">
        <f t="shared" si="67"/>
        <v>105650</v>
      </c>
      <c r="H121" s="30">
        <v>0</v>
      </c>
      <c r="I121" s="30">
        <v>0</v>
      </c>
      <c r="J121" s="30">
        <v>158.48</v>
      </c>
      <c r="K121" s="98">
        <f>+J121+I121+H121</f>
        <v>158.48</v>
      </c>
      <c r="L121" s="31" t="s">
        <v>262</v>
      </c>
      <c r="M121" s="30">
        <v>0</v>
      </c>
      <c r="N121" s="30">
        <f t="shared" si="68"/>
        <v>70</v>
      </c>
      <c r="O121" s="32">
        <f>(10000-5000)*$O$1</f>
        <v>10</v>
      </c>
      <c r="P121" s="30">
        <f>5000*$P$1</f>
        <v>12.5</v>
      </c>
      <c r="Q121" s="68">
        <f>(G121-15000)*$Q$1</f>
        <v>271.95</v>
      </c>
      <c r="R121" s="12">
        <f t="shared" si="69"/>
        <v>364.45</v>
      </c>
      <c r="S121" s="80">
        <f t="shared" si="37"/>
        <v>1.2996592629984858</v>
      </c>
    </row>
    <row r="122" spans="1:19" s="35" customFormat="1" ht="12.75" hidden="1" outlineLevel="2">
      <c r="A122" s="34">
        <v>39326</v>
      </c>
      <c r="B122" s="35" t="s">
        <v>38</v>
      </c>
      <c r="C122" s="35" t="s">
        <v>39</v>
      </c>
      <c r="E122" s="35">
        <v>3009760</v>
      </c>
      <c r="F122" s="35">
        <v>3085320</v>
      </c>
      <c r="G122" s="36">
        <f t="shared" si="67"/>
        <v>75560</v>
      </c>
      <c r="H122" s="37">
        <v>0</v>
      </c>
      <c r="I122" s="37">
        <v>0</v>
      </c>
      <c r="J122" s="37">
        <v>113.34</v>
      </c>
      <c r="K122" s="98">
        <f>+J122+I122+H122</f>
        <v>113.34</v>
      </c>
      <c r="L122" s="38" t="s">
        <v>262</v>
      </c>
      <c r="M122" s="37">
        <v>0</v>
      </c>
      <c r="N122" s="37">
        <f t="shared" si="68"/>
        <v>70</v>
      </c>
      <c r="O122" s="39">
        <f>(10000-5000)*$O$1</f>
        <v>10</v>
      </c>
      <c r="P122" s="37">
        <f>5000*$P$1</f>
        <v>12.5</v>
      </c>
      <c r="Q122" s="40">
        <f>(G122-15000)*$Q$1</f>
        <v>181.68</v>
      </c>
      <c r="R122" s="12">
        <f t="shared" si="69"/>
        <v>274.18</v>
      </c>
      <c r="S122" s="80">
        <f t="shared" si="37"/>
        <v>1.4190929945297335</v>
      </c>
    </row>
    <row r="123" spans="1:19" s="35" customFormat="1" ht="12.75" hidden="1" outlineLevel="2">
      <c r="A123" s="34">
        <v>39387</v>
      </c>
      <c r="B123" s="35" t="s">
        <v>38</v>
      </c>
      <c r="C123" s="35" t="s">
        <v>39</v>
      </c>
      <c r="E123" s="35">
        <v>3085320</v>
      </c>
      <c r="F123" s="35">
        <v>3113050</v>
      </c>
      <c r="G123" s="36">
        <f t="shared" si="67"/>
        <v>27730</v>
      </c>
      <c r="H123" s="37">
        <v>0</v>
      </c>
      <c r="I123" s="37">
        <v>0</v>
      </c>
      <c r="J123" s="37">
        <v>41.6</v>
      </c>
      <c r="K123" s="98">
        <f>+J123+I123+H123</f>
        <v>41.6</v>
      </c>
      <c r="L123" s="38" t="s">
        <v>262</v>
      </c>
      <c r="M123" s="37">
        <v>0</v>
      </c>
      <c r="N123" s="37">
        <f t="shared" si="68"/>
        <v>70</v>
      </c>
      <c r="O123" s="39">
        <f>(10000-5000)*$O$1</f>
        <v>10</v>
      </c>
      <c r="P123" s="37">
        <f>5000*$P$1</f>
        <v>12.5</v>
      </c>
      <c r="Q123" s="40">
        <f>(G123-15000)*$Q$1</f>
        <v>38.19</v>
      </c>
      <c r="R123" s="12">
        <f t="shared" si="69"/>
        <v>130.69</v>
      </c>
      <c r="S123" s="80">
        <f t="shared" si="37"/>
        <v>2.1415865384615387</v>
      </c>
    </row>
    <row r="124" spans="1:19" s="35" customFormat="1" ht="12.75" outlineLevel="1" collapsed="1">
      <c r="A124" s="34"/>
      <c r="B124" s="50" t="s">
        <v>284</v>
      </c>
      <c r="G124" s="36">
        <f>SUBTOTAL(9,G118:G123)</f>
        <v>252900</v>
      </c>
      <c r="H124" s="37">
        <f>SUBTOTAL(9,H118:H123)</f>
        <v>0</v>
      </c>
      <c r="I124" s="37">
        <f>SUBTOTAL(9,I118:I123)</f>
        <v>60</v>
      </c>
      <c r="J124" s="37">
        <f>SUBTOTAL(9,J118:J123)</f>
        <v>349.36</v>
      </c>
      <c r="K124" s="98">
        <f>SUBTOTAL(9,K118:K123)</f>
        <v>409.36</v>
      </c>
      <c r="L124" s="38"/>
      <c r="M124" s="37">
        <f aca="true" t="shared" si="70" ref="M124:R124">SUBTOTAL(9,M118:M123)</f>
        <v>0</v>
      </c>
      <c r="N124" s="37">
        <f t="shared" si="70"/>
        <v>420</v>
      </c>
      <c r="O124" s="39">
        <f t="shared" si="70"/>
        <v>40</v>
      </c>
      <c r="P124" s="37">
        <f t="shared" si="70"/>
        <v>50</v>
      </c>
      <c r="Q124" s="40">
        <f t="shared" si="70"/>
        <v>578.7</v>
      </c>
      <c r="R124" s="12">
        <f t="shared" si="70"/>
        <v>1088.7</v>
      </c>
      <c r="S124" s="80">
        <f t="shared" si="37"/>
        <v>1.659517295290209</v>
      </c>
    </row>
    <row r="125" spans="1:19" ht="12.75" hidden="1" outlineLevel="2">
      <c r="A125" s="41">
        <v>39083</v>
      </c>
      <c r="B125" s="42" t="s">
        <v>42</v>
      </c>
      <c r="C125" s="42" t="s">
        <v>43</v>
      </c>
      <c r="E125" s="42">
        <v>1123340</v>
      </c>
      <c r="F125" s="42">
        <v>1123340</v>
      </c>
      <c r="G125" s="43">
        <f aca="true" t="shared" si="71" ref="G125:G130">F125-E125</f>
        <v>0</v>
      </c>
      <c r="H125" s="44">
        <v>10</v>
      </c>
      <c r="I125" s="44">
        <v>30</v>
      </c>
      <c r="J125" s="44">
        <v>0</v>
      </c>
      <c r="K125" s="98">
        <f>+I125+H125</f>
        <v>40</v>
      </c>
      <c r="L125" s="45" t="s">
        <v>262</v>
      </c>
      <c r="M125" s="44">
        <v>10</v>
      </c>
      <c r="N125" s="44">
        <f aca="true" t="shared" si="72" ref="N125:N130">$N$1*2</f>
        <v>70</v>
      </c>
      <c r="O125" s="46">
        <v>0</v>
      </c>
      <c r="P125" s="44">
        <v>0</v>
      </c>
      <c r="Q125" s="44">
        <v>0</v>
      </c>
      <c r="R125" s="12">
        <f aca="true" t="shared" si="73" ref="R125:R130">M125+N125+O125+P125+Q125</f>
        <v>80</v>
      </c>
      <c r="S125" s="80">
        <f t="shared" si="37"/>
        <v>1</v>
      </c>
    </row>
    <row r="126" spans="1:19" ht="12.75" hidden="1" outlineLevel="2">
      <c r="A126" s="41">
        <v>39142</v>
      </c>
      <c r="B126" s="42" t="s">
        <v>42</v>
      </c>
      <c r="C126" s="42" t="s">
        <v>43</v>
      </c>
      <c r="E126" s="42">
        <v>1123340</v>
      </c>
      <c r="F126" s="42">
        <v>1123340</v>
      </c>
      <c r="G126" s="43">
        <f t="shared" si="71"/>
        <v>0</v>
      </c>
      <c r="H126" s="44">
        <v>11</v>
      </c>
      <c r="I126" s="44">
        <v>30</v>
      </c>
      <c r="J126" s="44">
        <v>0</v>
      </c>
      <c r="K126" s="98">
        <f>+I126+H126</f>
        <v>41</v>
      </c>
      <c r="L126" s="45" t="s">
        <v>262</v>
      </c>
      <c r="M126" s="44">
        <v>11</v>
      </c>
      <c r="N126" s="44">
        <f t="shared" si="72"/>
        <v>70</v>
      </c>
      <c r="O126" s="46">
        <v>0</v>
      </c>
      <c r="P126" s="44">
        <v>0</v>
      </c>
      <c r="Q126" s="44">
        <v>0</v>
      </c>
      <c r="R126" s="12">
        <f t="shared" si="73"/>
        <v>81</v>
      </c>
      <c r="S126" s="80">
        <f t="shared" si="37"/>
        <v>0.975609756097561</v>
      </c>
    </row>
    <row r="127" spans="1:19" s="35" customFormat="1" ht="12.75" hidden="1" outlineLevel="2">
      <c r="A127" s="34">
        <v>39203</v>
      </c>
      <c r="B127" s="35" t="s">
        <v>42</v>
      </c>
      <c r="C127" s="35" t="s">
        <v>43</v>
      </c>
      <c r="E127" s="35">
        <v>1123340</v>
      </c>
      <c r="F127" s="35">
        <v>1145970</v>
      </c>
      <c r="G127" s="36">
        <f t="shared" si="71"/>
        <v>22630</v>
      </c>
      <c r="H127" s="37">
        <v>15.1</v>
      </c>
      <c r="I127" s="37">
        <v>30</v>
      </c>
      <c r="J127" s="37">
        <v>0</v>
      </c>
      <c r="K127" s="98">
        <f>+J127+I127+H127</f>
        <v>45.1</v>
      </c>
      <c r="L127" s="38" t="s">
        <v>262</v>
      </c>
      <c r="M127" s="37">
        <v>15.1</v>
      </c>
      <c r="N127" s="37">
        <f t="shared" si="72"/>
        <v>70</v>
      </c>
      <c r="O127" s="39">
        <f>(10000-5000)*$O$1</f>
        <v>10</v>
      </c>
      <c r="P127" s="37">
        <f>5000*$P$1</f>
        <v>12.5</v>
      </c>
      <c r="Q127" s="40">
        <f>(G127-15000)*$Q$1</f>
        <v>22.89</v>
      </c>
      <c r="R127" s="12">
        <f t="shared" si="73"/>
        <v>130.49</v>
      </c>
      <c r="S127" s="80">
        <f t="shared" si="37"/>
        <v>1.893348115299335</v>
      </c>
    </row>
    <row r="128" spans="1:19" s="35" customFormat="1" ht="12.75" hidden="1" outlineLevel="2">
      <c r="A128" s="34">
        <v>39264</v>
      </c>
      <c r="B128" s="35" t="s">
        <v>42</v>
      </c>
      <c r="C128" s="35" t="s">
        <v>43</v>
      </c>
      <c r="E128" s="35">
        <v>1145970</v>
      </c>
      <c r="F128" s="35">
        <v>1159380</v>
      </c>
      <c r="G128" s="36">
        <f t="shared" si="71"/>
        <v>13410</v>
      </c>
      <c r="H128" s="37">
        <v>10</v>
      </c>
      <c r="I128" s="37">
        <v>30</v>
      </c>
      <c r="J128" s="37">
        <v>0</v>
      </c>
      <c r="K128" s="98">
        <f>+J128+I128+H128</f>
        <v>40</v>
      </c>
      <c r="L128" s="38" t="s">
        <v>262</v>
      </c>
      <c r="M128" s="37">
        <v>10</v>
      </c>
      <c r="N128" s="37">
        <f t="shared" si="72"/>
        <v>70</v>
      </c>
      <c r="O128" s="39">
        <f>(10000-5000)*$O$1</f>
        <v>10</v>
      </c>
      <c r="P128" s="37">
        <f>SUM(G128-10000)*$P$1</f>
        <v>8.525</v>
      </c>
      <c r="R128" s="12">
        <f t="shared" si="73"/>
        <v>98.525</v>
      </c>
      <c r="S128" s="80">
        <f t="shared" si="37"/>
        <v>1.4631250000000002</v>
      </c>
    </row>
    <row r="129" spans="1:19" s="35" customFormat="1" ht="12.75" hidden="1" outlineLevel="2">
      <c r="A129" s="34">
        <v>39326</v>
      </c>
      <c r="B129" s="35" t="s">
        <v>42</v>
      </c>
      <c r="C129" s="35" t="s">
        <v>43</v>
      </c>
      <c r="E129" s="35">
        <v>1159380</v>
      </c>
      <c r="F129" s="35">
        <v>1168670</v>
      </c>
      <c r="G129" s="36">
        <f t="shared" si="71"/>
        <v>9290</v>
      </c>
      <c r="H129" s="37">
        <v>10</v>
      </c>
      <c r="I129" s="37">
        <v>30</v>
      </c>
      <c r="J129" s="37">
        <v>0</v>
      </c>
      <c r="K129" s="98">
        <f>+J129+I129+H129</f>
        <v>40</v>
      </c>
      <c r="L129" s="38" t="s">
        <v>262</v>
      </c>
      <c r="M129" s="37">
        <v>10</v>
      </c>
      <c r="N129" s="37">
        <f t="shared" si="72"/>
        <v>70</v>
      </c>
      <c r="O129" s="39">
        <f>(G129-5000)*$O$1</f>
        <v>8.58</v>
      </c>
      <c r="P129" s="37">
        <v>0</v>
      </c>
      <c r="Q129" s="37">
        <v>0</v>
      </c>
      <c r="R129" s="12">
        <f t="shared" si="73"/>
        <v>88.58</v>
      </c>
      <c r="S129" s="80">
        <f t="shared" si="37"/>
        <v>1.2145</v>
      </c>
    </row>
    <row r="130" spans="1:19" s="35" customFormat="1" ht="12.75" hidden="1" outlineLevel="2">
      <c r="A130" s="34">
        <v>39387</v>
      </c>
      <c r="B130" s="35" t="s">
        <v>42</v>
      </c>
      <c r="C130" s="35" t="s">
        <v>43</v>
      </c>
      <c r="E130" s="35">
        <v>1168670</v>
      </c>
      <c r="F130" s="35">
        <v>1173050</v>
      </c>
      <c r="G130" s="36">
        <f t="shared" si="71"/>
        <v>4380</v>
      </c>
      <c r="H130" s="37">
        <v>10</v>
      </c>
      <c r="I130" s="37">
        <v>30</v>
      </c>
      <c r="J130" s="37">
        <v>0</v>
      </c>
      <c r="K130" s="98">
        <f>+J130+I130+H130</f>
        <v>40</v>
      </c>
      <c r="L130" s="38" t="s">
        <v>262</v>
      </c>
      <c r="M130" s="37">
        <v>10</v>
      </c>
      <c r="N130" s="37">
        <f t="shared" si="72"/>
        <v>70</v>
      </c>
      <c r="O130" s="39">
        <v>0</v>
      </c>
      <c r="P130" s="37">
        <v>0</v>
      </c>
      <c r="Q130" s="37">
        <v>0</v>
      </c>
      <c r="R130" s="12">
        <f t="shared" si="73"/>
        <v>80</v>
      </c>
      <c r="S130" s="80">
        <f t="shared" si="37"/>
        <v>1</v>
      </c>
    </row>
    <row r="131" spans="1:19" s="35" customFormat="1" ht="12.75" outlineLevel="1" collapsed="1">
      <c r="A131" s="34"/>
      <c r="B131" s="50" t="s">
        <v>285</v>
      </c>
      <c r="G131" s="36">
        <f>SUBTOTAL(9,G125:G130)</f>
        <v>49710</v>
      </c>
      <c r="H131" s="37">
        <f>SUBTOTAL(9,H125:H130)</f>
        <v>66.1</v>
      </c>
      <c r="I131" s="37">
        <f>SUBTOTAL(9,I125:I130)</f>
        <v>180</v>
      </c>
      <c r="J131" s="37">
        <f>SUBTOTAL(9,J125:J130)</f>
        <v>0</v>
      </c>
      <c r="K131" s="98">
        <f>SUBTOTAL(9,K125:K130)</f>
        <v>246.1</v>
      </c>
      <c r="L131" s="38"/>
      <c r="M131" s="37">
        <f aca="true" t="shared" si="74" ref="M131:R131">SUBTOTAL(9,M125:M130)</f>
        <v>66.1</v>
      </c>
      <c r="N131" s="37">
        <f t="shared" si="74"/>
        <v>420</v>
      </c>
      <c r="O131" s="39">
        <f t="shared" si="74"/>
        <v>28.58</v>
      </c>
      <c r="P131" s="37">
        <f t="shared" si="74"/>
        <v>21.025</v>
      </c>
      <c r="Q131" s="37">
        <f t="shared" si="74"/>
        <v>22.89</v>
      </c>
      <c r="R131" s="12">
        <f t="shared" si="74"/>
        <v>558.595</v>
      </c>
      <c r="S131" s="80">
        <f aca="true" t="shared" si="75" ref="S131:S194">SUM(R131-K131)/K131</f>
        <v>1.2697887037789517</v>
      </c>
    </row>
    <row r="132" spans="1:19" ht="12.75" hidden="1" outlineLevel="2">
      <c r="A132" s="41">
        <v>39083</v>
      </c>
      <c r="B132" s="42" t="s">
        <v>40</v>
      </c>
      <c r="C132" s="42" t="s">
        <v>41</v>
      </c>
      <c r="E132" s="42">
        <v>4102360</v>
      </c>
      <c r="F132" s="42">
        <v>4102360</v>
      </c>
      <c r="G132" s="43">
        <f aca="true" t="shared" si="76" ref="G132:G137">F132-E132</f>
        <v>0</v>
      </c>
      <c r="H132" s="44">
        <v>10</v>
      </c>
      <c r="I132" s="44">
        <v>30</v>
      </c>
      <c r="J132" s="44">
        <v>0</v>
      </c>
      <c r="K132" s="98">
        <f>+I132+H132</f>
        <v>40</v>
      </c>
      <c r="L132" s="45" t="s">
        <v>262</v>
      </c>
      <c r="M132" s="44">
        <v>10</v>
      </c>
      <c r="N132" s="44">
        <f aca="true" t="shared" si="77" ref="N132:N137">$N$1*2</f>
        <v>70</v>
      </c>
      <c r="O132" s="46">
        <v>0</v>
      </c>
      <c r="P132" s="44">
        <v>0</v>
      </c>
      <c r="Q132" s="44">
        <v>0</v>
      </c>
      <c r="R132" s="12">
        <f aca="true" t="shared" si="78" ref="R132:R137">M132+N132+O132+P132+Q132</f>
        <v>80</v>
      </c>
      <c r="S132" s="80">
        <f t="shared" si="75"/>
        <v>1</v>
      </c>
    </row>
    <row r="133" spans="1:19" ht="12.75" hidden="1" outlineLevel="2">
      <c r="A133" s="41">
        <v>39142</v>
      </c>
      <c r="B133" s="42" t="s">
        <v>40</v>
      </c>
      <c r="C133" s="42" t="s">
        <v>41</v>
      </c>
      <c r="E133" s="42">
        <v>4102360</v>
      </c>
      <c r="F133" s="42">
        <v>4102360</v>
      </c>
      <c r="G133" s="43">
        <f t="shared" si="76"/>
        <v>0</v>
      </c>
      <c r="H133" s="44">
        <v>0</v>
      </c>
      <c r="I133" s="44">
        <v>30</v>
      </c>
      <c r="J133" s="44">
        <v>0</v>
      </c>
      <c r="K133" s="98">
        <f>+I133+H133</f>
        <v>30</v>
      </c>
      <c r="L133" s="45" t="s">
        <v>262</v>
      </c>
      <c r="M133" s="44">
        <v>0</v>
      </c>
      <c r="N133" s="44">
        <f t="shared" si="77"/>
        <v>70</v>
      </c>
      <c r="O133" s="46">
        <v>0</v>
      </c>
      <c r="P133" s="44">
        <v>0</v>
      </c>
      <c r="Q133" s="44">
        <v>0</v>
      </c>
      <c r="R133" s="12">
        <f t="shared" si="78"/>
        <v>70</v>
      </c>
      <c r="S133" s="80">
        <f t="shared" si="75"/>
        <v>1.3333333333333333</v>
      </c>
    </row>
    <row r="134" spans="1:19" s="63" customFormat="1" ht="12.75" hidden="1" outlineLevel="2">
      <c r="A134" s="62">
        <v>39203</v>
      </c>
      <c r="B134" s="63" t="s">
        <v>40</v>
      </c>
      <c r="C134" s="63" t="s">
        <v>41</v>
      </c>
      <c r="E134" s="63">
        <v>4102360</v>
      </c>
      <c r="F134" s="63">
        <v>4196710</v>
      </c>
      <c r="G134" s="64">
        <f t="shared" si="76"/>
        <v>94350</v>
      </c>
      <c r="H134" s="65">
        <v>0</v>
      </c>
      <c r="I134" s="65">
        <v>0</v>
      </c>
      <c r="J134" s="65">
        <v>81.53</v>
      </c>
      <c r="K134" s="101">
        <f>+J134+I134+H134</f>
        <v>81.53</v>
      </c>
      <c r="L134" s="64" t="s">
        <v>262</v>
      </c>
      <c r="M134" s="65">
        <v>0</v>
      </c>
      <c r="N134" s="65">
        <f t="shared" si="77"/>
        <v>70</v>
      </c>
      <c r="O134" s="66">
        <f>(10000-5000)*$O$1</f>
        <v>10</v>
      </c>
      <c r="P134" s="65">
        <f>5000*$P$1</f>
        <v>12.5</v>
      </c>
      <c r="Q134" s="67">
        <f>(G134-15000)*$Q$1</f>
        <v>238.05</v>
      </c>
      <c r="R134" s="48">
        <f t="shared" si="78"/>
        <v>330.55</v>
      </c>
      <c r="S134" s="80">
        <f t="shared" si="75"/>
        <v>3.0543358273028334</v>
      </c>
    </row>
    <row r="135" spans="1:19" s="28" customFormat="1" ht="12.75" hidden="1" outlineLevel="2">
      <c r="A135" s="27">
        <v>39264</v>
      </c>
      <c r="B135" s="28" t="s">
        <v>40</v>
      </c>
      <c r="C135" s="28" t="s">
        <v>41</v>
      </c>
      <c r="E135" s="28">
        <v>4196710</v>
      </c>
      <c r="F135" s="28">
        <v>4344310</v>
      </c>
      <c r="G135" s="29">
        <f t="shared" si="76"/>
        <v>147600</v>
      </c>
      <c r="H135" s="30">
        <v>0</v>
      </c>
      <c r="I135" s="30">
        <v>0</v>
      </c>
      <c r="J135" s="30">
        <v>221.4</v>
      </c>
      <c r="K135" s="98">
        <f>+J135+I135+H135</f>
        <v>221.4</v>
      </c>
      <c r="L135" s="31" t="s">
        <v>262</v>
      </c>
      <c r="M135" s="30">
        <v>0</v>
      </c>
      <c r="N135" s="30">
        <f t="shared" si="77"/>
        <v>70</v>
      </c>
      <c r="O135" s="32">
        <f>(10000-5000)*$O$1</f>
        <v>10</v>
      </c>
      <c r="P135" s="30">
        <f>5000*$P$1</f>
        <v>12.5</v>
      </c>
      <c r="Q135" s="68">
        <f>(G135-15000)*$Q$1</f>
        <v>397.8</v>
      </c>
      <c r="R135" s="12">
        <f t="shared" si="78"/>
        <v>490.3</v>
      </c>
      <c r="S135" s="80">
        <f t="shared" si="75"/>
        <v>1.2145438121047876</v>
      </c>
    </row>
    <row r="136" spans="1:19" s="28" customFormat="1" ht="12.75" hidden="1" outlineLevel="2">
      <c r="A136" s="27">
        <v>39326</v>
      </c>
      <c r="B136" s="28" t="s">
        <v>40</v>
      </c>
      <c r="C136" s="28" t="s">
        <v>41</v>
      </c>
      <c r="E136" s="28">
        <v>4344310</v>
      </c>
      <c r="F136" s="28">
        <v>4450830</v>
      </c>
      <c r="G136" s="29">
        <f t="shared" si="76"/>
        <v>106520</v>
      </c>
      <c r="H136" s="30">
        <v>0</v>
      </c>
      <c r="I136" s="30">
        <v>0</v>
      </c>
      <c r="J136" s="30">
        <v>159.78</v>
      </c>
      <c r="K136" s="98">
        <f>+J136+I136+H136</f>
        <v>159.78</v>
      </c>
      <c r="L136" s="31" t="s">
        <v>262</v>
      </c>
      <c r="M136" s="30">
        <v>0</v>
      </c>
      <c r="N136" s="30">
        <f t="shared" si="77"/>
        <v>70</v>
      </c>
      <c r="O136" s="32">
        <f>(10000-5000)*$O$1</f>
        <v>10</v>
      </c>
      <c r="P136" s="30">
        <f>5000*$P$1</f>
        <v>12.5</v>
      </c>
      <c r="Q136" s="68">
        <f>(G136-15000)*$Q$1</f>
        <v>274.56</v>
      </c>
      <c r="R136" s="12">
        <f t="shared" si="78"/>
        <v>367.06</v>
      </c>
      <c r="S136" s="80">
        <f t="shared" si="75"/>
        <v>1.2972837651771185</v>
      </c>
    </row>
    <row r="137" spans="1:19" s="35" customFormat="1" ht="12.75" hidden="1" outlineLevel="2">
      <c r="A137" s="34">
        <v>39387</v>
      </c>
      <c r="B137" s="35" t="s">
        <v>40</v>
      </c>
      <c r="C137" s="35" t="s">
        <v>41</v>
      </c>
      <c r="E137" s="35">
        <v>4450830</v>
      </c>
      <c r="F137" s="35">
        <v>4522720</v>
      </c>
      <c r="G137" s="36">
        <f t="shared" si="76"/>
        <v>71890</v>
      </c>
      <c r="H137" s="37">
        <v>0</v>
      </c>
      <c r="I137" s="37">
        <v>0</v>
      </c>
      <c r="J137" s="37">
        <v>107.84</v>
      </c>
      <c r="K137" s="98">
        <f>+J137+I137+H137</f>
        <v>107.84</v>
      </c>
      <c r="L137" s="38" t="s">
        <v>262</v>
      </c>
      <c r="M137" s="37">
        <v>0</v>
      </c>
      <c r="N137" s="37">
        <f t="shared" si="77"/>
        <v>70</v>
      </c>
      <c r="O137" s="39">
        <f>(10000-5000)*$O$1</f>
        <v>10</v>
      </c>
      <c r="P137" s="37">
        <f>5000*$P$1</f>
        <v>12.5</v>
      </c>
      <c r="Q137" s="40">
        <f>(G137-15000)*$Q$1</f>
        <v>170.67000000000002</v>
      </c>
      <c r="R137" s="12">
        <f t="shared" si="78"/>
        <v>263.17</v>
      </c>
      <c r="S137" s="80">
        <f t="shared" si="75"/>
        <v>1.4403746290801187</v>
      </c>
    </row>
    <row r="138" spans="1:19" s="35" customFormat="1" ht="12.75" outlineLevel="1" collapsed="1">
      <c r="A138" s="34"/>
      <c r="B138" s="50" t="s">
        <v>286</v>
      </c>
      <c r="G138" s="36">
        <f>SUBTOTAL(9,G132:G137)</f>
        <v>420360</v>
      </c>
      <c r="H138" s="37">
        <f>SUBTOTAL(9,H132:H137)</f>
        <v>10</v>
      </c>
      <c r="I138" s="37">
        <f>SUBTOTAL(9,I132:I137)</f>
        <v>60</v>
      </c>
      <c r="J138" s="37">
        <f>SUBTOTAL(9,J132:J137)</f>
        <v>570.5500000000001</v>
      </c>
      <c r="K138" s="98">
        <f>SUBTOTAL(9,K132:K137)</f>
        <v>640.5500000000001</v>
      </c>
      <c r="L138" s="38"/>
      <c r="M138" s="37">
        <f aca="true" t="shared" si="79" ref="M138:R138">SUBTOTAL(9,M132:M137)</f>
        <v>10</v>
      </c>
      <c r="N138" s="37">
        <f t="shared" si="79"/>
        <v>420</v>
      </c>
      <c r="O138" s="39">
        <f t="shared" si="79"/>
        <v>40</v>
      </c>
      <c r="P138" s="37">
        <f t="shared" si="79"/>
        <v>50</v>
      </c>
      <c r="Q138" s="40">
        <f t="shared" si="79"/>
        <v>1081.0800000000002</v>
      </c>
      <c r="R138" s="12">
        <f t="shared" si="79"/>
        <v>1601.0800000000002</v>
      </c>
      <c r="S138" s="80">
        <f t="shared" si="75"/>
        <v>1.4995394582780424</v>
      </c>
    </row>
    <row r="139" spans="1:19" ht="12.75" hidden="1" outlineLevel="2">
      <c r="A139" s="41">
        <v>39083</v>
      </c>
      <c r="B139" s="42" t="s">
        <v>46</v>
      </c>
      <c r="C139" s="42" t="s">
        <v>47</v>
      </c>
      <c r="E139" s="42">
        <v>1573080</v>
      </c>
      <c r="F139" s="42">
        <v>1573080</v>
      </c>
      <c r="G139" s="43">
        <f aca="true" t="shared" si="80" ref="G139:G144">F139-E139</f>
        <v>0</v>
      </c>
      <c r="H139" s="44">
        <v>53.75</v>
      </c>
      <c r="I139" s="44">
        <v>30</v>
      </c>
      <c r="J139" s="44">
        <v>0</v>
      </c>
      <c r="K139" s="98">
        <f>+I139+H139</f>
        <v>83.75</v>
      </c>
      <c r="L139" s="45" t="s">
        <v>262</v>
      </c>
      <c r="M139" s="44">
        <v>53.75</v>
      </c>
      <c r="N139" s="44">
        <f aca="true" t="shared" si="81" ref="N139:N144">$N$1*2</f>
        <v>70</v>
      </c>
      <c r="O139" s="46">
        <v>0</v>
      </c>
      <c r="P139" s="44">
        <v>0</v>
      </c>
      <c r="Q139" s="44">
        <v>0</v>
      </c>
      <c r="R139" s="12">
        <f aca="true" t="shared" si="82" ref="R139:R144">M139+N139+O139+P139+Q139</f>
        <v>123.75</v>
      </c>
      <c r="S139" s="80">
        <f t="shared" si="75"/>
        <v>0.47761194029850745</v>
      </c>
    </row>
    <row r="140" spans="1:19" ht="12.75" hidden="1" outlineLevel="2">
      <c r="A140" s="41">
        <v>39142</v>
      </c>
      <c r="B140" s="42" t="s">
        <v>46</v>
      </c>
      <c r="C140" s="42" t="s">
        <v>47</v>
      </c>
      <c r="E140" s="42">
        <v>1573080</v>
      </c>
      <c r="F140" s="42">
        <v>1573080</v>
      </c>
      <c r="G140" s="43">
        <f t="shared" si="80"/>
        <v>0</v>
      </c>
      <c r="H140" s="44">
        <v>61.12</v>
      </c>
      <c r="I140" s="44">
        <v>30</v>
      </c>
      <c r="J140" s="44">
        <v>0</v>
      </c>
      <c r="K140" s="98">
        <f>+I140+H140</f>
        <v>91.12</v>
      </c>
      <c r="L140" s="45" t="s">
        <v>262</v>
      </c>
      <c r="M140" s="44">
        <v>61.12</v>
      </c>
      <c r="N140" s="44">
        <f t="shared" si="81"/>
        <v>70</v>
      </c>
      <c r="O140" s="46">
        <v>0</v>
      </c>
      <c r="P140" s="44">
        <v>0</v>
      </c>
      <c r="Q140" s="44">
        <v>0</v>
      </c>
      <c r="R140" s="12">
        <f t="shared" si="82"/>
        <v>131.12</v>
      </c>
      <c r="S140" s="80">
        <f t="shared" si="75"/>
        <v>0.43898156277436345</v>
      </c>
    </row>
    <row r="141" spans="1:19" s="35" customFormat="1" ht="12.75" hidden="1" outlineLevel="2">
      <c r="A141" s="34">
        <v>39203</v>
      </c>
      <c r="B141" s="35" t="s">
        <v>46</v>
      </c>
      <c r="C141" s="35" t="s">
        <v>47</v>
      </c>
      <c r="E141" s="35">
        <v>1573080</v>
      </c>
      <c r="F141" s="35">
        <v>1618660</v>
      </c>
      <c r="G141" s="36">
        <f t="shared" si="80"/>
        <v>45580</v>
      </c>
      <c r="H141" s="37">
        <v>0</v>
      </c>
      <c r="I141" s="37">
        <v>0</v>
      </c>
      <c r="J141" s="37">
        <v>38.37</v>
      </c>
      <c r="K141" s="98">
        <f>+J141+I141+H141</f>
        <v>38.37</v>
      </c>
      <c r="L141" s="38" t="s">
        <v>262</v>
      </c>
      <c r="M141" s="37">
        <v>0</v>
      </c>
      <c r="N141" s="37">
        <f t="shared" si="81"/>
        <v>70</v>
      </c>
      <c r="O141" s="39">
        <f>(10000-5000)*$O$1</f>
        <v>10</v>
      </c>
      <c r="P141" s="37">
        <f>5000*$P$1</f>
        <v>12.5</v>
      </c>
      <c r="Q141" s="40">
        <f>(G141-15000)*$Q$1</f>
        <v>91.74</v>
      </c>
      <c r="R141" s="12">
        <f t="shared" si="82"/>
        <v>184.24</v>
      </c>
      <c r="S141" s="80">
        <f t="shared" si="75"/>
        <v>3.801667969768048</v>
      </c>
    </row>
    <row r="142" spans="1:19" s="35" customFormat="1" ht="12.75" hidden="1" outlineLevel="2">
      <c r="A142" s="34">
        <v>39264</v>
      </c>
      <c r="B142" s="35" t="s">
        <v>46</v>
      </c>
      <c r="C142" s="35" t="s">
        <v>47</v>
      </c>
      <c r="E142" s="35">
        <v>1618660</v>
      </c>
      <c r="F142" s="35">
        <v>1689550</v>
      </c>
      <c r="G142" s="36">
        <f t="shared" si="80"/>
        <v>70890</v>
      </c>
      <c r="H142" s="37">
        <v>18.63</v>
      </c>
      <c r="I142" s="37">
        <v>0</v>
      </c>
      <c r="J142" s="37">
        <v>124.97</v>
      </c>
      <c r="K142" s="98">
        <f>+J142+I142+H142</f>
        <v>143.6</v>
      </c>
      <c r="L142" s="38" t="s">
        <v>262</v>
      </c>
      <c r="M142" s="37">
        <v>18.63</v>
      </c>
      <c r="N142" s="37">
        <f t="shared" si="81"/>
        <v>70</v>
      </c>
      <c r="O142" s="39">
        <f>(10000-5000)*$O$1</f>
        <v>10</v>
      </c>
      <c r="P142" s="37">
        <f>5000*$P$1</f>
        <v>12.5</v>
      </c>
      <c r="Q142" s="40">
        <f>(G142-15000)*$Q$1</f>
        <v>167.67000000000002</v>
      </c>
      <c r="R142" s="12">
        <f t="shared" si="82"/>
        <v>278.8</v>
      </c>
      <c r="S142" s="80">
        <f t="shared" si="75"/>
        <v>0.9415041782729806</v>
      </c>
    </row>
    <row r="143" spans="1:19" s="35" customFormat="1" ht="12.75" hidden="1" outlineLevel="2">
      <c r="A143" s="34">
        <v>39326</v>
      </c>
      <c r="B143" s="35" t="s">
        <v>46</v>
      </c>
      <c r="C143" s="35" t="s">
        <v>47</v>
      </c>
      <c r="E143" s="35">
        <v>1689550</v>
      </c>
      <c r="F143" s="35">
        <v>1754740</v>
      </c>
      <c r="G143" s="36">
        <f t="shared" si="80"/>
        <v>65190</v>
      </c>
      <c r="H143" s="37">
        <v>31.13</v>
      </c>
      <c r="I143" s="37">
        <v>0</v>
      </c>
      <c r="J143" s="37">
        <v>97.79</v>
      </c>
      <c r="K143" s="98">
        <f>+J143+I143+H143</f>
        <v>128.92000000000002</v>
      </c>
      <c r="L143" s="38" t="s">
        <v>262</v>
      </c>
      <c r="M143" s="37">
        <v>31.13</v>
      </c>
      <c r="N143" s="37">
        <f t="shared" si="81"/>
        <v>70</v>
      </c>
      <c r="O143" s="39">
        <f>(10000-5000)*$O$1</f>
        <v>10</v>
      </c>
      <c r="P143" s="37">
        <f>5000*$P$1</f>
        <v>12.5</v>
      </c>
      <c r="Q143" s="40">
        <f>(G143-15000)*$Q$1</f>
        <v>150.57</v>
      </c>
      <c r="R143" s="12">
        <f t="shared" si="82"/>
        <v>274.2</v>
      </c>
      <c r="S143" s="80">
        <f t="shared" si="75"/>
        <v>1.126900403350915</v>
      </c>
    </row>
    <row r="144" spans="1:19" s="35" customFormat="1" ht="12.75" hidden="1" outlineLevel="2">
      <c r="A144" s="34">
        <v>39387</v>
      </c>
      <c r="B144" s="35" t="s">
        <v>46</v>
      </c>
      <c r="C144" s="35" t="s">
        <v>47</v>
      </c>
      <c r="E144" s="35">
        <v>1754740</v>
      </c>
      <c r="F144" s="35">
        <v>1774550</v>
      </c>
      <c r="G144" s="36">
        <f t="shared" si="80"/>
        <v>19810</v>
      </c>
      <c r="H144" s="37">
        <v>0</v>
      </c>
      <c r="I144" s="37">
        <v>30</v>
      </c>
      <c r="J144" s="37">
        <v>0</v>
      </c>
      <c r="K144" s="98">
        <f>+J144+I144+H144</f>
        <v>30</v>
      </c>
      <c r="L144" s="38" t="s">
        <v>262</v>
      </c>
      <c r="M144" s="37">
        <v>0</v>
      </c>
      <c r="N144" s="37">
        <f t="shared" si="81"/>
        <v>70</v>
      </c>
      <c r="O144" s="39">
        <f>(10000-5000)*$O$1</f>
        <v>10</v>
      </c>
      <c r="P144" s="37">
        <f>5000*$P$1</f>
        <v>12.5</v>
      </c>
      <c r="Q144" s="40">
        <f>(G144-15000)*$Q$1</f>
        <v>14.43</v>
      </c>
      <c r="R144" s="12">
        <f t="shared" si="82"/>
        <v>106.93</v>
      </c>
      <c r="S144" s="80">
        <f t="shared" si="75"/>
        <v>2.5643333333333334</v>
      </c>
    </row>
    <row r="145" spans="1:19" s="35" customFormat="1" ht="12.75" outlineLevel="1" collapsed="1">
      <c r="A145" s="34"/>
      <c r="B145" s="50" t="s">
        <v>287</v>
      </c>
      <c r="G145" s="36">
        <f>SUBTOTAL(9,G139:G144)</f>
        <v>201470</v>
      </c>
      <c r="H145" s="37">
        <f>SUBTOTAL(9,H139:H144)</f>
        <v>164.63</v>
      </c>
      <c r="I145" s="37">
        <f>SUBTOTAL(9,I139:I144)</f>
        <v>90</v>
      </c>
      <c r="J145" s="37">
        <f>SUBTOTAL(9,J139:J144)</f>
        <v>261.13</v>
      </c>
      <c r="K145" s="98">
        <f>SUBTOTAL(9,K139:K144)</f>
        <v>515.76</v>
      </c>
      <c r="L145" s="38"/>
      <c r="M145" s="37">
        <f aca="true" t="shared" si="83" ref="M145:R145">SUBTOTAL(9,M139:M144)</f>
        <v>164.63</v>
      </c>
      <c r="N145" s="37">
        <f t="shared" si="83"/>
        <v>420</v>
      </c>
      <c r="O145" s="39">
        <f t="shared" si="83"/>
        <v>40</v>
      </c>
      <c r="P145" s="37">
        <f t="shared" si="83"/>
        <v>50</v>
      </c>
      <c r="Q145" s="40">
        <f t="shared" si="83"/>
        <v>424.41</v>
      </c>
      <c r="R145" s="12">
        <f t="shared" si="83"/>
        <v>1099.0400000000002</v>
      </c>
      <c r="S145" s="80">
        <f t="shared" si="75"/>
        <v>1.1309136032263072</v>
      </c>
    </row>
    <row r="146" spans="1:19" ht="12.75" hidden="1" outlineLevel="2">
      <c r="A146" s="41">
        <v>39083</v>
      </c>
      <c r="B146" s="42" t="s">
        <v>48</v>
      </c>
      <c r="C146" s="42" t="s">
        <v>49</v>
      </c>
      <c r="E146" s="42">
        <v>550180</v>
      </c>
      <c r="F146" s="42">
        <v>550180</v>
      </c>
      <c r="G146" s="43">
        <f aca="true" t="shared" si="84" ref="G146:G151">F146-E146</f>
        <v>0</v>
      </c>
      <c r="H146" s="44">
        <v>10</v>
      </c>
      <c r="I146" s="44">
        <v>30</v>
      </c>
      <c r="J146" s="44">
        <v>0</v>
      </c>
      <c r="K146" s="98">
        <f>+I146+H146</f>
        <v>40</v>
      </c>
      <c r="L146" s="45" t="s">
        <v>262</v>
      </c>
      <c r="M146" s="44">
        <v>10</v>
      </c>
      <c r="N146" s="44">
        <f aca="true" t="shared" si="85" ref="N146:N151">$N$1*2</f>
        <v>70</v>
      </c>
      <c r="O146" s="46">
        <v>0</v>
      </c>
      <c r="P146" s="44">
        <v>0</v>
      </c>
      <c r="Q146" s="44">
        <v>0</v>
      </c>
      <c r="R146" s="12">
        <f aca="true" t="shared" si="86" ref="R146:R151">M146+N146+O146+P146+Q146</f>
        <v>80</v>
      </c>
      <c r="S146" s="80">
        <f t="shared" si="75"/>
        <v>1</v>
      </c>
    </row>
    <row r="147" spans="1:19" ht="12.75" hidden="1" outlineLevel="2">
      <c r="A147" s="41">
        <v>39142</v>
      </c>
      <c r="B147" s="42" t="s">
        <v>48</v>
      </c>
      <c r="C147" s="42" t="s">
        <v>49</v>
      </c>
      <c r="E147" s="42">
        <v>550180</v>
      </c>
      <c r="F147" s="42">
        <v>550180</v>
      </c>
      <c r="G147" s="43">
        <f t="shared" si="84"/>
        <v>0</v>
      </c>
      <c r="H147" s="44">
        <v>0</v>
      </c>
      <c r="I147" s="44">
        <v>30</v>
      </c>
      <c r="J147" s="44">
        <v>0</v>
      </c>
      <c r="K147" s="98">
        <f>+I147+H147</f>
        <v>30</v>
      </c>
      <c r="L147" s="45" t="s">
        <v>262</v>
      </c>
      <c r="M147" s="44">
        <v>0</v>
      </c>
      <c r="N147" s="44">
        <f t="shared" si="85"/>
        <v>70</v>
      </c>
      <c r="O147" s="46">
        <v>0</v>
      </c>
      <c r="P147" s="44">
        <v>0</v>
      </c>
      <c r="Q147" s="44">
        <v>0</v>
      </c>
      <c r="R147" s="12">
        <f t="shared" si="86"/>
        <v>70</v>
      </c>
      <c r="S147" s="80">
        <f t="shared" si="75"/>
        <v>1.3333333333333333</v>
      </c>
    </row>
    <row r="148" spans="1:19" s="35" customFormat="1" ht="12.75" hidden="1" outlineLevel="2">
      <c r="A148" s="34">
        <v>39203</v>
      </c>
      <c r="B148" s="35" t="s">
        <v>48</v>
      </c>
      <c r="C148" s="35" t="s">
        <v>49</v>
      </c>
      <c r="E148" s="35">
        <v>550180</v>
      </c>
      <c r="F148" s="35">
        <v>583430</v>
      </c>
      <c r="G148" s="36">
        <f t="shared" si="84"/>
        <v>33250</v>
      </c>
      <c r="H148" s="37">
        <v>0</v>
      </c>
      <c r="I148" s="37">
        <v>30</v>
      </c>
      <c r="J148" s="37">
        <v>0</v>
      </c>
      <c r="K148" s="98">
        <f>+J148+I148+H148</f>
        <v>30</v>
      </c>
      <c r="L148" s="38" t="s">
        <v>262</v>
      </c>
      <c r="M148" s="37">
        <v>0</v>
      </c>
      <c r="N148" s="37">
        <f t="shared" si="85"/>
        <v>70</v>
      </c>
      <c r="O148" s="39">
        <f>(10000-5000)*$O$1</f>
        <v>10</v>
      </c>
      <c r="P148" s="37">
        <f>5000*$P$1</f>
        <v>12.5</v>
      </c>
      <c r="Q148" s="40">
        <f>(G148-15000)*$Q$1</f>
        <v>54.75</v>
      </c>
      <c r="R148" s="12">
        <f t="shared" si="86"/>
        <v>147.25</v>
      </c>
      <c r="S148" s="80">
        <f t="shared" si="75"/>
        <v>3.908333333333333</v>
      </c>
    </row>
    <row r="149" spans="1:19" s="35" customFormat="1" ht="12.75" hidden="1" outlineLevel="2">
      <c r="A149" s="34">
        <v>39264</v>
      </c>
      <c r="B149" s="35" t="s">
        <v>48</v>
      </c>
      <c r="C149" s="35" t="s">
        <v>49</v>
      </c>
      <c r="E149" s="35">
        <v>583430</v>
      </c>
      <c r="F149" s="35">
        <v>601710</v>
      </c>
      <c r="G149" s="36">
        <f t="shared" si="84"/>
        <v>18280</v>
      </c>
      <c r="H149" s="37">
        <v>10</v>
      </c>
      <c r="I149" s="37">
        <v>30</v>
      </c>
      <c r="J149" s="37">
        <v>0</v>
      </c>
      <c r="K149" s="98">
        <f>+J149+I149+H149</f>
        <v>40</v>
      </c>
      <c r="L149" s="38" t="s">
        <v>262</v>
      </c>
      <c r="M149" s="37">
        <v>10</v>
      </c>
      <c r="N149" s="37">
        <f t="shared" si="85"/>
        <v>70</v>
      </c>
      <c r="O149" s="39">
        <f>(10000-5000)*$O$1</f>
        <v>10</v>
      </c>
      <c r="P149" s="37">
        <f>5000*$P$1</f>
        <v>12.5</v>
      </c>
      <c r="Q149" s="40">
        <f>(G149-15000)*$Q$1</f>
        <v>9.84</v>
      </c>
      <c r="R149" s="12">
        <f t="shared" si="86"/>
        <v>112.34</v>
      </c>
      <c r="S149" s="80">
        <f t="shared" si="75"/>
        <v>1.8085</v>
      </c>
    </row>
    <row r="150" spans="1:19" s="35" customFormat="1" ht="12.75" hidden="1" outlineLevel="2">
      <c r="A150" s="34">
        <v>39326</v>
      </c>
      <c r="B150" s="35" t="s">
        <v>48</v>
      </c>
      <c r="C150" s="35" t="s">
        <v>49</v>
      </c>
      <c r="E150" s="35">
        <v>601710</v>
      </c>
      <c r="F150" s="35">
        <v>615340</v>
      </c>
      <c r="G150" s="36">
        <f t="shared" si="84"/>
        <v>13630</v>
      </c>
      <c r="H150" s="37">
        <v>10</v>
      </c>
      <c r="I150" s="37">
        <v>30</v>
      </c>
      <c r="J150" s="37">
        <v>0</v>
      </c>
      <c r="K150" s="98">
        <f>+J150+I150+H150</f>
        <v>40</v>
      </c>
      <c r="L150" s="38" t="s">
        <v>262</v>
      </c>
      <c r="M150" s="37">
        <v>10</v>
      </c>
      <c r="N150" s="37">
        <f t="shared" si="85"/>
        <v>70</v>
      </c>
      <c r="O150" s="39">
        <f>(10000-5000)*$O$1</f>
        <v>10</v>
      </c>
      <c r="P150" s="37">
        <f>SUM(G150-10000)*$P$1</f>
        <v>9.075000000000001</v>
      </c>
      <c r="R150" s="12">
        <f t="shared" si="86"/>
        <v>99.075</v>
      </c>
      <c r="S150" s="80">
        <f t="shared" si="75"/>
        <v>1.4768750000000002</v>
      </c>
    </row>
    <row r="151" spans="1:19" s="35" customFormat="1" ht="12.75" hidden="1" outlineLevel="2">
      <c r="A151" s="34">
        <v>39387</v>
      </c>
      <c r="B151" s="35" t="s">
        <v>48</v>
      </c>
      <c r="C151" s="35" t="s">
        <v>49</v>
      </c>
      <c r="E151" s="35">
        <v>615340</v>
      </c>
      <c r="F151" s="35">
        <v>687090</v>
      </c>
      <c r="G151" s="36">
        <f t="shared" si="84"/>
        <v>71750</v>
      </c>
      <c r="H151" s="37">
        <v>11</v>
      </c>
      <c r="I151" s="37">
        <v>0</v>
      </c>
      <c r="J151" s="37">
        <v>107.63</v>
      </c>
      <c r="K151" s="98">
        <f>+J151+I151+H151</f>
        <v>118.63</v>
      </c>
      <c r="L151" s="38" t="s">
        <v>262</v>
      </c>
      <c r="M151" s="37">
        <v>11</v>
      </c>
      <c r="N151" s="37">
        <f t="shared" si="85"/>
        <v>70</v>
      </c>
      <c r="O151" s="39">
        <f>(10000-5000)*$O$1</f>
        <v>10</v>
      </c>
      <c r="P151" s="37">
        <f>5000*$P$1</f>
        <v>12.5</v>
      </c>
      <c r="Q151" s="40">
        <f>(G151-15000)*$Q$1</f>
        <v>170.25</v>
      </c>
      <c r="R151" s="12">
        <f t="shared" si="86"/>
        <v>273.75</v>
      </c>
      <c r="S151" s="80">
        <f t="shared" si="75"/>
        <v>1.3075950434122905</v>
      </c>
    </row>
    <row r="152" spans="1:19" s="35" customFormat="1" ht="12.75" outlineLevel="1" collapsed="1">
      <c r="A152" s="34"/>
      <c r="B152" s="50" t="s">
        <v>288</v>
      </c>
      <c r="G152" s="36">
        <f>SUBTOTAL(9,G146:G151)</f>
        <v>136910</v>
      </c>
      <c r="H152" s="37">
        <f>SUBTOTAL(9,H146:H151)</f>
        <v>41</v>
      </c>
      <c r="I152" s="37">
        <f>SUBTOTAL(9,I146:I151)</f>
        <v>150</v>
      </c>
      <c r="J152" s="37">
        <f>SUBTOTAL(9,J146:J151)</f>
        <v>107.63</v>
      </c>
      <c r="K152" s="98">
        <f>SUBTOTAL(9,K146:K151)</f>
        <v>298.63</v>
      </c>
      <c r="L152" s="38"/>
      <c r="M152" s="37">
        <f aca="true" t="shared" si="87" ref="M152:R152">SUBTOTAL(9,M146:M151)</f>
        <v>41</v>
      </c>
      <c r="N152" s="37">
        <f t="shared" si="87"/>
        <v>420</v>
      </c>
      <c r="O152" s="39">
        <f t="shared" si="87"/>
        <v>40</v>
      </c>
      <c r="P152" s="37">
        <f t="shared" si="87"/>
        <v>46.575</v>
      </c>
      <c r="Q152" s="40">
        <f t="shared" si="87"/>
        <v>234.84</v>
      </c>
      <c r="R152" s="12">
        <f t="shared" si="87"/>
        <v>782.415</v>
      </c>
      <c r="S152" s="80">
        <f t="shared" si="75"/>
        <v>1.6200147339517128</v>
      </c>
    </row>
    <row r="153" spans="1:19" ht="12.75" hidden="1" outlineLevel="2">
      <c r="A153" s="41">
        <v>39083</v>
      </c>
      <c r="B153" s="42" t="s">
        <v>50</v>
      </c>
      <c r="C153" s="42" t="s">
        <v>51</v>
      </c>
      <c r="E153" s="42">
        <v>1789530</v>
      </c>
      <c r="F153" s="42">
        <v>1789530</v>
      </c>
      <c r="G153" s="43">
        <f aca="true" t="shared" si="88" ref="G153:G158">F153-E153</f>
        <v>0</v>
      </c>
      <c r="H153" s="44">
        <v>0</v>
      </c>
      <c r="I153" s="44">
        <v>30</v>
      </c>
      <c r="J153" s="44">
        <v>0</v>
      </c>
      <c r="K153" s="98">
        <f>+I153+H153</f>
        <v>30</v>
      </c>
      <c r="L153" s="45" t="s">
        <v>262</v>
      </c>
      <c r="M153" s="44">
        <v>0</v>
      </c>
      <c r="N153" s="44">
        <f aca="true" t="shared" si="89" ref="N153:N158">$N$1*2</f>
        <v>70</v>
      </c>
      <c r="O153" s="46">
        <v>0</v>
      </c>
      <c r="P153" s="44">
        <v>0</v>
      </c>
      <c r="Q153" s="44">
        <v>0</v>
      </c>
      <c r="R153" s="12">
        <f aca="true" t="shared" si="90" ref="R153:R158">M153+N153+O153+P153+Q153</f>
        <v>70</v>
      </c>
      <c r="S153" s="80">
        <f t="shared" si="75"/>
        <v>1.3333333333333333</v>
      </c>
    </row>
    <row r="154" spans="1:19" ht="12.75" hidden="1" outlineLevel="2">
      <c r="A154" s="41">
        <v>39142</v>
      </c>
      <c r="B154" s="42" t="s">
        <v>50</v>
      </c>
      <c r="C154" s="42" t="s">
        <v>51</v>
      </c>
      <c r="E154" s="42">
        <v>1789530</v>
      </c>
      <c r="F154" s="42">
        <v>1789530</v>
      </c>
      <c r="G154" s="43">
        <f t="shared" si="88"/>
        <v>0</v>
      </c>
      <c r="H154" s="44">
        <v>0</v>
      </c>
      <c r="I154" s="44">
        <v>30</v>
      </c>
      <c r="J154" s="44">
        <v>0</v>
      </c>
      <c r="K154" s="98">
        <f>+I154+H154</f>
        <v>30</v>
      </c>
      <c r="L154" s="45" t="s">
        <v>262</v>
      </c>
      <c r="M154" s="44">
        <v>0</v>
      </c>
      <c r="N154" s="44">
        <f t="shared" si="89"/>
        <v>70</v>
      </c>
      <c r="O154" s="46">
        <v>0</v>
      </c>
      <c r="P154" s="44">
        <v>0</v>
      </c>
      <c r="Q154" s="44">
        <v>0</v>
      </c>
      <c r="R154" s="12">
        <f t="shared" si="90"/>
        <v>70</v>
      </c>
      <c r="S154" s="80">
        <f t="shared" si="75"/>
        <v>1.3333333333333333</v>
      </c>
    </row>
    <row r="155" spans="1:19" s="35" customFormat="1" ht="12.75" hidden="1" outlineLevel="2">
      <c r="A155" s="34">
        <v>39203</v>
      </c>
      <c r="B155" s="35" t="s">
        <v>50</v>
      </c>
      <c r="C155" s="35" t="s">
        <v>51</v>
      </c>
      <c r="E155" s="35">
        <v>1789530</v>
      </c>
      <c r="F155" s="35">
        <v>1807440</v>
      </c>
      <c r="G155" s="36">
        <f t="shared" si="88"/>
        <v>17910</v>
      </c>
      <c r="H155" s="37">
        <v>0</v>
      </c>
      <c r="I155" s="37">
        <v>30</v>
      </c>
      <c r="J155" s="37">
        <v>0</v>
      </c>
      <c r="K155" s="98">
        <f>+J155+I155+H155</f>
        <v>30</v>
      </c>
      <c r="L155" s="38" t="s">
        <v>262</v>
      </c>
      <c r="M155" s="37">
        <v>0</v>
      </c>
      <c r="N155" s="37">
        <f t="shared" si="89"/>
        <v>70</v>
      </c>
      <c r="O155" s="39">
        <f>(10000-5000)*$O$1</f>
        <v>10</v>
      </c>
      <c r="P155" s="37">
        <f>5000*$P$1</f>
        <v>12.5</v>
      </c>
      <c r="Q155" s="40">
        <f>(G155-15000)*$Q$1</f>
        <v>8.73</v>
      </c>
      <c r="R155" s="12">
        <f t="shared" si="90"/>
        <v>101.23</v>
      </c>
      <c r="S155" s="80">
        <f t="shared" si="75"/>
        <v>2.3743333333333334</v>
      </c>
    </row>
    <row r="156" spans="1:19" s="35" customFormat="1" ht="12.75" hidden="1" outlineLevel="2">
      <c r="A156" s="34">
        <v>39264</v>
      </c>
      <c r="B156" s="35" t="s">
        <v>50</v>
      </c>
      <c r="C156" s="35" t="s">
        <v>51</v>
      </c>
      <c r="E156" s="35">
        <v>1807440</v>
      </c>
      <c r="F156" s="35">
        <v>1871770</v>
      </c>
      <c r="G156" s="36">
        <f t="shared" si="88"/>
        <v>64330</v>
      </c>
      <c r="H156" s="37">
        <v>0</v>
      </c>
      <c r="I156" s="37">
        <v>0</v>
      </c>
      <c r="J156" s="37">
        <v>96.5</v>
      </c>
      <c r="K156" s="98">
        <f>+J156+I156+H156</f>
        <v>96.5</v>
      </c>
      <c r="L156" s="38" t="s">
        <v>262</v>
      </c>
      <c r="M156" s="37">
        <v>0</v>
      </c>
      <c r="N156" s="37">
        <f t="shared" si="89"/>
        <v>70</v>
      </c>
      <c r="O156" s="39">
        <f>(10000-5000)*$O$1</f>
        <v>10</v>
      </c>
      <c r="P156" s="37">
        <f>5000*$P$1</f>
        <v>12.5</v>
      </c>
      <c r="Q156" s="40">
        <f>(G156-15000)*$Q$1</f>
        <v>147.99</v>
      </c>
      <c r="R156" s="12">
        <f t="shared" si="90"/>
        <v>240.49</v>
      </c>
      <c r="S156" s="80">
        <f t="shared" si="75"/>
        <v>1.4921243523316063</v>
      </c>
    </row>
    <row r="157" spans="1:19" s="35" customFormat="1" ht="12.75" hidden="1" outlineLevel="2">
      <c r="A157" s="34">
        <v>39326</v>
      </c>
      <c r="B157" s="35" t="s">
        <v>50</v>
      </c>
      <c r="C157" s="35" t="s">
        <v>51</v>
      </c>
      <c r="E157" s="35">
        <v>1871770</v>
      </c>
      <c r="F157" s="35">
        <v>1899760</v>
      </c>
      <c r="G157" s="36">
        <f t="shared" si="88"/>
        <v>27990</v>
      </c>
      <c r="H157" s="37">
        <v>0</v>
      </c>
      <c r="I157" s="37">
        <v>0</v>
      </c>
      <c r="J157" s="37">
        <v>41.99</v>
      </c>
      <c r="K157" s="98">
        <f>+J157+I157+H157</f>
        <v>41.99</v>
      </c>
      <c r="L157" s="38" t="s">
        <v>262</v>
      </c>
      <c r="M157" s="37">
        <v>0</v>
      </c>
      <c r="N157" s="37">
        <f t="shared" si="89"/>
        <v>70</v>
      </c>
      <c r="O157" s="39">
        <f>(10000-5000)*$O$1</f>
        <v>10</v>
      </c>
      <c r="P157" s="37">
        <f>5000*$P$1</f>
        <v>12.5</v>
      </c>
      <c r="Q157" s="40">
        <f>(G157-15000)*$Q$1</f>
        <v>38.97</v>
      </c>
      <c r="R157" s="12">
        <f t="shared" si="90"/>
        <v>131.47</v>
      </c>
      <c r="S157" s="80">
        <f t="shared" si="75"/>
        <v>2.130983567516075</v>
      </c>
    </row>
    <row r="158" spans="1:19" s="35" customFormat="1" ht="12.75" hidden="1" outlineLevel="2">
      <c r="A158" s="34">
        <v>39387</v>
      </c>
      <c r="B158" s="35" t="s">
        <v>50</v>
      </c>
      <c r="C158" s="35" t="s">
        <v>51</v>
      </c>
      <c r="E158" s="35">
        <v>1899760</v>
      </c>
      <c r="F158" s="35">
        <v>1929880</v>
      </c>
      <c r="G158" s="36">
        <f t="shared" si="88"/>
        <v>30120</v>
      </c>
      <c r="H158" s="37">
        <v>0</v>
      </c>
      <c r="I158" s="37">
        <v>0</v>
      </c>
      <c r="J158" s="37">
        <v>45.18</v>
      </c>
      <c r="K158" s="98">
        <f>+J158+I158+H158</f>
        <v>45.18</v>
      </c>
      <c r="L158" s="38" t="s">
        <v>262</v>
      </c>
      <c r="M158" s="37">
        <v>0</v>
      </c>
      <c r="N158" s="37">
        <f t="shared" si="89"/>
        <v>70</v>
      </c>
      <c r="O158" s="39">
        <f>(10000-5000)*$O$1</f>
        <v>10</v>
      </c>
      <c r="P158" s="37">
        <f>5000*$P$1</f>
        <v>12.5</v>
      </c>
      <c r="Q158" s="40">
        <f>(G158-15000)*$Q$1</f>
        <v>45.36</v>
      </c>
      <c r="R158" s="12">
        <f t="shared" si="90"/>
        <v>137.86</v>
      </c>
      <c r="S158" s="80">
        <f t="shared" si="75"/>
        <v>2.0513501549358124</v>
      </c>
    </row>
    <row r="159" spans="1:19" s="35" customFormat="1" ht="12.75" outlineLevel="1" collapsed="1">
      <c r="A159" s="34"/>
      <c r="B159" s="50" t="s">
        <v>289</v>
      </c>
      <c r="G159" s="36">
        <f>SUBTOTAL(9,G153:G158)</f>
        <v>140350</v>
      </c>
      <c r="H159" s="37">
        <f>SUBTOTAL(9,H153:H158)</f>
        <v>0</v>
      </c>
      <c r="I159" s="37">
        <f>SUBTOTAL(9,I153:I158)</f>
        <v>90</v>
      </c>
      <c r="J159" s="37">
        <f>SUBTOTAL(9,J153:J158)</f>
        <v>183.67000000000002</v>
      </c>
      <c r="K159" s="98">
        <f>SUBTOTAL(9,K153:K158)</f>
        <v>273.67</v>
      </c>
      <c r="L159" s="38"/>
      <c r="M159" s="37">
        <f aca="true" t="shared" si="91" ref="M159:R159">SUBTOTAL(9,M153:M158)</f>
        <v>0</v>
      </c>
      <c r="N159" s="37">
        <f t="shared" si="91"/>
        <v>420</v>
      </c>
      <c r="O159" s="39">
        <f t="shared" si="91"/>
        <v>40</v>
      </c>
      <c r="P159" s="37">
        <f t="shared" si="91"/>
        <v>50</v>
      </c>
      <c r="Q159" s="40">
        <f t="shared" si="91"/>
        <v>241.05</v>
      </c>
      <c r="R159" s="12">
        <f t="shared" si="91"/>
        <v>751.0500000000001</v>
      </c>
      <c r="S159" s="80">
        <f t="shared" si="75"/>
        <v>1.7443636496510397</v>
      </c>
    </row>
    <row r="160" spans="1:19" ht="12.75" hidden="1" outlineLevel="2">
      <c r="A160" s="41">
        <v>39083</v>
      </c>
      <c r="B160" s="42" t="s">
        <v>52</v>
      </c>
      <c r="C160" s="42" t="s">
        <v>53</v>
      </c>
      <c r="E160" s="42">
        <v>3309020</v>
      </c>
      <c r="F160" s="42">
        <v>3309020</v>
      </c>
      <c r="G160" s="43">
        <f aca="true" t="shared" si="92" ref="G160:G165">F160-E160</f>
        <v>0</v>
      </c>
      <c r="H160" s="44">
        <v>62.04</v>
      </c>
      <c r="I160" s="44">
        <v>30</v>
      </c>
      <c r="J160" s="44">
        <v>0</v>
      </c>
      <c r="K160" s="98">
        <f>+I160+H160</f>
        <v>92.03999999999999</v>
      </c>
      <c r="L160" s="45" t="s">
        <v>262</v>
      </c>
      <c r="M160" s="44">
        <v>62.04</v>
      </c>
      <c r="N160" s="44">
        <f aca="true" t="shared" si="93" ref="N160:N165">$N$1*2</f>
        <v>70</v>
      </c>
      <c r="O160" s="46">
        <v>0</v>
      </c>
      <c r="P160" s="44">
        <v>0</v>
      </c>
      <c r="Q160" s="44">
        <v>0</v>
      </c>
      <c r="R160" s="12">
        <f aca="true" t="shared" si="94" ref="R160:R165">M160+N160+O160+P160+Q160</f>
        <v>132.04</v>
      </c>
      <c r="S160" s="80">
        <f t="shared" si="75"/>
        <v>0.434593654932638</v>
      </c>
    </row>
    <row r="161" spans="1:19" ht="12.75" hidden="1" outlineLevel="2">
      <c r="A161" s="41">
        <v>39142</v>
      </c>
      <c r="B161" s="42" t="s">
        <v>52</v>
      </c>
      <c r="C161" s="42" t="s">
        <v>53</v>
      </c>
      <c r="E161" s="42">
        <v>3309020</v>
      </c>
      <c r="F161" s="42">
        <v>3309020</v>
      </c>
      <c r="G161" s="43">
        <f t="shared" si="92"/>
        <v>0</v>
      </c>
      <c r="H161" s="44">
        <v>71.25</v>
      </c>
      <c r="I161" s="44">
        <v>30</v>
      </c>
      <c r="J161" s="44">
        <v>0</v>
      </c>
      <c r="K161" s="98">
        <f>+I161+H161</f>
        <v>101.25</v>
      </c>
      <c r="L161" s="45" t="s">
        <v>262</v>
      </c>
      <c r="M161" s="44">
        <v>71.25</v>
      </c>
      <c r="N161" s="44">
        <f t="shared" si="93"/>
        <v>70</v>
      </c>
      <c r="O161" s="46">
        <v>0</v>
      </c>
      <c r="P161" s="44">
        <v>0</v>
      </c>
      <c r="Q161" s="44">
        <v>0</v>
      </c>
      <c r="R161" s="12">
        <f t="shared" si="94"/>
        <v>141.25</v>
      </c>
      <c r="S161" s="80">
        <f t="shared" si="75"/>
        <v>0.3950617283950617</v>
      </c>
    </row>
    <row r="162" spans="1:19" s="21" customFormat="1" ht="12.75" hidden="1" outlineLevel="2">
      <c r="A162" s="20">
        <v>39203</v>
      </c>
      <c r="B162" s="21" t="s">
        <v>52</v>
      </c>
      <c r="C162" s="21" t="s">
        <v>53</v>
      </c>
      <c r="E162" s="21">
        <v>3309020</v>
      </c>
      <c r="F162" s="21">
        <v>3509980</v>
      </c>
      <c r="G162" s="22">
        <f t="shared" si="92"/>
        <v>200960</v>
      </c>
      <c r="H162" s="23">
        <v>0</v>
      </c>
      <c r="I162" s="23">
        <v>0</v>
      </c>
      <c r="J162" s="23">
        <v>241.44</v>
      </c>
      <c r="K162" s="98">
        <f>+J162+I162+H162</f>
        <v>241.44</v>
      </c>
      <c r="L162" s="24" t="s">
        <v>262</v>
      </c>
      <c r="M162" s="23">
        <v>0</v>
      </c>
      <c r="N162" s="23">
        <f t="shared" si="93"/>
        <v>70</v>
      </c>
      <c r="O162" s="25">
        <f>(10000-5000)*$O$1</f>
        <v>10</v>
      </c>
      <c r="P162" s="23">
        <f>5000*$P$1</f>
        <v>12.5</v>
      </c>
      <c r="Q162" s="69">
        <f>(G162-15000)*$Q$1</f>
        <v>557.88</v>
      </c>
      <c r="R162" s="12">
        <f t="shared" si="94"/>
        <v>650.38</v>
      </c>
      <c r="S162" s="80">
        <f t="shared" si="75"/>
        <v>1.693754141815772</v>
      </c>
    </row>
    <row r="163" spans="1:19" s="28" customFormat="1" ht="12.75" hidden="1" outlineLevel="2">
      <c r="A163" s="27">
        <v>39264</v>
      </c>
      <c r="B163" s="28" t="s">
        <v>52</v>
      </c>
      <c r="C163" s="28" t="s">
        <v>53</v>
      </c>
      <c r="E163" s="28">
        <v>3509980</v>
      </c>
      <c r="F163" s="28">
        <v>3684110</v>
      </c>
      <c r="G163" s="29">
        <f t="shared" si="92"/>
        <v>174130</v>
      </c>
      <c r="H163" s="30">
        <v>38.91</v>
      </c>
      <c r="I163" s="30">
        <v>0</v>
      </c>
      <c r="J163" s="30">
        <v>261.2</v>
      </c>
      <c r="K163" s="98">
        <f>+J163+I163+H163</f>
        <v>300.11</v>
      </c>
      <c r="L163" s="31" t="s">
        <v>262</v>
      </c>
      <c r="M163" s="30">
        <v>38.91</v>
      </c>
      <c r="N163" s="30">
        <f t="shared" si="93"/>
        <v>70</v>
      </c>
      <c r="O163" s="32">
        <f>(10000-5000)*$O$1</f>
        <v>10</v>
      </c>
      <c r="P163" s="30">
        <f>5000*$P$1</f>
        <v>12.5</v>
      </c>
      <c r="Q163" s="68">
        <f>(G163-15000)*$Q$1</f>
        <v>477.39</v>
      </c>
      <c r="R163" s="12">
        <f t="shared" si="94"/>
        <v>608.8</v>
      </c>
      <c r="S163" s="80">
        <f t="shared" si="75"/>
        <v>1.028589517177035</v>
      </c>
    </row>
    <row r="164" spans="1:19" s="28" customFormat="1" ht="12.75" hidden="1" outlineLevel="2">
      <c r="A164" s="27">
        <v>39326</v>
      </c>
      <c r="B164" s="28" t="s">
        <v>52</v>
      </c>
      <c r="C164" s="28" t="s">
        <v>53</v>
      </c>
      <c r="E164" s="28">
        <v>3684110</v>
      </c>
      <c r="F164" s="28">
        <v>3799350</v>
      </c>
      <c r="G164" s="29">
        <f t="shared" si="92"/>
        <v>115240</v>
      </c>
      <c r="H164" s="30">
        <v>67.43</v>
      </c>
      <c r="I164" s="30">
        <v>0</v>
      </c>
      <c r="J164" s="30">
        <v>172.86</v>
      </c>
      <c r="K164" s="98">
        <f>+J164+I164+H164</f>
        <v>240.29000000000002</v>
      </c>
      <c r="L164" s="31" t="s">
        <v>262</v>
      </c>
      <c r="M164" s="30">
        <v>67.43</v>
      </c>
      <c r="N164" s="30">
        <f t="shared" si="93"/>
        <v>70</v>
      </c>
      <c r="O164" s="32">
        <f>(10000-5000)*$O$1</f>
        <v>10</v>
      </c>
      <c r="P164" s="30">
        <f>5000*$P$1</f>
        <v>12.5</v>
      </c>
      <c r="Q164" s="68">
        <f>(G164-15000)*$Q$1</f>
        <v>300.72</v>
      </c>
      <c r="R164" s="12">
        <f t="shared" si="94"/>
        <v>460.65000000000003</v>
      </c>
      <c r="S164" s="80">
        <f t="shared" si="75"/>
        <v>0.9170585542469516</v>
      </c>
    </row>
    <row r="165" spans="1:19" s="35" customFormat="1" ht="12.75" hidden="1" outlineLevel="2">
      <c r="A165" s="34">
        <v>39387</v>
      </c>
      <c r="B165" s="35" t="s">
        <v>52</v>
      </c>
      <c r="C165" s="35" t="s">
        <v>53</v>
      </c>
      <c r="E165" s="35">
        <v>3799350</v>
      </c>
      <c r="F165" s="35">
        <v>3879110</v>
      </c>
      <c r="G165" s="36">
        <f t="shared" si="92"/>
        <v>79760</v>
      </c>
      <c r="H165" s="37">
        <v>0</v>
      </c>
      <c r="I165" s="37">
        <v>0</v>
      </c>
      <c r="J165" s="37">
        <v>119.64</v>
      </c>
      <c r="K165" s="98">
        <f>+J165+I165+H165</f>
        <v>119.64</v>
      </c>
      <c r="L165" s="38" t="s">
        <v>262</v>
      </c>
      <c r="M165" s="37">
        <v>0</v>
      </c>
      <c r="N165" s="37">
        <f t="shared" si="93"/>
        <v>70</v>
      </c>
      <c r="O165" s="39">
        <f>(10000-5000)*$O$1</f>
        <v>10</v>
      </c>
      <c r="P165" s="37">
        <f>5000*$P$1</f>
        <v>12.5</v>
      </c>
      <c r="Q165" s="40">
        <f>(G165-15000)*$Q$1</f>
        <v>194.28</v>
      </c>
      <c r="R165" s="12">
        <f t="shared" si="94"/>
        <v>286.78</v>
      </c>
      <c r="S165" s="80">
        <f t="shared" si="75"/>
        <v>1.3970244065529922</v>
      </c>
    </row>
    <row r="166" spans="1:19" s="35" customFormat="1" ht="12.75" outlineLevel="1" collapsed="1">
      <c r="A166" s="34"/>
      <c r="B166" s="50" t="s">
        <v>290</v>
      </c>
      <c r="G166" s="36">
        <f>SUBTOTAL(9,G160:G165)</f>
        <v>570090</v>
      </c>
      <c r="H166" s="37">
        <f>SUBTOTAL(9,H160:H165)</f>
        <v>239.63</v>
      </c>
      <c r="I166" s="37">
        <f>SUBTOTAL(9,I160:I165)</f>
        <v>60</v>
      </c>
      <c r="J166" s="37">
        <f>SUBTOTAL(9,J160:J165)</f>
        <v>795.14</v>
      </c>
      <c r="K166" s="98">
        <f>SUBTOTAL(9,K160:K165)</f>
        <v>1094.7700000000002</v>
      </c>
      <c r="L166" s="38"/>
      <c r="M166" s="37">
        <f aca="true" t="shared" si="95" ref="M166:R166">SUBTOTAL(9,M160:M165)</f>
        <v>239.63</v>
      </c>
      <c r="N166" s="37">
        <f t="shared" si="95"/>
        <v>420</v>
      </c>
      <c r="O166" s="39">
        <f t="shared" si="95"/>
        <v>40</v>
      </c>
      <c r="P166" s="37">
        <f t="shared" si="95"/>
        <v>50</v>
      </c>
      <c r="Q166" s="40">
        <f t="shared" si="95"/>
        <v>1530.27</v>
      </c>
      <c r="R166" s="12">
        <f t="shared" si="95"/>
        <v>2279.8999999999996</v>
      </c>
      <c r="S166" s="80">
        <f t="shared" si="75"/>
        <v>1.0825378846698386</v>
      </c>
    </row>
    <row r="167" spans="1:19" ht="12.75" hidden="1" outlineLevel="2">
      <c r="A167" s="41">
        <v>39083</v>
      </c>
      <c r="B167" s="42" t="s">
        <v>54</v>
      </c>
      <c r="C167" s="42" t="s">
        <v>55</v>
      </c>
      <c r="E167" s="42">
        <v>2791360</v>
      </c>
      <c r="F167" s="42">
        <v>2791360</v>
      </c>
      <c r="G167" s="43">
        <f aca="true" t="shared" si="96" ref="G167:G172">F167-E167</f>
        <v>0</v>
      </c>
      <c r="H167" s="44">
        <v>0</v>
      </c>
      <c r="I167" s="44">
        <v>30</v>
      </c>
      <c r="J167" s="44">
        <v>0</v>
      </c>
      <c r="K167" s="98">
        <f>+I167+H167</f>
        <v>30</v>
      </c>
      <c r="L167" s="45" t="s">
        <v>262</v>
      </c>
      <c r="M167" s="44">
        <v>0</v>
      </c>
      <c r="N167" s="44">
        <f aca="true" t="shared" si="97" ref="N167:N172">$N$1*2</f>
        <v>70</v>
      </c>
      <c r="O167" s="46">
        <v>0</v>
      </c>
      <c r="P167" s="44">
        <v>0</v>
      </c>
      <c r="Q167" s="44">
        <v>0</v>
      </c>
      <c r="R167" s="12">
        <f aca="true" t="shared" si="98" ref="R167:R172">M167+N167+O167+P167+Q167</f>
        <v>70</v>
      </c>
      <c r="S167" s="80">
        <f t="shared" si="75"/>
        <v>1.3333333333333333</v>
      </c>
    </row>
    <row r="168" spans="1:19" ht="12.75" hidden="1" outlineLevel="2">
      <c r="A168" s="41">
        <v>39142</v>
      </c>
      <c r="B168" s="42" t="s">
        <v>54</v>
      </c>
      <c r="C168" s="42" t="s">
        <v>55</v>
      </c>
      <c r="E168" s="42">
        <v>2791360</v>
      </c>
      <c r="F168" s="42">
        <v>2791360</v>
      </c>
      <c r="G168" s="43">
        <f t="shared" si="96"/>
        <v>0</v>
      </c>
      <c r="H168" s="44">
        <v>0</v>
      </c>
      <c r="I168" s="44">
        <v>30</v>
      </c>
      <c r="J168" s="44">
        <v>0</v>
      </c>
      <c r="K168" s="98">
        <f>+I168+H168</f>
        <v>30</v>
      </c>
      <c r="L168" s="45" t="s">
        <v>262</v>
      </c>
      <c r="M168" s="44">
        <v>0</v>
      </c>
      <c r="N168" s="44">
        <f t="shared" si="97"/>
        <v>70</v>
      </c>
      <c r="O168" s="46">
        <v>0</v>
      </c>
      <c r="P168" s="44">
        <v>0</v>
      </c>
      <c r="Q168" s="44">
        <v>0</v>
      </c>
      <c r="R168" s="12">
        <f t="shared" si="98"/>
        <v>70</v>
      </c>
      <c r="S168" s="80">
        <f t="shared" si="75"/>
        <v>1.3333333333333333</v>
      </c>
    </row>
    <row r="169" spans="1:19" s="35" customFormat="1" ht="12.75" hidden="1" outlineLevel="2">
      <c r="A169" s="34">
        <v>39203</v>
      </c>
      <c r="B169" s="35" t="s">
        <v>54</v>
      </c>
      <c r="C169" s="35" t="s">
        <v>55</v>
      </c>
      <c r="E169" s="35">
        <v>2791360</v>
      </c>
      <c r="F169" s="35">
        <v>2832550</v>
      </c>
      <c r="G169" s="36">
        <f t="shared" si="96"/>
        <v>41190</v>
      </c>
      <c r="H169" s="37">
        <v>0</v>
      </c>
      <c r="I169" s="37">
        <v>0</v>
      </c>
      <c r="J169" s="37">
        <v>31.79</v>
      </c>
      <c r="K169" s="98">
        <f>+J169+I169+H169</f>
        <v>31.79</v>
      </c>
      <c r="L169" s="38" t="s">
        <v>262</v>
      </c>
      <c r="M169" s="37">
        <v>0</v>
      </c>
      <c r="N169" s="37">
        <f t="shared" si="97"/>
        <v>70</v>
      </c>
      <c r="O169" s="39">
        <f>(10000-5000)*$O$1</f>
        <v>10</v>
      </c>
      <c r="P169" s="37">
        <f>5000*$P$1</f>
        <v>12.5</v>
      </c>
      <c r="Q169" s="40">
        <f>(G169-15000)*$Q$1</f>
        <v>78.57000000000001</v>
      </c>
      <c r="R169" s="12">
        <f t="shared" si="98"/>
        <v>171.07</v>
      </c>
      <c r="S169" s="80">
        <f t="shared" si="75"/>
        <v>4.381251966027053</v>
      </c>
    </row>
    <row r="170" spans="1:19" s="28" customFormat="1" ht="12.75" hidden="1" outlineLevel="2">
      <c r="A170" s="27">
        <v>39264</v>
      </c>
      <c r="B170" s="28" t="s">
        <v>54</v>
      </c>
      <c r="C170" s="28" t="s">
        <v>55</v>
      </c>
      <c r="E170" s="28">
        <v>2832550</v>
      </c>
      <c r="F170" s="28">
        <v>2935820</v>
      </c>
      <c r="G170" s="29">
        <f t="shared" si="96"/>
        <v>103270</v>
      </c>
      <c r="H170" s="30">
        <v>0</v>
      </c>
      <c r="I170" s="30">
        <v>0</v>
      </c>
      <c r="J170" s="30">
        <v>154.91</v>
      </c>
      <c r="K170" s="98">
        <f>+J170+I170+H170</f>
        <v>154.91</v>
      </c>
      <c r="L170" s="31" t="s">
        <v>262</v>
      </c>
      <c r="M170" s="30">
        <v>0</v>
      </c>
      <c r="N170" s="30">
        <f t="shared" si="97"/>
        <v>70</v>
      </c>
      <c r="O170" s="32">
        <f>(10000-5000)*$O$1</f>
        <v>10</v>
      </c>
      <c r="P170" s="30">
        <f>5000*$P$1</f>
        <v>12.5</v>
      </c>
      <c r="Q170" s="68">
        <f>(G170-15000)*$Q$1</f>
        <v>264.81</v>
      </c>
      <c r="R170" s="12">
        <f t="shared" si="98"/>
        <v>357.31</v>
      </c>
      <c r="S170" s="80">
        <f t="shared" si="75"/>
        <v>1.3065651023174747</v>
      </c>
    </row>
    <row r="171" spans="1:19" s="63" customFormat="1" ht="12.75" hidden="1" outlineLevel="2">
      <c r="A171" s="62">
        <v>39326</v>
      </c>
      <c r="B171" s="63" t="s">
        <v>54</v>
      </c>
      <c r="C171" s="63" t="s">
        <v>55</v>
      </c>
      <c r="E171" s="63">
        <v>2935820</v>
      </c>
      <c r="F171" s="63">
        <v>3032340</v>
      </c>
      <c r="G171" s="64">
        <f t="shared" si="96"/>
        <v>96520</v>
      </c>
      <c r="H171" s="65">
        <v>0</v>
      </c>
      <c r="I171" s="65">
        <v>0</v>
      </c>
      <c r="J171" s="65">
        <v>144.78</v>
      </c>
      <c r="K171" s="101">
        <f>+J171+I171+H171</f>
        <v>144.78</v>
      </c>
      <c r="L171" s="64" t="s">
        <v>262</v>
      </c>
      <c r="M171" s="65">
        <v>0</v>
      </c>
      <c r="N171" s="65">
        <f t="shared" si="97"/>
        <v>70</v>
      </c>
      <c r="O171" s="66">
        <f>(10000-5000)*$O$1</f>
        <v>10</v>
      </c>
      <c r="P171" s="65">
        <f>5000*$P$1</f>
        <v>12.5</v>
      </c>
      <c r="Q171" s="67">
        <f>(G171-15000)*$Q$1</f>
        <v>244.56</v>
      </c>
      <c r="R171" s="48">
        <f t="shared" si="98"/>
        <v>337.06</v>
      </c>
      <c r="S171" s="80">
        <f t="shared" si="75"/>
        <v>1.3280839895013123</v>
      </c>
    </row>
    <row r="172" spans="1:19" s="35" customFormat="1" ht="12.75" hidden="1" outlineLevel="2">
      <c r="A172" s="34">
        <v>39387</v>
      </c>
      <c r="B172" s="35" t="s">
        <v>54</v>
      </c>
      <c r="C172" s="35" t="s">
        <v>55</v>
      </c>
      <c r="E172" s="35">
        <v>3032340</v>
      </c>
      <c r="F172" s="35">
        <v>3100680</v>
      </c>
      <c r="G172" s="36">
        <f t="shared" si="96"/>
        <v>68340</v>
      </c>
      <c r="H172" s="37">
        <v>0</v>
      </c>
      <c r="I172" s="37">
        <v>0</v>
      </c>
      <c r="J172" s="37">
        <v>102.51</v>
      </c>
      <c r="K172" s="98">
        <f>+J172+I172+H172</f>
        <v>102.51</v>
      </c>
      <c r="L172" s="38" t="s">
        <v>262</v>
      </c>
      <c r="M172" s="37">
        <v>0</v>
      </c>
      <c r="N172" s="37">
        <f t="shared" si="97"/>
        <v>70</v>
      </c>
      <c r="O172" s="39">
        <f>(10000-5000)*$O$1</f>
        <v>10</v>
      </c>
      <c r="P172" s="37">
        <f>5000*$P$1</f>
        <v>12.5</v>
      </c>
      <c r="Q172" s="40">
        <f>(G172-15000)*$Q$1</f>
        <v>160.02</v>
      </c>
      <c r="R172" s="12">
        <f t="shared" si="98"/>
        <v>252.52</v>
      </c>
      <c r="S172" s="80">
        <f t="shared" si="75"/>
        <v>1.463369427372939</v>
      </c>
    </row>
    <row r="173" spans="1:19" s="35" customFormat="1" ht="12.75" outlineLevel="1" collapsed="1">
      <c r="A173" s="34"/>
      <c r="B173" s="50" t="s">
        <v>291</v>
      </c>
      <c r="G173" s="36">
        <f>SUBTOTAL(9,G167:G172)</f>
        <v>309320</v>
      </c>
      <c r="H173" s="37">
        <f>SUBTOTAL(9,H167:H172)</f>
        <v>0</v>
      </c>
      <c r="I173" s="37">
        <f>SUBTOTAL(9,I167:I172)</f>
        <v>60</v>
      </c>
      <c r="J173" s="37">
        <f>SUBTOTAL(9,J167:J172)</f>
        <v>433.99</v>
      </c>
      <c r="K173" s="98">
        <f>SUBTOTAL(9,K167:K172)</f>
        <v>493.99</v>
      </c>
      <c r="L173" s="38"/>
      <c r="M173" s="37">
        <f aca="true" t="shared" si="99" ref="M173:R173">SUBTOTAL(9,M167:M172)</f>
        <v>0</v>
      </c>
      <c r="N173" s="37">
        <f t="shared" si="99"/>
        <v>420</v>
      </c>
      <c r="O173" s="39">
        <f t="shared" si="99"/>
        <v>40</v>
      </c>
      <c r="P173" s="37">
        <f t="shared" si="99"/>
        <v>50</v>
      </c>
      <c r="Q173" s="40">
        <f t="shared" si="99"/>
        <v>747.96</v>
      </c>
      <c r="R173" s="12">
        <f t="shared" si="99"/>
        <v>1257.96</v>
      </c>
      <c r="S173" s="80">
        <f t="shared" si="75"/>
        <v>1.5465292819692706</v>
      </c>
    </row>
    <row r="174" spans="1:19" ht="12.75" hidden="1" outlineLevel="2">
      <c r="A174" s="41">
        <v>39083</v>
      </c>
      <c r="B174" s="42" t="s">
        <v>56</v>
      </c>
      <c r="C174" s="42" t="s">
        <v>57</v>
      </c>
      <c r="E174" s="42">
        <v>2544430</v>
      </c>
      <c r="F174" s="42">
        <v>2544430</v>
      </c>
      <c r="G174" s="43">
        <f aca="true" t="shared" si="100" ref="G174:G179">F174-E174</f>
        <v>0</v>
      </c>
      <c r="H174" s="44">
        <v>0</v>
      </c>
      <c r="I174" s="44">
        <v>30</v>
      </c>
      <c r="J174" s="44">
        <v>0</v>
      </c>
      <c r="K174" s="98">
        <f>+I174+H174</f>
        <v>30</v>
      </c>
      <c r="L174" s="45" t="s">
        <v>262</v>
      </c>
      <c r="M174" s="44">
        <v>0</v>
      </c>
      <c r="N174" s="44">
        <f aca="true" t="shared" si="101" ref="N174:N179">$N$1*2</f>
        <v>70</v>
      </c>
      <c r="O174" s="46">
        <v>0</v>
      </c>
      <c r="P174" s="44">
        <v>0</v>
      </c>
      <c r="Q174" s="44">
        <v>0</v>
      </c>
      <c r="R174" s="12">
        <f aca="true" t="shared" si="102" ref="R174:R179">M174+N174+O174+P174+Q174</f>
        <v>70</v>
      </c>
      <c r="S174" s="80">
        <f t="shared" si="75"/>
        <v>1.3333333333333333</v>
      </c>
    </row>
    <row r="175" spans="1:19" ht="12.75" hidden="1" outlineLevel="2">
      <c r="A175" s="41">
        <v>39142</v>
      </c>
      <c r="B175" s="42" t="s">
        <v>56</v>
      </c>
      <c r="C175" s="42" t="s">
        <v>57</v>
      </c>
      <c r="E175" s="42">
        <v>2544430</v>
      </c>
      <c r="F175" s="42">
        <v>2544430</v>
      </c>
      <c r="G175" s="43">
        <f t="shared" si="100"/>
        <v>0</v>
      </c>
      <c r="H175" s="44">
        <v>0</v>
      </c>
      <c r="I175" s="44">
        <v>30</v>
      </c>
      <c r="J175" s="44">
        <v>0</v>
      </c>
      <c r="K175" s="98">
        <f>+I175+H175</f>
        <v>30</v>
      </c>
      <c r="L175" s="45" t="s">
        <v>262</v>
      </c>
      <c r="M175" s="44">
        <v>0</v>
      </c>
      <c r="N175" s="44">
        <f t="shared" si="101"/>
        <v>70</v>
      </c>
      <c r="O175" s="46">
        <v>0</v>
      </c>
      <c r="P175" s="44">
        <v>0</v>
      </c>
      <c r="Q175" s="44">
        <v>0</v>
      </c>
      <c r="R175" s="12">
        <f t="shared" si="102"/>
        <v>70</v>
      </c>
      <c r="S175" s="80">
        <f t="shared" si="75"/>
        <v>1.3333333333333333</v>
      </c>
    </row>
    <row r="176" spans="1:19" s="35" customFormat="1" ht="12.75" hidden="1" outlineLevel="2">
      <c r="A176" s="34">
        <v>39203</v>
      </c>
      <c r="B176" s="35" t="s">
        <v>56</v>
      </c>
      <c r="C176" s="35" t="s">
        <v>57</v>
      </c>
      <c r="E176" s="35">
        <v>2544430</v>
      </c>
      <c r="F176" s="35">
        <v>2602099</v>
      </c>
      <c r="G176" s="36">
        <f t="shared" si="100"/>
        <v>57669</v>
      </c>
      <c r="H176" s="37">
        <v>0</v>
      </c>
      <c r="I176" s="37">
        <v>30</v>
      </c>
      <c r="J176" s="37">
        <v>0</v>
      </c>
      <c r="K176" s="98">
        <f>+J176+I176+H176</f>
        <v>30</v>
      </c>
      <c r="L176" s="38" t="s">
        <v>262</v>
      </c>
      <c r="M176" s="37">
        <v>0</v>
      </c>
      <c r="N176" s="37">
        <f t="shared" si="101"/>
        <v>70</v>
      </c>
      <c r="O176" s="39">
        <f>(10000-5000)*$O$1</f>
        <v>10</v>
      </c>
      <c r="P176" s="37">
        <f>5000*$P$1</f>
        <v>12.5</v>
      </c>
      <c r="Q176" s="40">
        <f>(G176-15000)*$Q$1</f>
        <v>128.007</v>
      </c>
      <c r="R176" s="12">
        <f t="shared" si="102"/>
        <v>220.507</v>
      </c>
      <c r="S176" s="80">
        <f t="shared" si="75"/>
        <v>6.350233333333334</v>
      </c>
    </row>
    <row r="177" spans="1:19" s="28" customFormat="1" ht="12.75" hidden="1" outlineLevel="2">
      <c r="A177" s="27">
        <v>39264</v>
      </c>
      <c r="B177" s="28" t="s">
        <v>56</v>
      </c>
      <c r="C177" s="28" t="s">
        <v>57</v>
      </c>
      <c r="E177" s="28">
        <v>2602099</v>
      </c>
      <c r="F177" s="28">
        <v>2745460</v>
      </c>
      <c r="G177" s="29">
        <f t="shared" si="100"/>
        <v>143361</v>
      </c>
      <c r="H177" s="30">
        <v>0</v>
      </c>
      <c r="I177" s="30">
        <v>0</v>
      </c>
      <c r="J177" s="30">
        <v>215.06</v>
      </c>
      <c r="K177" s="98">
        <f>+J177+I177+H177</f>
        <v>215.06</v>
      </c>
      <c r="L177" s="31" t="s">
        <v>262</v>
      </c>
      <c r="M177" s="30">
        <v>0</v>
      </c>
      <c r="N177" s="30">
        <f t="shared" si="101"/>
        <v>70</v>
      </c>
      <c r="O177" s="32">
        <f>(10000-5000)*$O$1</f>
        <v>10</v>
      </c>
      <c r="P177" s="30">
        <f>5000*$P$1</f>
        <v>12.5</v>
      </c>
      <c r="Q177" s="68">
        <f>(G177-15000)*$Q$1</f>
        <v>385.083</v>
      </c>
      <c r="R177" s="12">
        <f t="shared" si="102"/>
        <v>477.583</v>
      </c>
      <c r="S177" s="80">
        <f t="shared" si="75"/>
        <v>1.220696549800056</v>
      </c>
    </row>
    <row r="178" spans="1:19" s="63" customFormat="1" ht="12.75" hidden="1" outlineLevel="2">
      <c r="A178" s="62">
        <v>39326</v>
      </c>
      <c r="B178" s="63" t="s">
        <v>56</v>
      </c>
      <c r="C178" s="63" t="s">
        <v>57</v>
      </c>
      <c r="E178" s="63">
        <v>2745460</v>
      </c>
      <c r="F178" s="63">
        <v>2844930</v>
      </c>
      <c r="G178" s="64">
        <f t="shared" si="100"/>
        <v>99470</v>
      </c>
      <c r="H178" s="65">
        <v>0</v>
      </c>
      <c r="I178" s="65">
        <v>0</v>
      </c>
      <c r="J178" s="65">
        <v>149.21</v>
      </c>
      <c r="K178" s="101">
        <f>+J178+I178+H178</f>
        <v>149.21</v>
      </c>
      <c r="L178" s="64" t="s">
        <v>262</v>
      </c>
      <c r="M178" s="65">
        <v>0</v>
      </c>
      <c r="N178" s="65">
        <f t="shared" si="101"/>
        <v>70</v>
      </c>
      <c r="O178" s="66">
        <f>(10000-5000)*$O$1</f>
        <v>10</v>
      </c>
      <c r="P178" s="65">
        <f>5000*$P$1</f>
        <v>12.5</v>
      </c>
      <c r="Q178" s="67">
        <f>(G178-15000)*$Q$1</f>
        <v>253.41</v>
      </c>
      <c r="R178" s="48">
        <f t="shared" si="102"/>
        <v>345.90999999999997</v>
      </c>
      <c r="S178" s="80">
        <f t="shared" si="75"/>
        <v>1.3182762549426978</v>
      </c>
    </row>
    <row r="179" spans="1:19" s="35" customFormat="1" ht="12.75" hidden="1" outlineLevel="2">
      <c r="A179" s="34">
        <v>39387</v>
      </c>
      <c r="B179" s="35" t="s">
        <v>56</v>
      </c>
      <c r="C179" s="35" t="s">
        <v>57</v>
      </c>
      <c r="E179" s="35">
        <v>2844930</v>
      </c>
      <c r="F179" s="35">
        <v>2893620</v>
      </c>
      <c r="G179" s="36">
        <f t="shared" si="100"/>
        <v>48690</v>
      </c>
      <c r="H179" s="37">
        <v>0</v>
      </c>
      <c r="I179" s="37">
        <v>0</v>
      </c>
      <c r="J179" s="37">
        <v>73.04</v>
      </c>
      <c r="K179" s="98">
        <f>+J179+I179+H179</f>
        <v>73.04</v>
      </c>
      <c r="L179" s="38" t="s">
        <v>262</v>
      </c>
      <c r="M179" s="37">
        <v>0</v>
      </c>
      <c r="N179" s="37">
        <f t="shared" si="101"/>
        <v>70</v>
      </c>
      <c r="O179" s="39">
        <f>(10000-5000)*$O$1</f>
        <v>10</v>
      </c>
      <c r="P179" s="37">
        <f>5000*$P$1</f>
        <v>12.5</v>
      </c>
      <c r="Q179" s="40">
        <f>(G179-15000)*$Q$1</f>
        <v>101.07000000000001</v>
      </c>
      <c r="R179" s="12">
        <f t="shared" si="102"/>
        <v>193.57</v>
      </c>
      <c r="S179" s="80">
        <f t="shared" si="75"/>
        <v>1.650191675794085</v>
      </c>
    </row>
    <row r="180" spans="1:19" s="35" customFormat="1" ht="12.75" outlineLevel="1" collapsed="1">
      <c r="A180" s="34"/>
      <c r="B180" s="50" t="s">
        <v>292</v>
      </c>
      <c r="G180" s="36">
        <f>SUBTOTAL(9,G174:G179)</f>
        <v>349190</v>
      </c>
      <c r="H180" s="37">
        <f>SUBTOTAL(9,H174:H179)</f>
        <v>0</v>
      </c>
      <c r="I180" s="37">
        <f>SUBTOTAL(9,I174:I179)</f>
        <v>90</v>
      </c>
      <c r="J180" s="37">
        <f>SUBTOTAL(9,J174:J179)</f>
        <v>437.31</v>
      </c>
      <c r="K180" s="98">
        <f>SUBTOTAL(9,K174:K179)</f>
        <v>527.31</v>
      </c>
      <c r="L180" s="38"/>
      <c r="M180" s="37">
        <f aca="true" t="shared" si="103" ref="M180:R180">SUBTOTAL(9,M174:M179)</f>
        <v>0</v>
      </c>
      <c r="N180" s="37">
        <f t="shared" si="103"/>
        <v>420</v>
      </c>
      <c r="O180" s="39">
        <f t="shared" si="103"/>
        <v>40</v>
      </c>
      <c r="P180" s="37">
        <f t="shared" si="103"/>
        <v>50</v>
      </c>
      <c r="Q180" s="40">
        <f t="shared" si="103"/>
        <v>867.57</v>
      </c>
      <c r="R180" s="12">
        <f t="shared" si="103"/>
        <v>1377.57</v>
      </c>
      <c r="S180" s="80">
        <f t="shared" si="75"/>
        <v>1.6124480855663652</v>
      </c>
    </row>
    <row r="181" spans="1:19" ht="12.75" hidden="1" outlineLevel="2">
      <c r="A181" s="41">
        <v>39083</v>
      </c>
      <c r="B181" s="42" t="s">
        <v>58</v>
      </c>
      <c r="C181" s="42" t="s">
        <v>59</v>
      </c>
      <c r="E181" s="42">
        <v>1962210</v>
      </c>
      <c r="F181" s="42">
        <v>1962210</v>
      </c>
      <c r="G181" s="43">
        <f aca="true" t="shared" si="104" ref="G181:G186">F181-E181</f>
        <v>0</v>
      </c>
      <c r="H181" s="44">
        <v>0</v>
      </c>
      <c r="I181" s="44">
        <v>30</v>
      </c>
      <c r="J181" s="44">
        <v>0</v>
      </c>
      <c r="K181" s="98">
        <f>+I181+H181</f>
        <v>30</v>
      </c>
      <c r="L181" s="45" t="s">
        <v>262</v>
      </c>
      <c r="M181" s="44">
        <v>0</v>
      </c>
      <c r="N181" s="44">
        <f aca="true" t="shared" si="105" ref="N181:N186">$N$1*2</f>
        <v>70</v>
      </c>
      <c r="O181" s="46">
        <v>0</v>
      </c>
      <c r="P181" s="44">
        <v>0</v>
      </c>
      <c r="Q181" s="44">
        <v>0</v>
      </c>
      <c r="R181" s="12">
        <f aca="true" t="shared" si="106" ref="R181:R186">M181+N181+O181+P181+Q181</f>
        <v>70</v>
      </c>
      <c r="S181" s="80">
        <f t="shared" si="75"/>
        <v>1.3333333333333333</v>
      </c>
    </row>
    <row r="182" spans="1:19" ht="12.75" hidden="1" outlineLevel="2">
      <c r="A182" s="41">
        <v>39142</v>
      </c>
      <c r="B182" s="42" t="s">
        <v>58</v>
      </c>
      <c r="C182" s="42" t="s">
        <v>59</v>
      </c>
      <c r="E182" s="42">
        <v>1962210</v>
      </c>
      <c r="F182" s="42">
        <v>1962210</v>
      </c>
      <c r="G182" s="43">
        <f t="shared" si="104"/>
        <v>0</v>
      </c>
      <c r="H182" s="44">
        <v>10</v>
      </c>
      <c r="I182" s="44">
        <v>30</v>
      </c>
      <c r="J182" s="44">
        <v>0</v>
      </c>
      <c r="K182" s="98">
        <f>+I182+H182</f>
        <v>40</v>
      </c>
      <c r="L182" s="45" t="s">
        <v>262</v>
      </c>
      <c r="M182" s="44">
        <v>10</v>
      </c>
      <c r="N182" s="44">
        <f t="shared" si="105"/>
        <v>70</v>
      </c>
      <c r="O182" s="46">
        <v>0</v>
      </c>
      <c r="P182" s="44">
        <v>0</v>
      </c>
      <c r="Q182" s="44">
        <v>0</v>
      </c>
      <c r="R182" s="12">
        <f t="shared" si="106"/>
        <v>80</v>
      </c>
      <c r="S182" s="80">
        <f t="shared" si="75"/>
        <v>1</v>
      </c>
    </row>
    <row r="183" spans="1:19" s="35" customFormat="1" ht="12.75" hidden="1" outlineLevel="2">
      <c r="A183" s="34">
        <v>39203</v>
      </c>
      <c r="B183" s="35" t="s">
        <v>58</v>
      </c>
      <c r="C183" s="35" t="s">
        <v>59</v>
      </c>
      <c r="E183" s="35">
        <v>1962210</v>
      </c>
      <c r="F183" s="35">
        <v>1993310</v>
      </c>
      <c r="G183" s="36">
        <f t="shared" si="104"/>
        <v>31100</v>
      </c>
      <c r="H183" s="37">
        <v>0</v>
      </c>
      <c r="I183" s="37">
        <v>30</v>
      </c>
      <c r="J183" s="37">
        <v>0</v>
      </c>
      <c r="K183" s="98">
        <f>+J183+I183+H183</f>
        <v>30</v>
      </c>
      <c r="L183" s="38" t="s">
        <v>262</v>
      </c>
      <c r="M183" s="37">
        <v>0</v>
      </c>
      <c r="N183" s="37">
        <f t="shared" si="105"/>
        <v>70</v>
      </c>
      <c r="O183" s="39">
        <f>(10000-5000)*$O$1</f>
        <v>10</v>
      </c>
      <c r="P183" s="37">
        <f>5000*$P$1</f>
        <v>12.5</v>
      </c>
      <c r="Q183" s="40">
        <f>(G183-15000)*$Q$1</f>
        <v>48.300000000000004</v>
      </c>
      <c r="R183" s="12">
        <f t="shared" si="106"/>
        <v>140.8</v>
      </c>
      <c r="S183" s="80">
        <f t="shared" si="75"/>
        <v>3.693333333333334</v>
      </c>
    </row>
    <row r="184" spans="1:19" s="35" customFormat="1" ht="12.75" hidden="1" outlineLevel="2">
      <c r="A184" s="34">
        <v>39264</v>
      </c>
      <c r="B184" s="35" t="s">
        <v>58</v>
      </c>
      <c r="C184" s="35" t="s">
        <v>59</v>
      </c>
      <c r="E184" s="35">
        <v>1993310</v>
      </c>
      <c r="F184" s="35">
        <v>2049260</v>
      </c>
      <c r="G184" s="36">
        <f t="shared" si="104"/>
        <v>55950</v>
      </c>
      <c r="H184" s="37">
        <v>10</v>
      </c>
      <c r="I184" s="37">
        <v>0</v>
      </c>
      <c r="J184" s="37">
        <v>83.93</v>
      </c>
      <c r="K184" s="98">
        <f>+J184+I184+H184</f>
        <v>93.93</v>
      </c>
      <c r="L184" s="38" t="s">
        <v>262</v>
      </c>
      <c r="M184" s="37">
        <v>10</v>
      </c>
      <c r="N184" s="37">
        <f t="shared" si="105"/>
        <v>70</v>
      </c>
      <c r="O184" s="39">
        <f>(10000-5000)*$O$1</f>
        <v>10</v>
      </c>
      <c r="P184" s="37">
        <f>5000*$P$1</f>
        <v>12.5</v>
      </c>
      <c r="Q184" s="40">
        <f>(G184-15000)*$Q$1</f>
        <v>122.85000000000001</v>
      </c>
      <c r="R184" s="12">
        <f t="shared" si="106"/>
        <v>225.35000000000002</v>
      </c>
      <c r="S184" s="80">
        <f t="shared" si="75"/>
        <v>1.3991270094751411</v>
      </c>
    </row>
    <row r="185" spans="1:19" s="35" customFormat="1" ht="12.75" hidden="1" outlineLevel="2">
      <c r="A185" s="34">
        <v>39326</v>
      </c>
      <c r="B185" s="35" t="s">
        <v>58</v>
      </c>
      <c r="C185" s="35" t="s">
        <v>59</v>
      </c>
      <c r="E185" s="35">
        <v>2049260</v>
      </c>
      <c r="F185" s="35">
        <v>2059960</v>
      </c>
      <c r="G185" s="36">
        <f t="shared" si="104"/>
        <v>10700</v>
      </c>
      <c r="H185" s="37">
        <v>12.39</v>
      </c>
      <c r="I185" s="37">
        <v>30</v>
      </c>
      <c r="J185" s="37">
        <v>0</v>
      </c>
      <c r="K185" s="98">
        <f>+J185+I185+H185</f>
        <v>42.39</v>
      </c>
      <c r="L185" s="38" t="s">
        <v>262</v>
      </c>
      <c r="M185" s="37">
        <v>12.39</v>
      </c>
      <c r="N185" s="37">
        <f t="shared" si="105"/>
        <v>70</v>
      </c>
      <c r="O185" s="39">
        <f>(10000-5000)*$O$1</f>
        <v>10</v>
      </c>
      <c r="P185" s="37">
        <f>SUM(G185-10000)*$P$1</f>
        <v>1.75</v>
      </c>
      <c r="R185" s="12">
        <f t="shared" si="106"/>
        <v>94.14</v>
      </c>
      <c r="S185" s="80">
        <f t="shared" si="75"/>
        <v>1.2208067940552016</v>
      </c>
    </row>
    <row r="186" spans="1:19" s="35" customFormat="1" ht="12.75" hidden="1" outlineLevel="2">
      <c r="A186" s="34">
        <v>39387</v>
      </c>
      <c r="B186" s="35" t="s">
        <v>58</v>
      </c>
      <c r="C186" s="35" t="s">
        <v>59</v>
      </c>
      <c r="E186" s="35">
        <v>2059960</v>
      </c>
      <c r="F186" s="35">
        <v>2075130</v>
      </c>
      <c r="G186" s="36">
        <f t="shared" si="104"/>
        <v>15170</v>
      </c>
      <c r="H186" s="37">
        <v>0</v>
      </c>
      <c r="I186" s="37">
        <v>30</v>
      </c>
      <c r="J186" s="37">
        <v>0</v>
      </c>
      <c r="K186" s="98">
        <f>+J186+I186+H186</f>
        <v>30</v>
      </c>
      <c r="L186" s="38" t="s">
        <v>262</v>
      </c>
      <c r="M186" s="37">
        <v>0</v>
      </c>
      <c r="N186" s="37">
        <f t="shared" si="105"/>
        <v>70</v>
      </c>
      <c r="O186" s="39">
        <f>(10000-5000)*$O$1</f>
        <v>10</v>
      </c>
      <c r="P186" s="37">
        <f>5000*$P$1</f>
        <v>12.5</v>
      </c>
      <c r="Q186" s="40">
        <f>(G186-15000)*$Q$1</f>
        <v>0.51</v>
      </c>
      <c r="R186" s="12">
        <f t="shared" si="106"/>
        <v>93.01</v>
      </c>
      <c r="S186" s="80">
        <f t="shared" si="75"/>
        <v>2.1003333333333334</v>
      </c>
    </row>
    <row r="187" spans="1:19" s="35" customFormat="1" ht="12.75" outlineLevel="1" collapsed="1">
      <c r="A187" s="34"/>
      <c r="B187" s="50" t="s">
        <v>293</v>
      </c>
      <c r="G187" s="36">
        <f>SUBTOTAL(9,G181:G186)</f>
        <v>112920</v>
      </c>
      <c r="H187" s="37">
        <f>SUBTOTAL(9,H181:H186)</f>
        <v>32.39</v>
      </c>
      <c r="I187" s="37">
        <f>SUBTOTAL(9,I181:I186)</f>
        <v>150</v>
      </c>
      <c r="J187" s="37">
        <f>SUBTOTAL(9,J181:J186)</f>
        <v>83.93</v>
      </c>
      <c r="K187" s="98">
        <f>SUBTOTAL(9,K181:K186)</f>
        <v>266.32</v>
      </c>
      <c r="L187" s="38"/>
      <c r="M187" s="37">
        <f aca="true" t="shared" si="107" ref="M187:R187">SUBTOTAL(9,M181:M186)</f>
        <v>32.39</v>
      </c>
      <c r="N187" s="37">
        <f t="shared" si="107"/>
        <v>420</v>
      </c>
      <c r="O187" s="39">
        <f t="shared" si="107"/>
        <v>40</v>
      </c>
      <c r="P187" s="37">
        <f t="shared" si="107"/>
        <v>39.25</v>
      </c>
      <c r="Q187" s="40">
        <f t="shared" si="107"/>
        <v>171.66</v>
      </c>
      <c r="R187" s="12">
        <f t="shared" si="107"/>
        <v>703.3000000000001</v>
      </c>
      <c r="S187" s="80">
        <f t="shared" si="75"/>
        <v>1.6408080504656055</v>
      </c>
    </row>
    <row r="188" spans="1:19" ht="12.75" hidden="1" outlineLevel="2">
      <c r="A188" s="41">
        <v>39083</v>
      </c>
      <c r="B188" s="42" t="s">
        <v>60</v>
      </c>
      <c r="C188" s="42" t="s">
        <v>61</v>
      </c>
      <c r="E188" s="42">
        <v>2012020</v>
      </c>
      <c r="F188" s="42">
        <v>2012020</v>
      </c>
      <c r="G188" s="43">
        <f aca="true" t="shared" si="108" ref="G188:G193">F188-E188</f>
        <v>0</v>
      </c>
      <c r="H188" s="44">
        <v>10</v>
      </c>
      <c r="I188" s="44">
        <v>30</v>
      </c>
      <c r="J188" s="44">
        <v>0</v>
      </c>
      <c r="K188" s="98">
        <f>+I188+H188</f>
        <v>40</v>
      </c>
      <c r="L188" s="45" t="s">
        <v>262</v>
      </c>
      <c r="M188" s="44">
        <v>10</v>
      </c>
      <c r="N188" s="44">
        <f aca="true" t="shared" si="109" ref="N188:N193">$N$1*2</f>
        <v>70</v>
      </c>
      <c r="O188" s="46">
        <v>0</v>
      </c>
      <c r="P188" s="44">
        <v>0</v>
      </c>
      <c r="Q188" s="44">
        <v>0</v>
      </c>
      <c r="R188" s="12">
        <f aca="true" t="shared" si="110" ref="R188:R193">M188+N188+O188+P188+Q188</f>
        <v>80</v>
      </c>
      <c r="S188" s="80">
        <f t="shared" si="75"/>
        <v>1</v>
      </c>
    </row>
    <row r="189" spans="1:19" ht="12.75" hidden="1" outlineLevel="2">
      <c r="A189" s="41">
        <v>39142</v>
      </c>
      <c r="B189" s="42" t="s">
        <v>60</v>
      </c>
      <c r="C189" s="42" t="s">
        <v>61</v>
      </c>
      <c r="E189" s="42">
        <v>2012020</v>
      </c>
      <c r="F189" s="42">
        <v>2012020</v>
      </c>
      <c r="G189" s="43">
        <f t="shared" si="108"/>
        <v>0</v>
      </c>
      <c r="H189" s="44">
        <v>0</v>
      </c>
      <c r="I189" s="44">
        <v>30</v>
      </c>
      <c r="J189" s="44">
        <v>0</v>
      </c>
      <c r="K189" s="98">
        <f>+I189+H189</f>
        <v>30</v>
      </c>
      <c r="L189" s="45" t="s">
        <v>262</v>
      </c>
      <c r="M189" s="44">
        <v>0</v>
      </c>
      <c r="N189" s="44">
        <f t="shared" si="109"/>
        <v>70</v>
      </c>
      <c r="O189" s="46">
        <v>0</v>
      </c>
      <c r="P189" s="44">
        <v>0</v>
      </c>
      <c r="Q189" s="44">
        <v>0</v>
      </c>
      <c r="R189" s="12">
        <f t="shared" si="110"/>
        <v>70</v>
      </c>
      <c r="S189" s="80">
        <f t="shared" si="75"/>
        <v>1.3333333333333333</v>
      </c>
    </row>
    <row r="190" spans="1:19" s="35" customFormat="1" ht="12.75" hidden="1" outlineLevel="2">
      <c r="A190" s="34">
        <v>39203</v>
      </c>
      <c r="B190" s="35" t="s">
        <v>60</v>
      </c>
      <c r="C190" s="35" t="s">
        <v>61</v>
      </c>
      <c r="E190" s="35">
        <v>2012020</v>
      </c>
      <c r="F190" s="35">
        <v>2044220</v>
      </c>
      <c r="G190" s="36">
        <f t="shared" si="108"/>
        <v>32200</v>
      </c>
      <c r="H190" s="37">
        <v>0</v>
      </c>
      <c r="I190" s="37">
        <v>30</v>
      </c>
      <c r="J190" s="37">
        <v>0</v>
      </c>
      <c r="K190" s="98">
        <f>+J190+I190+H190</f>
        <v>30</v>
      </c>
      <c r="L190" s="38" t="s">
        <v>262</v>
      </c>
      <c r="M190" s="37">
        <v>0</v>
      </c>
      <c r="N190" s="37">
        <f t="shared" si="109"/>
        <v>70</v>
      </c>
      <c r="O190" s="39">
        <f>(10000-5000)*$O$1</f>
        <v>10</v>
      </c>
      <c r="P190" s="37">
        <f>5000*$P$1</f>
        <v>12.5</v>
      </c>
      <c r="Q190" s="40">
        <f>(G190-15000)*$Q$1</f>
        <v>51.6</v>
      </c>
      <c r="R190" s="12">
        <f t="shared" si="110"/>
        <v>144.1</v>
      </c>
      <c r="S190" s="80">
        <f t="shared" si="75"/>
        <v>3.8033333333333332</v>
      </c>
    </row>
    <row r="191" spans="1:19" s="35" customFormat="1" ht="12.75" hidden="1" outlineLevel="2">
      <c r="A191" s="34">
        <v>39264</v>
      </c>
      <c r="B191" s="35" t="s">
        <v>60</v>
      </c>
      <c r="C191" s="35" t="s">
        <v>61</v>
      </c>
      <c r="E191" s="35">
        <v>2044220</v>
      </c>
      <c r="F191" s="35">
        <v>2116430</v>
      </c>
      <c r="G191" s="36">
        <f t="shared" si="108"/>
        <v>72210</v>
      </c>
      <c r="H191" s="37">
        <v>10</v>
      </c>
      <c r="I191" s="37">
        <v>0</v>
      </c>
      <c r="J191" s="37">
        <v>108.32</v>
      </c>
      <c r="K191" s="98">
        <f>+J191+I191+H191</f>
        <v>118.32</v>
      </c>
      <c r="L191" s="38" t="s">
        <v>262</v>
      </c>
      <c r="M191" s="37">
        <v>10</v>
      </c>
      <c r="N191" s="37">
        <f t="shared" si="109"/>
        <v>70</v>
      </c>
      <c r="O191" s="39">
        <f>(10000-5000)*$O$1</f>
        <v>10</v>
      </c>
      <c r="P191" s="37">
        <f>5000*$P$1</f>
        <v>12.5</v>
      </c>
      <c r="Q191" s="40">
        <f>(G191-15000)*$Q$1</f>
        <v>171.63</v>
      </c>
      <c r="R191" s="12">
        <f t="shared" si="110"/>
        <v>274.13</v>
      </c>
      <c r="S191" s="80">
        <f t="shared" si="75"/>
        <v>1.3168526031102097</v>
      </c>
    </row>
    <row r="192" spans="1:19" s="35" customFormat="1" ht="12.75" hidden="1" outlineLevel="2">
      <c r="A192" s="34">
        <v>39326</v>
      </c>
      <c r="B192" s="35" t="s">
        <v>60</v>
      </c>
      <c r="C192" s="35" t="s">
        <v>61</v>
      </c>
      <c r="E192" s="35">
        <v>2116430</v>
      </c>
      <c r="F192" s="35">
        <v>2172450</v>
      </c>
      <c r="G192" s="36">
        <f t="shared" si="108"/>
        <v>56020</v>
      </c>
      <c r="H192" s="37">
        <v>0</v>
      </c>
      <c r="I192" s="37">
        <v>0</v>
      </c>
      <c r="J192" s="37">
        <v>84.03</v>
      </c>
      <c r="K192" s="98">
        <f>+J192+I192+H192</f>
        <v>84.03</v>
      </c>
      <c r="L192" s="38" t="s">
        <v>262</v>
      </c>
      <c r="M192" s="37">
        <v>0</v>
      </c>
      <c r="N192" s="37">
        <f t="shared" si="109"/>
        <v>70</v>
      </c>
      <c r="O192" s="39">
        <f>(10000-5000)*$O$1</f>
        <v>10</v>
      </c>
      <c r="P192" s="37">
        <f>5000*$P$1</f>
        <v>12.5</v>
      </c>
      <c r="Q192" s="40">
        <f>(G192-15000)*$Q$1</f>
        <v>123.06</v>
      </c>
      <c r="R192" s="12">
        <f t="shared" si="110"/>
        <v>215.56</v>
      </c>
      <c r="S192" s="80">
        <f t="shared" si="75"/>
        <v>1.5652743067951922</v>
      </c>
    </row>
    <row r="193" spans="1:19" s="35" customFormat="1" ht="12.75" hidden="1" outlineLevel="2">
      <c r="A193" s="34">
        <v>39387</v>
      </c>
      <c r="B193" s="35" t="s">
        <v>60</v>
      </c>
      <c r="C193" s="35" t="s">
        <v>61</v>
      </c>
      <c r="E193" s="35">
        <v>2172450</v>
      </c>
      <c r="F193" s="35">
        <v>2215010</v>
      </c>
      <c r="G193" s="36">
        <f t="shared" si="108"/>
        <v>42560</v>
      </c>
      <c r="H193" s="37">
        <v>10</v>
      </c>
      <c r="I193" s="37">
        <v>0</v>
      </c>
      <c r="J193" s="37">
        <v>63.84</v>
      </c>
      <c r="K193" s="98">
        <f>+J193+I193+H193</f>
        <v>73.84</v>
      </c>
      <c r="L193" s="38" t="s">
        <v>262</v>
      </c>
      <c r="M193" s="37">
        <v>10</v>
      </c>
      <c r="N193" s="37">
        <f t="shared" si="109"/>
        <v>70</v>
      </c>
      <c r="O193" s="39">
        <f>(10000-5000)*$O$1</f>
        <v>10</v>
      </c>
      <c r="P193" s="37">
        <f>5000*$P$1</f>
        <v>12.5</v>
      </c>
      <c r="Q193" s="40">
        <f>(G193-15000)*$Q$1</f>
        <v>82.68</v>
      </c>
      <c r="R193" s="12">
        <f t="shared" si="110"/>
        <v>185.18</v>
      </c>
      <c r="S193" s="80">
        <f t="shared" si="75"/>
        <v>1.5078548212351028</v>
      </c>
    </row>
    <row r="194" spans="1:19" s="35" customFormat="1" ht="12.75" outlineLevel="1" collapsed="1">
      <c r="A194" s="34"/>
      <c r="B194" s="50" t="s">
        <v>294</v>
      </c>
      <c r="G194" s="36">
        <f>SUBTOTAL(9,G188:G193)</f>
        <v>202990</v>
      </c>
      <c r="H194" s="37">
        <f>SUBTOTAL(9,H188:H193)</f>
        <v>30</v>
      </c>
      <c r="I194" s="37">
        <f>SUBTOTAL(9,I188:I193)</f>
        <v>90</v>
      </c>
      <c r="J194" s="37">
        <f>SUBTOTAL(9,J188:J193)</f>
        <v>256.19</v>
      </c>
      <c r="K194" s="98">
        <f>SUBTOTAL(9,K188:K193)</f>
        <v>376.19000000000005</v>
      </c>
      <c r="L194" s="38"/>
      <c r="M194" s="37">
        <f aca="true" t="shared" si="111" ref="M194:R194">SUBTOTAL(9,M188:M193)</f>
        <v>30</v>
      </c>
      <c r="N194" s="37">
        <f t="shared" si="111"/>
        <v>420</v>
      </c>
      <c r="O194" s="39">
        <f t="shared" si="111"/>
        <v>40</v>
      </c>
      <c r="P194" s="37">
        <f t="shared" si="111"/>
        <v>50</v>
      </c>
      <c r="Q194" s="40">
        <f t="shared" si="111"/>
        <v>428.96999999999997</v>
      </c>
      <c r="R194" s="12">
        <f t="shared" si="111"/>
        <v>968.97</v>
      </c>
      <c r="S194" s="80">
        <f t="shared" si="75"/>
        <v>1.5757462984130357</v>
      </c>
    </row>
    <row r="195" spans="1:19" ht="12.75" hidden="1" outlineLevel="2">
      <c r="A195" s="41">
        <v>39083</v>
      </c>
      <c r="B195" s="42" t="s">
        <v>62</v>
      </c>
      <c r="C195" s="42" t="s">
        <v>63</v>
      </c>
      <c r="E195" s="42">
        <v>1781330</v>
      </c>
      <c r="F195" s="42">
        <v>1781330</v>
      </c>
      <c r="G195" s="43">
        <f aca="true" t="shared" si="112" ref="G195:G200">F195-E195</f>
        <v>0</v>
      </c>
      <c r="H195" s="44">
        <v>0</v>
      </c>
      <c r="I195" s="44">
        <v>30</v>
      </c>
      <c r="J195" s="44">
        <v>0</v>
      </c>
      <c r="K195" s="98">
        <f>+I195+H195</f>
        <v>30</v>
      </c>
      <c r="L195" s="45" t="s">
        <v>262</v>
      </c>
      <c r="M195" s="44">
        <v>0</v>
      </c>
      <c r="N195" s="44">
        <f aca="true" t="shared" si="113" ref="N195:N200">$N$1*2</f>
        <v>70</v>
      </c>
      <c r="O195" s="46">
        <v>0</v>
      </c>
      <c r="P195" s="44">
        <v>0</v>
      </c>
      <c r="Q195" s="44">
        <v>0</v>
      </c>
      <c r="R195" s="12">
        <f aca="true" t="shared" si="114" ref="R195:R200">M195+N195+O195+P195+Q195</f>
        <v>70</v>
      </c>
      <c r="S195" s="80">
        <f aca="true" t="shared" si="115" ref="S195:S258">SUM(R195-K195)/K195</f>
        <v>1.3333333333333333</v>
      </c>
    </row>
    <row r="196" spans="1:19" ht="12.75" hidden="1" outlineLevel="2">
      <c r="A196" s="41">
        <v>39142</v>
      </c>
      <c r="B196" s="42" t="s">
        <v>62</v>
      </c>
      <c r="C196" s="42" t="s">
        <v>63</v>
      </c>
      <c r="E196" s="42">
        <v>1781330</v>
      </c>
      <c r="F196" s="42">
        <v>1781330</v>
      </c>
      <c r="G196" s="43">
        <f t="shared" si="112"/>
        <v>0</v>
      </c>
      <c r="H196" s="44">
        <v>0</v>
      </c>
      <c r="I196" s="44">
        <v>30</v>
      </c>
      <c r="J196" s="44">
        <v>0</v>
      </c>
      <c r="K196" s="98">
        <f>+I196+H196</f>
        <v>30</v>
      </c>
      <c r="L196" s="45" t="s">
        <v>262</v>
      </c>
      <c r="M196" s="44">
        <v>0</v>
      </c>
      <c r="N196" s="44">
        <f t="shared" si="113"/>
        <v>70</v>
      </c>
      <c r="O196" s="46">
        <v>0</v>
      </c>
      <c r="P196" s="44">
        <v>0</v>
      </c>
      <c r="Q196" s="44">
        <v>0</v>
      </c>
      <c r="R196" s="12">
        <f t="shared" si="114"/>
        <v>70</v>
      </c>
      <c r="S196" s="80">
        <f t="shared" si="115"/>
        <v>1.3333333333333333</v>
      </c>
    </row>
    <row r="197" spans="1:19" s="35" customFormat="1" ht="12.75" hidden="1" outlineLevel="2">
      <c r="A197" s="34">
        <v>39203</v>
      </c>
      <c r="B197" s="35" t="s">
        <v>62</v>
      </c>
      <c r="C197" s="35" t="s">
        <v>63</v>
      </c>
      <c r="E197" s="35">
        <v>1781330</v>
      </c>
      <c r="F197" s="35">
        <v>1847110</v>
      </c>
      <c r="G197" s="36">
        <f t="shared" si="112"/>
        <v>65780</v>
      </c>
      <c r="H197" s="37">
        <v>0</v>
      </c>
      <c r="I197" s="37">
        <v>0</v>
      </c>
      <c r="J197" s="37">
        <v>38.67</v>
      </c>
      <c r="K197" s="98">
        <f>+J197+I197+H197</f>
        <v>38.67</v>
      </c>
      <c r="L197" s="38" t="s">
        <v>262</v>
      </c>
      <c r="M197" s="37">
        <v>0</v>
      </c>
      <c r="N197" s="37">
        <f t="shared" si="113"/>
        <v>70</v>
      </c>
      <c r="O197" s="39">
        <f>(10000-5000)*$O$1</f>
        <v>10</v>
      </c>
      <c r="P197" s="37">
        <f>5000*$P$1</f>
        <v>12.5</v>
      </c>
      <c r="Q197" s="40">
        <f>(G197-15000)*$Q$1</f>
        <v>152.34</v>
      </c>
      <c r="R197" s="12">
        <f t="shared" si="114"/>
        <v>244.84</v>
      </c>
      <c r="S197" s="80">
        <f t="shared" si="115"/>
        <v>5.331523144556504</v>
      </c>
    </row>
    <row r="198" spans="1:19" s="35" customFormat="1" ht="12.75" hidden="1" outlineLevel="2">
      <c r="A198" s="34">
        <v>39264</v>
      </c>
      <c r="B198" s="35" t="s">
        <v>62</v>
      </c>
      <c r="C198" s="35" t="s">
        <v>63</v>
      </c>
      <c r="E198" s="35">
        <v>1847110</v>
      </c>
      <c r="F198" s="35">
        <v>1923620</v>
      </c>
      <c r="G198" s="36">
        <f t="shared" si="112"/>
        <v>76510</v>
      </c>
      <c r="H198" s="37">
        <v>0</v>
      </c>
      <c r="I198" s="37">
        <v>0</v>
      </c>
      <c r="J198" s="37">
        <v>114.77</v>
      </c>
      <c r="K198" s="98">
        <f>+J198+I198+H198</f>
        <v>114.77</v>
      </c>
      <c r="L198" s="38" t="s">
        <v>262</v>
      </c>
      <c r="M198" s="37">
        <v>0</v>
      </c>
      <c r="N198" s="37">
        <f t="shared" si="113"/>
        <v>70</v>
      </c>
      <c r="O198" s="39">
        <f>(10000-5000)*$O$1</f>
        <v>10</v>
      </c>
      <c r="P198" s="37">
        <f>5000*$P$1</f>
        <v>12.5</v>
      </c>
      <c r="Q198" s="40">
        <f>(G198-15000)*$Q$1</f>
        <v>184.53</v>
      </c>
      <c r="R198" s="12">
        <f t="shared" si="114"/>
        <v>277.03</v>
      </c>
      <c r="S198" s="80">
        <f t="shared" si="115"/>
        <v>1.4137840899189684</v>
      </c>
    </row>
    <row r="199" spans="1:19" s="35" customFormat="1" ht="12.75" hidden="1" outlineLevel="2">
      <c r="A199" s="34">
        <v>39326</v>
      </c>
      <c r="B199" s="35" t="s">
        <v>62</v>
      </c>
      <c r="C199" s="35" t="s">
        <v>63</v>
      </c>
      <c r="E199" s="35">
        <v>1923620</v>
      </c>
      <c r="F199" s="35">
        <v>1973990</v>
      </c>
      <c r="G199" s="36">
        <f t="shared" si="112"/>
        <v>50370</v>
      </c>
      <c r="H199" s="37">
        <v>0</v>
      </c>
      <c r="I199" s="37">
        <v>0</v>
      </c>
      <c r="J199" s="37">
        <v>75.56</v>
      </c>
      <c r="K199" s="98">
        <f>+J199+I199+H199</f>
        <v>75.56</v>
      </c>
      <c r="L199" s="38" t="s">
        <v>262</v>
      </c>
      <c r="M199" s="37">
        <v>0</v>
      </c>
      <c r="N199" s="37">
        <f t="shared" si="113"/>
        <v>70</v>
      </c>
      <c r="O199" s="39">
        <f>(10000-5000)*$O$1</f>
        <v>10</v>
      </c>
      <c r="P199" s="37">
        <f>5000*$P$1</f>
        <v>12.5</v>
      </c>
      <c r="Q199" s="40">
        <f>(G199-15000)*$Q$1</f>
        <v>106.11</v>
      </c>
      <c r="R199" s="12">
        <f t="shared" si="114"/>
        <v>198.61</v>
      </c>
      <c r="S199" s="80">
        <f t="shared" si="115"/>
        <v>1.628507146638433</v>
      </c>
    </row>
    <row r="200" spans="1:19" s="35" customFormat="1" ht="12.75" hidden="1" outlineLevel="2">
      <c r="A200" s="34">
        <v>39387</v>
      </c>
      <c r="B200" s="35" t="s">
        <v>62</v>
      </c>
      <c r="C200" s="35" t="s">
        <v>63</v>
      </c>
      <c r="E200" s="35">
        <v>1973990</v>
      </c>
      <c r="F200" s="35">
        <v>2007790</v>
      </c>
      <c r="G200" s="36">
        <f t="shared" si="112"/>
        <v>33800</v>
      </c>
      <c r="H200" s="37">
        <v>0</v>
      </c>
      <c r="I200" s="37">
        <v>0</v>
      </c>
      <c r="J200" s="37">
        <v>50.7</v>
      </c>
      <c r="K200" s="98">
        <f>+J200+I200+H200</f>
        <v>50.7</v>
      </c>
      <c r="L200" s="38" t="s">
        <v>262</v>
      </c>
      <c r="M200" s="37">
        <v>0</v>
      </c>
      <c r="N200" s="37">
        <f t="shared" si="113"/>
        <v>70</v>
      </c>
      <c r="O200" s="39">
        <f>(10000-5000)*$O$1</f>
        <v>10</v>
      </c>
      <c r="P200" s="37">
        <f>5000*$P$1</f>
        <v>12.5</v>
      </c>
      <c r="Q200" s="40">
        <f>(G200-15000)*$Q$1</f>
        <v>56.4</v>
      </c>
      <c r="R200" s="12">
        <f t="shared" si="114"/>
        <v>148.9</v>
      </c>
      <c r="S200" s="80">
        <f t="shared" si="115"/>
        <v>1.9368836291913214</v>
      </c>
    </row>
    <row r="201" spans="1:19" s="35" customFormat="1" ht="12.75" outlineLevel="1" collapsed="1">
      <c r="A201" s="34"/>
      <c r="B201" s="50" t="s">
        <v>295</v>
      </c>
      <c r="G201" s="36">
        <f>SUBTOTAL(9,G195:G200)</f>
        <v>226460</v>
      </c>
      <c r="H201" s="37">
        <f>SUBTOTAL(9,H195:H200)</f>
        <v>0</v>
      </c>
      <c r="I201" s="37">
        <f>SUBTOTAL(9,I195:I200)</f>
        <v>60</v>
      </c>
      <c r="J201" s="37">
        <f>SUBTOTAL(9,J195:J200)</f>
        <v>279.7</v>
      </c>
      <c r="K201" s="98">
        <f>SUBTOTAL(9,K195:K200)</f>
        <v>339.7</v>
      </c>
      <c r="L201" s="38"/>
      <c r="M201" s="37">
        <f aca="true" t="shared" si="116" ref="M201:R201">SUBTOTAL(9,M195:M200)</f>
        <v>0</v>
      </c>
      <c r="N201" s="37">
        <f t="shared" si="116"/>
        <v>420</v>
      </c>
      <c r="O201" s="39">
        <f t="shared" si="116"/>
        <v>40</v>
      </c>
      <c r="P201" s="37">
        <f t="shared" si="116"/>
        <v>50</v>
      </c>
      <c r="Q201" s="40">
        <f t="shared" si="116"/>
        <v>499.38</v>
      </c>
      <c r="R201" s="12">
        <f t="shared" si="116"/>
        <v>1009.38</v>
      </c>
      <c r="S201" s="80">
        <f t="shared" si="115"/>
        <v>1.971386517515455</v>
      </c>
    </row>
    <row r="202" spans="1:19" ht="12.75" hidden="1" outlineLevel="2">
      <c r="A202" s="41">
        <v>39083</v>
      </c>
      <c r="B202" s="42" t="s">
        <v>64</v>
      </c>
      <c r="C202" s="42" t="s">
        <v>65</v>
      </c>
      <c r="E202" s="42">
        <v>2156510</v>
      </c>
      <c r="F202" s="42">
        <v>2156510</v>
      </c>
      <c r="G202" s="43">
        <f aca="true" t="shared" si="117" ref="G202:G207">F202-E202</f>
        <v>0</v>
      </c>
      <c r="H202" s="44">
        <v>0</v>
      </c>
      <c r="I202" s="44">
        <v>30</v>
      </c>
      <c r="J202" s="44">
        <v>0</v>
      </c>
      <c r="K202" s="98">
        <f>+I202+H202</f>
        <v>30</v>
      </c>
      <c r="L202" s="45" t="s">
        <v>262</v>
      </c>
      <c r="M202" s="44">
        <v>0</v>
      </c>
      <c r="N202" s="44">
        <f aca="true" t="shared" si="118" ref="N202:N207">$N$1*2</f>
        <v>70</v>
      </c>
      <c r="O202" s="46">
        <v>0</v>
      </c>
      <c r="P202" s="44">
        <v>0</v>
      </c>
      <c r="Q202" s="44">
        <v>0</v>
      </c>
      <c r="R202" s="12">
        <f aca="true" t="shared" si="119" ref="R202:R207">M202+N202+O202+P202+Q202</f>
        <v>70</v>
      </c>
      <c r="S202" s="80">
        <f t="shared" si="115"/>
        <v>1.3333333333333333</v>
      </c>
    </row>
    <row r="203" spans="1:19" ht="12.75" hidden="1" outlineLevel="2">
      <c r="A203" s="41">
        <v>39142</v>
      </c>
      <c r="B203" s="42" t="s">
        <v>64</v>
      </c>
      <c r="C203" s="42" t="s">
        <v>65</v>
      </c>
      <c r="E203" s="42">
        <v>2156510</v>
      </c>
      <c r="F203" s="42">
        <v>2156510</v>
      </c>
      <c r="G203" s="43">
        <f t="shared" si="117"/>
        <v>0</v>
      </c>
      <c r="H203" s="44">
        <v>10</v>
      </c>
      <c r="I203" s="44">
        <v>30</v>
      </c>
      <c r="J203" s="44">
        <v>0</v>
      </c>
      <c r="K203" s="98">
        <f>+I203+H203</f>
        <v>40</v>
      </c>
      <c r="L203" s="45" t="s">
        <v>262</v>
      </c>
      <c r="M203" s="44">
        <v>10</v>
      </c>
      <c r="N203" s="44">
        <f t="shared" si="118"/>
        <v>70</v>
      </c>
      <c r="O203" s="46">
        <v>0</v>
      </c>
      <c r="P203" s="44">
        <v>0</v>
      </c>
      <c r="Q203" s="44">
        <v>0</v>
      </c>
      <c r="R203" s="12">
        <f t="shared" si="119"/>
        <v>80</v>
      </c>
      <c r="S203" s="80">
        <f t="shared" si="115"/>
        <v>1</v>
      </c>
    </row>
    <row r="204" spans="1:19" s="35" customFormat="1" ht="12.75" hidden="1" outlineLevel="2">
      <c r="A204" s="34">
        <v>39203</v>
      </c>
      <c r="B204" s="35" t="s">
        <v>64</v>
      </c>
      <c r="C204" s="35" t="s">
        <v>65</v>
      </c>
      <c r="E204" s="35">
        <v>2156510</v>
      </c>
      <c r="F204" s="35">
        <v>2223080</v>
      </c>
      <c r="G204" s="36">
        <f t="shared" si="117"/>
        <v>66570</v>
      </c>
      <c r="H204" s="37">
        <v>0</v>
      </c>
      <c r="I204" s="37">
        <v>0</v>
      </c>
      <c r="J204" s="37">
        <v>39.86</v>
      </c>
      <c r="K204" s="98">
        <f>+J204+I204+H204</f>
        <v>39.86</v>
      </c>
      <c r="L204" s="38" t="s">
        <v>262</v>
      </c>
      <c r="M204" s="37">
        <v>0</v>
      </c>
      <c r="N204" s="37">
        <f t="shared" si="118"/>
        <v>70</v>
      </c>
      <c r="O204" s="39">
        <f>(10000-5000)*$O$1</f>
        <v>10</v>
      </c>
      <c r="P204" s="37">
        <f>5000*$P$1</f>
        <v>12.5</v>
      </c>
      <c r="Q204" s="40">
        <f>(G204-15000)*$Q$1</f>
        <v>154.71</v>
      </c>
      <c r="R204" s="12">
        <f t="shared" si="119"/>
        <v>247.21</v>
      </c>
      <c r="S204" s="80">
        <f t="shared" si="115"/>
        <v>5.201956848971401</v>
      </c>
    </row>
    <row r="205" spans="1:19" s="63" customFormat="1" ht="12.75" hidden="1" outlineLevel="2">
      <c r="A205" s="62">
        <v>39264</v>
      </c>
      <c r="B205" s="63" t="s">
        <v>64</v>
      </c>
      <c r="C205" s="63" t="s">
        <v>65</v>
      </c>
      <c r="E205" s="63">
        <v>2223080</v>
      </c>
      <c r="F205" s="63">
        <v>2314820</v>
      </c>
      <c r="G205" s="64">
        <f t="shared" si="117"/>
        <v>91740</v>
      </c>
      <c r="H205" s="65">
        <v>0</v>
      </c>
      <c r="I205" s="65">
        <v>0</v>
      </c>
      <c r="J205" s="65">
        <v>137.61</v>
      </c>
      <c r="K205" s="101">
        <f>+J205+I205+H205</f>
        <v>137.61</v>
      </c>
      <c r="L205" s="64" t="s">
        <v>262</v>
      </c>
      <c r="M205" s="65">
        <v>0</v>
      </c>
      <c r="N205" s="65">
        <f t="shared" si="118"/>
        <v>70</v>
      </c>
      <c r="O205" s="66">
        <f>(10000-5000)*$O$1</f>
        <v>10</v>
      </c>
      <c r="P205" s="65">
        <f>5000*$P$1</f>
        <v>12.5</v>
      </c>
      <c r="Q205" s="67">
        <f>(G205-15000)*$Q$1</f>
        <v>230.22</v>
      </c>
      <c r="R205" s="48">
        <f t="shared" si="119"/>
        <v>322.72</v>
      </c>
      <c r="S205" s="80">
        <f t="shared" si="115"/>
        <v>1.3451784027323594</v>
      </c>
    </row>
    <row r="206" spans="1:19" s="35" customFormat="1" ht="12.75" hidden="1" outlineLevel="2">
      <c r="A206" s="34">
        <v>39326</v>
      </c>
      <c r="B206" s="35" t="s">
        <v>64</v>
      </c>
      <c r="C206" s="35" t="s">
        <v>65</v>
      </c>
      <c r="E206" s="35">
        <v>2314820</v>
      </c>
      <c r="F206" s="35">
        <v>2390730</v>
      </c>
      <c r="G206" s="36">
        <f t="shared" si="117"/>
        <v>75910</v>
      </c>
      <c r="H206" s="37">
        <v>0</v>
      </c>
      <c r="I206" s="37">
        <v>0</v>
      </c>
      <c r="J206" s="37">
        <v>113.87</v>
      </c>
      <c r="K206" s="98">
        <f>+J206+I206+H206</f>
        <v>113.87</v>
      </c>
      <c r="L206" s="38" t="s">
        <v>262</v>
      </c>
      <c r="M206" s="37">
        <v>0</v>
      </c>
      <c r="N206" s="37">
        <f t="shared" si="118"/>
        <v>70</v>
      </c>
      <c r="O206" s="39">
        <f>(10000-5000)*$O$1</f>
        <v>10</v>
      </c>
      <c r="P206" s="37">
        <f>5000*$P$1</f>
        <v>12.5</v>
      </c>
      <c r="Q206" s="40">
        <f>(G206-15000)*$Q$1</f>
        <v>182.73</v>
      </c>
      <c r="R206" s="12">
        <f t="shared" si="119"/>
        <v>275.23</v>
      </c>
      <c r="S206" s="80">
        <f t="shared" si="115"/>
        <v>1.4170545358742426</v>
      </c>
    </row>
    <row r="207" spans="1:19" s="35" customFormat="1" ht="12.75" hidden="1" outlineLevel="2">
      <c r="A207" s="34">
        <v>39387</v>
      </c>
      <c r="B207" s="35" t="s">
        <v>64</v>
      </c>
      <c r="C207" s="35" t="s">
        <v>65</v>
      </c>
      <c r="E207" s="35">
        <v>2390730</v>
      </c>
      <c r="F207" s="35">
        <v>2436160</v>
      </c>
      <c r="G207" s="36">
        <f t="shared" si="117"/>
        <v>45430</v>
      </c>
      <c r="H207" s="37">
        <v>11.12</v>
      </c>
      <c r="I207" s="37">
        <v>0</v>
      </c>
      <c r="J207" s="37">
        <v>68.15</v>
      </c>
      <c r="K207" s="98">
        <f>+J207+I207+H207</f>
        <v>79.27000000000001</v>
      </c>
      <c r="L207" s="38" t="s">
        <v>262</v>
      </c>
      <c r="M207" s="37">
        <v>11.12</v>
      </c>
      <c r="N207" s="37">
        <f t="shared" si="118"/>
        <v>70</v>
      </c>
      <c r="O207" s="39">
        <f>(10000-5000)*$O$1</f>
        <v>10</v>
      </c>
      <c r="P207" s="37">
        <f>5000*$P$1</f>
        <v>12.5</v>
      </c>
      <c r="Q207" s="40">
        <f>(G207-15000)*$Q$1</f>
        <v>91.29</v>
      </c>
      <c r="R207" s="12">
        <f t="shared" si="119"/>
        <v>194.91000000000003</v>
      </c>
      <c r="S207" s="80">
        <f t="shared" si="115"/>
        <v>1.4588116563643245</v>
      </c>
    </row>
    <row r="208" spans="1:19" s="35" customFormat="1" ht="12.75" outlineLevel="1" collapsed="1">
      <c r="A208" s="34"/>
      <c r="B208" s="50" t="s">
        <v>296</v>
      </c>
      <c r="G208" s="36">
        <f>SUBTOTAL(9,G202:G207)</f>
        <v>279650</v>
      </c>
      <c r="H208" s="37">
        <f>SUBTOTAL(9,H202:H207)</f>
        <v>21.119999999999997</v>
      </c>
      <c r="I208" s="37">
        <f>SUBTOTAL(9,I202:I207)</f>
        <v>60</v>
      </c>
      <c r="J208" s="37">
        <f>SUBTOTAL(9,J202:J207)</f>
        <v>359.49</v>
      </c>
      <c r="K208" s="98">
        <f>SUBTOTAL(9,K202:K207)</f>
        <v>440.61</v>
      </c>
      <c r="L208" s="38"/>
      <c r="M208" s="37">
        <f aca="true" t="shared" si="120" ref="M208:R208">SUBTOTAL(9,M202:M207)</f>
        <v>21.119999999999997</v>
      </c>
      <c r="N208" s="37">
        <f t="shared" si="120"/>
        <v>420</v>
      </c>
      <c r="O208" s="39">
        <f t="shared" si="120"/>
        <v>40</v>
      </c>
      <c r="P208" s="37">
        <f t="shared" si="120"/>
        <v>50</v>
      </c>
      <c r="Q208" s="40">
        <f t="shared" si="120"/>
        <v>658.9499999999999</v>
      </c>
      <c r="R208" s="12">
        <f t="shared" si="120"/>
        <v>1190.0700000000002</v>
      </c>
      <c r="S208" s="80">
        <f t="shared" si="115"/>
        <v>1.7009600326819638</v>
      </c>
    </row>
    <row r="209" spans="1:19" ht="12.75" hidden="1" outlineLevel="2">
      <c r="A209" s="41">
        <v>39083</v>
      </c>
      <c r="B209" s="42" t="s">
        <v>66</v>
      </c>
      <c r="C209" s="42" t="s">
        <v>67</v>
      </c>
      <c r="E209" s="42">
        <v>1263260</v>
      </c>
      <c r="F209" s="42">
        <v>1263260</v>
      </c>
      <c r="G209" s="43">
        <f aca="true" t="shared" si="121" ref="G209:G214">F209-E209</f>
        <v>0</v>
      </c>
      <c r="H209" s="44">
        <v>0</v>
      </c>
      <c r="I209" s="44">
        <v>30</v>
      </c>
      <c r="J209" s="44">
        <v>0</v>
      </c>
      <c r="K209" s="98">
        <f>+I209+H209</f>
        <v>30</v>
      </c>
      <c r="L209" s="45" t="s">
        <v>262</v>
      </c>
      <c r="M209" s="44">
        <v>0</v>
      </c>
      <c r="N209" s="44">
        <f aca="true" t="shared" si="122" ref="N209:N214">$N$1*2</f>
        <v>70</v>
      </c>
      <c r="O209" s="46">
        <v>0</v>
      </c>
      <c r="P209" s="44">
        <v>0</v>
      </c>
      <c r="Q209" s="44">
        <v>0</v>
      </c>
      <c r="R209" s="12">
        <f aca="true" t="shared" si="123" ref="R209:R214">M209+N209+O209+P209+Q209</f>
        <v>70</v>
      </c>
      <c r="S209" s="80">
        <f t="shared" si="115"/>
        <v>1.3333333333333333</v>
      </c>
    </row>
    <row r="210" spans="1:19" ht="12.75" hidden="1" outlineLevel="2">
      <c r="A210" s="41">
        <v>39142</v>
      </c>
      <c r="B210" s="42" t="s">
        <v>66</v>
      </c>
      <c r="C210" s="42" t="s">
        <v>67</v>
      </c>
      <c r="E210" s="42">
        <v>1263260</v>
      </c>
      <c r="F210" s="42">
        <v>1263260</v>
      </c>
      <c r="G210" s="43">
        <f t="shared" si="121"/>
        <v>0</v>
      </c>
      <c r="H210" s="44">
        <v>0</v>
      </c>
      <c r="I210" s="44">
        <v>30</v>
      </c>
      <c r="J210" s="44">
        <v>0</v>
      </c>
      <c r="K210" s="98">
        <f>+I210+H210</f>
        <v>30</v>
      </c>
      <c r="L210" s="45" t="s">
        <v>262</v>
      </c>
      <c r="M210" s="44">
        <v>0</v>
      </c>
      <c r="N210" s="44">
        <f t="shared" si="122"/>
        <v>70</v>
      </c>
      <c r="O210" s="46">
        <v>0</v>
      </c>
      <c r="P210" s="44">
        <v>0</v>
      </c>
      <c r="Q210" s="44">
        <v>0</v>
      </c>
      <c r="R210" s="12">
        <f t="shared" si="123"/>
        <v>70</v>
      </c>
      <c r="S210" s="80">
        <f t="shared" si="115"/>
        <v>1.3333333333333333</v>
      </c>
    </row>
    <row r="211" spans="1:19" s="35" customFormat="1" ht="12.75" hidden="1" outlineLevel="2">
      <c r="A211" s="34">
        <v>39203</v>
      </c>
      <c r="B211" s="35" t="s">
        <v>66</v>
      </c>
      <c r="C211" s="35" t="s">
        <v>67</v>
      </c>
      <c r="E211" s="35">
        <v>1263260</v>
      </c>
      <c r="F211" s="35">
        <v>1288160</v>
      </c>
      <c r="G211" s="36">
        <f t="shared" si="121"/>
        <v>24900</v>
      </c>
      <c r="H211" s="37">
        <v>0</v>
      </c>
      <c r="I211" s="37">
        <v>30</v>
      </c>
      <c r="J211" s="37">
        <v>0</v>
      </c>
      <c r="K211" s="98">
        <f>+J211+I211+H211</f>
        <v>30</v>
      </c>
      <c r="L211" s="38" t="s">
        <v>262</v>
      </c>
      <c r="M211" s="37">
        <v>0</v>
      </c>
      <c r="N211" s="37">
        <f t="shared" si="122"/>
        <v>70</v>
      </c>
      <c r="O211" s="39">
        <f>(10000-5000)*$O$1</f>
        <v>10</v>
      </c>
      <c r="P211" s="37">
        <f>5000*$P$1</f>
        <v>12.5</v>
      </c>
      <c r="Q211" s="40">
        <f>(G211-15000)*$Q$1</f>
        <v>29.7</v>
      </c>
      <c r="R211" s="12">
        <f t="shared" si="123"/>
        <v>122.2</v>
      </c>
      <c r="S211" s="80">
        <f t="shared" si="115"/>
        <v>3.0733333333333333</v>
      </c>
    </row>
    <row r="212" spans="1:19" s="35" customFormat="1" ht="12.75" hidden="1" outlineLevel="2">
      <c r="A212" s="34">
        <v>39264</v>
      </c>
      <c r="B212" s="35" t="s">
        <v>66</v>
      </c>
      <c r="C212" s="35" t="s">
        <v>67</v>
      </c>
      <c r="E212" s="35">
        <v>1288160</v>
      </c>
      <c r="F212" s="35">
        <v>1373220</v>
      </c>
      <c r="G212" s="36">
        <f t="shared" si="121"/>
        <v>85060</v>
      </c>
      <c r="H212" s="37">
        <v>0</v>
      </c>
      <c r="I212" s="37">
        <v>0</v>
      </c>
      <c r="J212" s="37">
        <v>127.59</v>
      </c>
      <c r="K212" s="98">
        <f>+J212+I212+H212</f>
        <v>127.59</v>
      </c>
      <c r="L212" s="38" t="s">
        <v>262</v>
      </c>
      <c r="M212" s="37">
        <v>0</v>
      </c>
      <c r="N212" s="37">
        <f t="shared" si="122"/>
        <v>70</v>
      </c>
      <c r="O212" s="39">
        <f>(10000-5000)*$O$1</f>
        <v>10</v>
      </c>
      <c r="P212" s="37">
        <f>5000*$P$1</f>
        <v>12.5</v>
      </c>
      <c r="Q212" s="40">
        <f>(G212-15000)*$Q$1</f>
        <v>210.18</v>
      </c>
      <c r="R212" s="12">
        <f t="shared" si="123"/>
        <v>302.68</v>
      </c>
      <c r="S212" s="80">
        <f t="shared" si="115"/>
        <v>1.3722862293283173</v>
      </c>
    </row>
    <row r="213" spans="1:19" s="35" customFormat="1" ht="12.75" hidden="1" outlineLevel="2">
      <c r="A213" s="34">
        <v>39326</v>
      </c>
      <c r="B213" s="35" t="s">
        <v>66</v>
      </c>
      <c r="C213" s="35" t="s">
        <v>67</v>
      </c>
      <c r="E213" s="35">
        <v>1373220</v>
      </c>
      <c r="F213" s="35">
        <v>1437230</v>
      </c>
      <c r="G213" s="36">
        <f t="shared" si="121"/>
        <v>64010</v>
      </c>
      <c r="H213" s="37">
        <v>0</v>
      </c>
      <c r="I213" s="37">
        <v>0</v>
      </c>
      <c r="J213" s="37">
        <v>96.02</v>
      </c>
      <c r="K213" s="98">
        <f>+J213+I213+H213</f>
        <v>96.02</v>
      </c>
      <c r="L213" s="38" t="s">
        <v>262</v>
      </c>
      <c r="M213" s="37">
        <v>0</v>
      </c>
      <c r="N213" s="37">
        <f t="shared" si="122"/>
        <v>70</v>
      </c>
      <c r="O213" s="39">
        <f>(10000-5000)*$O$1</f>
        <v>10</v>
      </c>
      <c r="P213" s="37">
        <f>5000*$P$1</f>
        <v>12.5</v>
      </c>
      <c r="Q213" s="40">
        <f>(G213-15000)*$Q$1</f>
        <v>147.03</v>
      </c>
      <c r="R213" s="12">
        <f t="shared" si="123"/>
        <v>239.53</v>
      </c>
      <c r="S213" s="80">
        <f t="shared" si="115"/>
        <v>1.4945844615705062</v>
      </c>
    </row>
    <row r="214" spans="1:19" s="35" customFormat="1" ht="12.75" hidden="1" outlineLevel="2">
      <c r="A214" s="34">
        <v>39387</v>
      </c>
      <c r="B214" s="35" t="s">
        <v>66</v>
      </c>
      <c r="C214" s="35" t="s">
        <v>67</v>
      </c>
      <c r="E214" s="35">
        <v>1437230</v>
      </c>
      <c r="F214" s="35">
        <v>1468280</v>
      </c>
      <c r="G214" s="36">
        <f t="shared" si="121"/>
        <v>31050</v>
      </c>
      <c r="H214" s="37">
        <v>0</v>
      </c>
      <c r="I214" s="37">
        <v>0</v>
      </c>
      <c r="J214" s="37">
        <v>46.58</v>
      </c>
      <c r="K214" s="98">
        <f>+J214+I214+H214</f>
        <v>46.58</v>
      </c>
      <c r="L214" s="38" t="s">
        <v>262</v>
      </c>
      <c r="M214" s="37">
        <v>0</v>
      </c>
      <c r="N214" s="37">
        <f t="shared" si="122"/>
        <v>70</v>
      </c>
      <c r="O214" s="39">
        <f>(10000-5000)*$O$1</f>
        <v>10</v>
      </c>
      <c r="P214" s="37">
        <f>5000*$P$1</f>
        <v>12.5</v>
      </c>
      <c r="Q214" s="40">
        <f>(G214-15000)*$Q$1</f>
        <v>48.15</v>
      </c>
      <c r="R214" s="12">
        <f t="shared" si="123"/>
        <v>140.65</v>
      </c>
      <c r="S214" s="80">
        <f t="shared" si="115"/>
        <v>2.0195362816659514</v>
      </c>
    </row>
    <row r="215" spans="1:19" s="35" customFormat="1" ht="12.75" outlineLevel="1" collapsed="1">
      <c r="A215" s="34"/>
      <c r="B215" s="50" t="s">
        <v>297</v>
      </c>
      <c r="G215" s="36">
        <f>SUBTOTAL(9,G209:G214)</f>
        <v>205020</v>
      </c>
      <c r="H215" s="37">
        <f>SUBTOTAL(9,H209:H214)</f>
        <v>0</v>
      </c>
      <c r="I215" s="37">
        <f>SUBTOTAL(9,I209:I214)</f>
        <v>90</v>
      </c>
      <c r="J215" s="37">
        <f>SUBTOTAL(9,J209:J214)</f>
        <v>270.19</v>
      </c>
      <c r="K215" s="98">
        <f>SUBTOTAL(9,K209:K214)</f>
        <v>360.19</v>
      </c>
      <c r="L215" s="38"/>
      <c r="M215" s="37">
        <f aca="true" t="shared" si="124" ref="M215:R215">SUBTOTAL(9,M209:M214)</f>
        <v>0</v>
      </c>
      <c r="N215" s="37">
        <f t="shared" si="124"/>
        <v>420</v>
      </c>
      <c r="O215" s="39">
        <f t="shared" si="124"/>
        <v>40</v>
      </c>
      <c r="P215" s="37">
        <f t="shared" si="124"/>
        <v>50</v>
      </c>
      <c r="Q215" s="40">
        <f t="shared" si="124"/>
        <v>435.05999999999995</v>
      </c>
      <c r="R215" s="12">
        <f t="shared" si="124"/>
        <v>945.06</v>
      </c>
      <c r="S215" s="80">
        <f t="shared" si="115"/>
        <v>1.6237818928898633</v>
      </c>
    </row>
    <row r="216" spans="1:19" ht="12.75" hidden="1" outlineLevel="2">
      <c r="A216" s="41">
        <v>39083</v>
      </c>
      <c r="B216" s="42" t="s">
        <v>237</v>
      </c>
      <c r="C216" s="42" t="s">
        <v>238</v>
      </c>
      <c r="E216" s="42">
        <v>0</v>
      </c>
      <c r="F216" s="42">
        <v>0</v>
      </c>
      <c r="G216" s="43">
        <f aca="true" t="shared" si="125" ref="G216:G221">F216-E216</f>
        <v>0</v>
      </c>
      <c r="H216" s="44">
        <v>0</v>
      </c>
      <c r="I216" s="44">
        <v>30</v>
      </c>
      <c r="J216" s="44">
        <v>0</v>
      </c>
      <c r="K216" s="98">
        <f>+I216+H216</f>
        <v>30</v>
      </c>
      <c r="L216" s="45" t="s">
        <v>262</v>
      </c>
      <c r="M216" s="44">
        <v>0</v>
      </c>
      <c r="N216" s="44">
        <f aca="true" t="shared" si="126" ref="N216:N221">$N$1*2</f>
        <v>70</v>
      </c>
      <c r="O216" s="46">
        <v>0</v>
      </c>
      <c r="P216" s="44">
        <v>0</v>
      </c>
      <c r="Q216" s="44">
        <v>0</v>
      </c>
      <c r="R216" s="12">
        <f aca="true" t="shared" si="127" ref="R216:R221">M216+N216+O216+P216+Q216</f>
        <v>70</v>
      </c>
      <c r="S216" s="80">
        <f t="shared" si="115"/>
        <v>1.3333333333333333</v>
      </c>
    </row>
    <row r="217" spans="1:19" ht="12.75" hidden="1" outlineLevel="2">
      <c r="A217" s="41">
        <v>39142</v>
      </c>
      <c r="B217" s="42" t="s">
        <v>237</v>
      </c>
      <c r="C217" s="42" t="s">
        <v>238</v>
      </c>
      <c r="E217" s="42">
        <v>0</v>
      </c>
      <c r="F217" s="42">
        <v>0</v>
      </c>
      <c r="G217" s="43">
        <f t="shared" si="125"/>
        <v>0</v>
      </c>
      <c r="H217" s="44">
        <v>0</v>
      </c>
      <c r="I217" s="44">
        <v>30</v>
      </c>
      <c r="J217" s="44">
        <v>0</v>
      </c>
      <c r="K217" s="98">
        <f>+I217+H217</f>
        <v>30</v>
      </c>
      <c r="L217" s="45" t="s">
        <v>262</v>
      </c>
      <c r="M217" s="44">
        <v>0</v>
      </c>
      <c r="N217" s="44">
        <f t="shared" si="126"/>
        <v>70</v>
      </c>
      <c r="O217" s="46">
        <v>0</v>
      </c>
      <c r="P217" s="44">
        <v>0</v>
      </c>
      <c r="Q217" s="44">
        <v>0</v>
      </c>
      <c r="R217" s="12">
        <f t="shared" si="127"/>
        <v>70</v>
      </c>
      <c r="S217" s="80">
        <f t="shared" si="115"/>
        <v>1.3333333333333333</v>
      </c>
    </row>
    <row r="218" spans="1:19" ht="12.75" hidden="1" outlineLevel="2">
      <c r="A218" s="41">
        <v>39203</v>
      </c>
      <c r="B218" s="42" t="s">
        <v>237</v>
      </c>
      <c r="C218" s="42" t="s">
        <v>238</v>
      </c>
      <c r="E218" s="42">
        <v>0</v>
      </c>
      <c r="F218" s="42">
        <v>0</v>
      </c>
      <c r="G218" s="43">
        <f t="shared" si="125"/>
        <v>0</v>
      </c>
      <c r="H218" s="44">
        <v>0</v>
      </c>
      <c r="I218" s="44">
        <v>0</v>
      </c>
      <c r="J218" s="44">
        <v>0</v>
      </c>
      <c r="K218" s="98">
        <f>+J218+I218+H218</f>
        <v>0</v>
      </c>
      <c r="L218" s="45" t="s">
        <v>262</v>
      </c>
      <c r="M218" s="44">
        <v>0</v>
      </c>
      <c r="N218" s="44">
        <f t="shared" si="126"/>
        <v>70</v>
      </c>
      <c r="O218" s="46">
        <v>0</v>
      </c>
      <c r="P218" s="44">
        <v>0</v>
      </c>
      <c r="Q218" s="44">
        <v>0</v>
      </c>
      <c r="R218" s="12">
        <f t="shared" si="127"/>
        <v>70</v>
      </c>
      <c r="S218" s="80" t="e">
        <f t="shared" si="115"/>
        <v>#DIV/0!</v>
      </c>
    </row>
    <row r="219" spans="1:19" ht="12.75" hidden="1" outlineLevel="2">
      <c r="A219" s="41">
        <v>39264</v>
      </c>
      <c r="B219" s="42" t="s">
        <v>237</v>
      </c>
      <c r="C219" s="42" t="s">
        <v>238</v>
      </c>
      <c r="E219" s="42">
        <v>0</v>
      </c>
      <c r="F219" s="42">
        <v>0</v>
      </c>
      <c r="G219" s="43">
        <f t="shared" si="125"/>
        <v>0</v>
      </c>
      <c r="H219" s="44">
        <v>0</v>
      </c>
      <c r="I219" s="44">
        <v>0</v>
      </c>
      <c r="J219" s="44">
        <v>0</v>
      </c>
      <c r="K219" s="98">
        <f>+J219+I219+H219</f>
        <v>0</v>
      </c>
      <c r="L219" s="45" t="s">
        <v>262</v>
      </c>
      <c r="M219" s="44">
        <v>0</v>
      </c>
      <c r="N219" s="44">
        <f t="shared" si="126"/>
        <v>70</v>
      </c>
      <c r="O219" s="46">
        <v>0</v>
      </c>
      <c r="P219" s="44">
        <v>0</v>
      </c>
      <c r="Q219" s="44">
        <v>0</v>
      </c>
      <c r="R219" s="12">
        <f t="shared" si="127"/>
        <v>70</v>
      </c>
      <c r="S219" s="80" t="e">
        <f t="shared" si="115"/>
        <v>#DIV/0!</v>
      </c>
    </row>
    <row r="220" spans="1:19" ht="12.75" hidden="1" outlineLevel="2">
      <c r="A220" s="41">
        <v>39326</v>
      </c>
      <c r="B220" s="42" t="s">
        <v>237</v>
      </c>
      <c r="C220" s="42" t="s">
        <v>238</v>
      </c>
      <c r="E220" s="42">
        <v>0</v>
      </c>
      <c r="F220" s="42">
        <v>0</v>
      </c>
      <c r="G220" s="43">
        <f t="shared" si="125"/>
        <v>0</v>
      </c>
      <c r="H220" s="44">
        <v>0</v>
      </c>
      <c r="I220" s="44">
        <v>0</v>
      </c>
      <c r="J220" s="44">
        <v>0</v>
      </c>
      <c r="K220" s="98">
        <f>+J220+I220+H220</f>
        <v>0</v>
      </c>
      <c r="L220" s="45" t="s">
        <v>262</v>
      </c>
      <c r="M220" s="44">
        <v>0</v>
      </c>
      <c r="N220" s="44">
        <f t="shared" si="126"/>
        <v>70</v>
      </c>
      <c r="O220" s="46">
        <v>0</v>
      </c>
      <c r="P220" s="44">
        <v>0</v>
      </c>
      <c r="Q220" s="44">
        <v>0</v>
      </c>
      <c r="R220" s="12">
        <f t="shared" si="127"/>
        <v>70</v>
      </c>
      <c r="S220" s="80" t="e">
        <f t="shared" si="115"/>
        <v>#DIV/0!</v>
      </c>
    </row>
    <row r="221" spans="1:19" ht="12.75" hidden="1" outlineLevel="2">
      <c r="A221" s="41">
        <v>39387</v>
      </c>
      <c r="B221" s="42" t="s">
        <v>237</v>
      </c>
      <c r="C221" s="42" t="s">
        <v>238</v>
      </c>
      <c r="E221" s="42">
        <v>0</v>
      </c>
      <c r="F221" s="42">
        <v>0</v>
      </c>
      <c r="G221" s="43">
        <f t="shared" si="125"/>
        <v>0</v>
      </c>
      <c r="H221" s="44">
        <v>0</v>
      </c>
      <c r="I221" s="44">
        <v>0</v>
      </c>
      <c r="J221" s="44">
        <v>0</v>
      </c>
      <c r="K221" s="98">
        <f>+J221+I221+H221</f>
        <v>0</v>
      </c>
      <c r="L221" s="45" t="s">
        <v>262</v>
      </c>
      <c r="M221" s="44">
        <v>0</v>
      </c>
      <c r="N221" s="44">
        <f t="shared" si="126"/>
        <v>70</v>
      </c>
      <c r="O221" s="46">
        <v>0</v>
      </c>
      <c r="P221" s="44">
        <v>0</v>
      </c>
      <c r="Q221" s="44">
        <v>0</v>
      </c>
      <c r="R221" s="12">
        <f t="shared" si="127"/>
        <v>70</v>
      </c>
      <c r="S221" s="80" t="e">
        <f t="shared" si="115"/>
        <v>#DIV/0!</v>
      </c>
    </row>
    <row r="222" spans="1:19" ht="12.75" outlineLevel="1" collapsed="1">
      <c r="A222" s="41"/>
      <c r="B222" s="52" t="s">
        <v>298</v>
      </c>
      <c r="G222" s="43">
        <f>SUBTOTAL(9,G216:G221)</f>
        <v>0</v>
      </c>
      <c r="H222" s="44">
        <f>SUBTOTAL(9,H216:H221)</f>
        <v>0</v>
      </c>
      <c r="I222" s="44">
        <f>SUBTOTAL(9,I216:I221)</f>
        <v>60</v>
      </c>
      <c r="J222" s="44">
        <f>SUBTOTAL(9,J216:J221)</f>
        <v>0</v>
      </c>
      <c r="K222" s="98">
        <f>SUBTOTAL(9,K216:K221)</f>
        <v>60</v>
      </c>
      <c r="L222" s="45"/>
      <c r="M222" s="44">
        <f aca="true" t="shared" si="128" ref="M222:R222">SUBTOTAL(9,M216:M221)</f>
        <v>0</v>
      </c>
      <c r="N222" s="44">
        <f t="shared" si="128"/>
        <v>420</v>
      </c>
      <c r="O222" s="46">
        <f t="shared" si="128"/>
        <v>0</v>
      </c>
      <c r="P222" s="44">
        <f t="shared" si="128"/>
        <v>0</v>
      </c>
      <c r="Q222" s="44">
        <f t="shared" si="128"/>
        <v>0</v>
      </c>
      <c r="R222" s="12">
        <f t="shared" si="128"/>
        <v>420</v>
      </c>
      <c r="S222" s="80">
        <f t="shared" si="115"/>
        <v>6</v>
      </c>
    </row>
    <row r="223" spans="1:19" ht="12.75" hidden="1" outlineLevel="2">
      <c r="A223" s="41">
        <v>39083</v>
      </c>
      <c r="B223" s="42" t="s">
        <v>125</v>
      </c>
      <c r="C223" s="42" t="s">
        <v>126</v>
      </c>
      <c r="E223" s="42">
        <v>0</v>
      </c>
      <c r="F223" s="42">
        <v>0</v>
      </c>
      <c r="G223" s="43">
        <f aca="true" t="shared" si="129" ref="G223:G228">F223-E223</f>
        <v>0</v>
      </c>
      <c r="H223" s="44">
        <v>0</v>
      </c>
      <c r="I223" s="44">
        <v>30</v>
      </c>
      <c r="J223" s="44">
        <v>0</v>
      </c>
      <c r="K223" s="98">
        <f>+I223+H223</f>
        <v>30</v>
      </c>
      <c r="L223" s="45" t="s">
        <v>262</v>
      </c>
      <c r="M223" s="44">
        <v>0</v>
      </c>
      <c r="N223" s="44">
        <f aca="true" t="shared" si="130" ref="N223:N228">$N$1*2</f>
        <v>70</v>
      </c>
      <c r="O223" s="46">
        <v>0</v>
      </c>
      <c r="P223" s="44">
        <v>0</v>
      </c>
      <c r="Q223" s="44">
        <v>0</v>
      </c>
      <c r="R223" s="12">
        <f aca="true" t="shared" si="131" ref="R223:R228">M223+N223+O223+P223+Q223</f>
        <v>70</v>
      </c>
      <c r="S223" s="80">
        <f t="shared" si="115"/>
        <v>1.3333333333333333</v>
      </c>
    </row>
    <row r="224" spans="1:19" ht="12.75" hidden="1" outlineLevel="2">
      <c r="A224" s="41">
        <v>39142</v>
      </c>
      <c r="B224" s="42" t="s">
        <v>125</v>
      </c>
      <c r="C224" s="42" t="s">
        <v>126</v>
      </c>
      <c r="E224" s="42">
        <v>0</v>
      </c>
      <c r="F224" s="42">
        <v>0</v>
      </c>
      <c r="G224" s="43">
        <f t="shared" si="129"/>
        <v>0</v>
      </c>
      <c r="H224" s="44">
        <v>0</v>
      </c>
      <c r="I224" s="44">
        <v>30</v>
      </c>
      <c r="J224" s="44">
        <v>0</v>
      </c>
      <c r="K224" s="98">
        <f>+I224+H224</f>
        <v>30</v>
      </c>
      <c r="L224" s="45" t="s">
        <v>262</v>
      </c>
      <c r="M224" s="44">
        <v>0</v>
      </c>
      <c r="N224" s="44">
        <f t="shared" si="130"/>
        <v>70</v>
      </c>
      <c r="O224" s="46">
        <v>0</v>
      </c>
      <c r="P224" s="44">
        <v>0</v>
      </c>
      <c r="Q224" s="44">
        <v>0</v>
      </c>
      <c r="R224" s="12">
        <f t="shared" si="131"/>
        <v>70</v>
      </c>
      <c r="S224" s="80">
        <f t="shared" si="115"/>
        <v>1.3333333333333333</v>
      </c>
    </row>
    <row r="225" spans="1:19" ht="12.75" hidden="1" outlineLevel="2">
      <c r="A225" s="41">
        <v>39203</v>
      </c>
      <c r="B225" s="42" t="s">
        <v>125</v>
      </c>
      <c r="C225" s="42" t="s">
        <v>126</v>
      </c>
      <c r="E225" s="42">
        <v>0</v>
      </c>
      <c r="F225" s="42">
        <v>0</v>
      </c>
      <c r="G225" s="43">
        <f t="shared" si="129"/>
        <v>0</v>
      </c>
      <c r="H225" s="44">
        <v>0</v>
      </c>
      <c r="I225" s="44">
        <v>0</v>
      </c>
      <c r="J225" s="44">
        <v>0</v>
      </c>
      <c r="K225" s="98">
        <f>+J225+I225+H225</f>
        <v>0</v>
      </c>
      <c r="L225" s="45" t="s">
        <v>262</v>
      </c>
      <c r="M225" s="44">
        <v>0</v>
      </c>
      <c r="N225" s="44">
        <f t="shared" si="130"/>
        <v>70</v>
      </c>
      <c r="O225" s="46">
        <v>0</v>
      </c>
      <c r="P225" s="44">
        <v>0</v>
      </c>
      <c r="Q225" s="44">
        <v>0</v>
      </c>
      <c r="R225" s="12">
        <f t="shared" si="131"/>
        <v>70</v>
      </c>
      <c r="S225" s="80" t="e">
        <f t="shared" si="115"/>
        <v>#DIV/0!</v>
      </c>
    </row>
    <row r="226" spans="1:19" ht="12.75" hidden="1" outlineLevel="2">
      <c r="A226" s="41">
        <v>39264</v>
      </c>
      <c r="B226" s="42" t="s">
        <v>125</v>
      </c>
      <c r="C226" s="42" t="s">
        <v>126</v>
      </c>
      <c r="E226" s="42">
        <v>0</v>
      </c>
      <c r="F226" s="42">
        <v>0</v>
      </c>
      <c r="G226" s="43">
        <f t="shared" si="129"/>
        <v>0</v>
      </c>
      <c r="H226" s="44">
        <v>0</v>
      </c>
      <c r="I226" s="44">
        <v>0</v>
      </c>
      <c r="J226" s="44">
        <v>0</v>
      </c>
      <c r="K226" s="98">
        <f>+J226+I226+H226</f>
        <v>0</v>
      </c>
      <c r="L226" s="45" t="s">
        <v>262</v>
      </c>
      <c r="M226" s="44">
        <v>0</v>
      </c>
      <c r="N226" s="44">
        <f t="shared" si="130"/>
        <v>70</v>
      </c>
      <c r="O226" s="46">
        <v>0</v>
      </c>
      <c r="P226" s="44">
        <v>0</v>
      </c>
      <c r="Q226" s="44">
        <v>0</v>
      </c>
      <c r="R226" s="12">
        <f t="shared" si="131"/>
        <v>70</v>
      </c>
      <c r="S226" s="80" t="e">
        <f t="shared" si="115"/>
        <v>#DIV/0!</v>
      </c>
    </row>
    <row r="227" spans="1:19" ht="12.75" hidden="1" outlineLevel="2">
      <c r="A227" s="41">
        <v>39326</v>
      </c>
      <c r="B227" s="42" t="s">
        <v>125</v>
      </c>
      <c r="C227" s="42" t="s">
        <v>126</v>
      </c>
      <c r="E227" s="42">
        <v>0</v>
      </c>
      <c r="F227" s="42">
        <v>0</v>
      </c>
      <c r="G227" s="43">
        <f t="shared" si="129"/>
        <v>0</v>
      </c>
      <c r="H227" s="44">
        <v>0</v>
      </c>
      <c r="I227" s="44">
        <v>0</v>
      </c>
      <c r="J227" s="44">
        <v>0</v>
      </c>
      <c r="K227" s="98">
        <f>+J227+I227+H227</f>
        <v>0</v>
      </c>
      <c r="L227" s="45" t="s">
        <v>262</v>
      </c>
      <c r="M227" s="44">
        <v>0</v>
      </c>
      <c r="N227" s="44">
        <f t="shared" si="130"/>
        <v>70</v>
      </c>
      <c r="O227" s="46">
        <v>0</v>
      </c>
      <c r="P227" s="44">
        <v>0</v>
      </c>
      <c r="Q227" s="44">
        <v>0</v>
      </c>
      <c r="R227" s="12">
        <f t="shared" si="131"/>
        <v>70</v>
      </c>
      <c r="S227" s="80" t="e">
        <f t="shared" si="115"/>
        <v>#DIV/0!</v>
      </c>
    </row>
    <row r="228" spans="1:19" ht="12.75" hidden="1" outlineLevel="2">
      <c r="A228" s="41">
        <v>39387</v>
      </c>
      <c r="B228" s="42" t="s">
        <v>125</v>
      </c>
      <c r="C228" s="42" t="s">
        <v>126</v>
      </c>
      <c r="E228" s="42">
        <v>0</v>
      </c>
      <c r="F228" s="42">
        <v>0</v>
      </c>
      <c r="G228" s="43">
        <f t="shared" si="129"/>
        <v>0</v>
      </c>
      <c r="H228" s="44">
        <v>0</v>
      </c>
      <c r="I228" s="44">
        <v>0</v>
      </c>
      <c r="J228" s="44">
        <v>0</v>
      </c>
      <c r="K228" s="98">
        <f>+J228+I228+H228</f>
        <v>0</v>
      </c>
      <c r="L228" s="45" t="s">
        <v>262</v>
      </c>
      <c r="M228" s="44">
        <v>0</v>
      </c>
      <c r="N228" s="44">
        <f t="shared" si="130"/>
        <v>70</v>
      </c>
      <c r="O228" s="46">
        <v>0</v>
      </c>
      <c r="P228" s="44">
        <v>0</v>
      </c>
      <c r="Q228" s="44">
        <v>0</v>
      </c>
      <c r="R228" s="12">
        <f t="shared" si="131"/>
        <v>70</v>
      </c>
      <c r="S228" s="80" t="e">
        <f t="shared" si="115"/>
        <v>#DIV/0!</v>
      </c>
    </row>
    <row r="229" spans="1:19" ht="12.75" outlineLevel="1" collapsed="1">
      <c r="A229" s="41"/>
      <c r="B229" s="52" t="s">
        <v>299</v>
      </c>
      <c r="G229" s="43">
        <f>SUBTOTAL(9,G223:G228)</f>
        <v>0</v>
      </c>
      <c r="H229" s="44">
        <f>SUBTOTAL(9,H223:H228)</f>
        <v>0</v>
      </c>
      <c r="I229" s="44">
        <f>SUBTOTAL(9,I223:I228)</f>
        <v>60</v>
      </c>
      <c r="J229" s="44">
        <f>SUBTOTAL(9,J223:J228)</f>
        <v>0</v>
      </c>
      <c r="K229" s="98">
        <f>SUBTOTAL(9,K223:K228)</f>
        <v>60</v>
      </c>
      <c r="L229" s="45"/>
      <c r="M229" s="44">
        <f aca="true" t="shared" si="132" ref="M229:R229">SUBTOTAL(9,M223:M228)</f>
        <v>0</v>
      </c>
      <c r="N229" s="44">
        <f t="shared" si="132"/>
        <v>420</v>
      </c>
      <c r="O229" s="46">
        <f t="shared" si="132"/>
        <v>0</v>
      </c>
      <c r="P229" s="44">
        <f t="shared" si="132"/>
        <v>0</v>
      </c>
      <c r="Q229" s="44">
        <f t="shared" si="132"/>
        <v>0</v>
      </c>
      <c r="R229" s="12">
        <f t="shared" si="132"/>
        <v>420</v>
      </c>
      <c r="S229" s="80">
        <f t="shared" si="115"/>
        <v>6</v>
      </c>
    </row>
    <row r="230" spans="1:19" ht="12.75" hidden="1" outlineLevel="2">
      <c r="A230" s="41">
        <v>39083</v>
      </c>
      <c r="B230" s="42" t="s">
        <v>209</v>
      </c>
      <c r="C230" s="42" t="s">
        <v>210</v>
      </c>
      <c r="E230" s="42">
        <v>0</v>
      </c>
      <c r="F230" s="42">
        <v>0</v>
      </c>
      <c r="G230" s="43">
        <f aca="true" t="shared" si="133" ref="G230:G235">F230-E230</f>
        <v>0</v>
      </c>
      <c r="H230" s="44">
        <v>0</v>
      </c>
      <c r="I230" s="44">
        <v>30</v>
      </c>
      <c r="J230" s="44">
        <v>0</v>
      </c>
      <c r="K230" s="98">
        <f>+I230+H230</f>
        <v>30</v>
      </c>
      <c r="L230" s="45" t="s">
        <v>262</v>
      </c>
      <c r="M230" s="44">
        <v>0</v>
      </c>
      <c r="N230" s="44">
        <f aca="true" t="shared" si="134" ref="N230:N235">$N$1*2</f>
        <v>70</v>
      </c>
      <c r="O230" s="46">
        <v>0</v>
      </c>
      <c r="P230" s="44">
        <v>0</v>
      </c>
      <c r="Q230" s="44">
        <v>0</v>
      </c>
      <c r="R230" s="12">
        <f aca="true" t="shared" si="135" ref="R230:R235">M230+N230+O230+P230+Q230</f>
        <v>70</v>
      </c>
      <c r="S230" s="80">
        <f t="shared" si="115"/>
        <v>1.3333333333333333</v>
      </c>
    </row>
    <row r="231" spans="1:19" ht="12.75" hidden="1" outlineLevel="2">
      <c r="A231" s="41">
        <v>39142</v>
      </c>
      <c r="B231" s="42" t="s">
        <v>209</v>
      </c>
      <c r="C231" s="42" t="s">
        <v>210</v>
      </c>
      <c r="E231" s="42">
        <v>0</v>
      </c>
      <c r="F231" s="42">
        <v>0</v>
      </c>
      <c r="G231" s="43">
        <f t="shared" si="133"/>
        <v>0</v>
      </c>
      <c r="H231" s="44">
        <v>0</v>
      </c>
      <c r="I231" s="44">
        <v>30</v>
      </c>
      <c r="J231" s="44">
        <v>0</v>
      </c>
      <c r="K231" s="98">
        <f>+I231+H231</f>
        <v>30</v>
      </c>
      <c r="L231" s="45" t="s">
        <v>262</v>
      </c>
      <c r="M231" s="44">
        <v>0</v>
      </c>
      <c r="N231" s="44">
        <f t="shared" si="134"/>
        <v>70</v>
      </c>
      <c r="O231" s="46">
        <v>0</v>
      </c>
      <c r="P231" s="44">
        <v>0</v>
      </c>
      <c r="Q231" s="44">
        <v>0</v>
      </c>
      <c r="R231" s="12">
        <f t="shared" si="135"/>
        <v>70</v>
      </c>
      <c r="S231" s="80">
        <f t="shared" si="115"/>
        <v>1.3333333333333333</v>
      </c>
    </row>
    <row r="232" spans="1:19" ht="12.75" hidden="1" outlineLevel="2">
      <c r="A232" s="41">
        <v>39203</v>
      </c>
      <c r="B232" s="42" t="s">
        <v>209</v>
      </c>
      <c r="C232" s="42" t="s">
        <v>210</v>
      </c>
      <c r="E232" s="42">
        <v>0</v>
      </c>
      <c r="F232" s="42">
        <v>0</v>
      </c>
      <c r="G232" s="43">
        <f t="shared" si="133"/>
        <v>0</v>
      </c>
      <c r="H232" s="44">
        <v>0</v>
      </c>
      <c r="I232" s="44">
        <v>30</v>
      </c>
      <c r="J232" s="44">
        <v>0</v>
      </c>
      <c r="K232" s="98">
        <f>+J232+I232+H232</f>
        <v>30</v>
      </c>
      <c r="L232" s="45" t="s">
        <v>262</v>
      </c>
      <c r="M232" s="44">
        <v>0</v>
      </c>
      <c r="N232" s="44">
        <f t="shared" si="134"/>
        <v>70</v>
      </c>
      <c r="O232" s="46">
        <v>0</v>
      </c>
      <c r="P232" s="44">
        <v>0</v>
      </c>
      <c r="Q232" s="44">
        <v>0</v>
      </c>
      <c r="R232" s="12">
        <f t="shared" si="135"/>
        <v>70</v>
      </c>
      <c r="S232" s="80">
        <f t="shared" si="115"/>
        <v>1.3333333333333333</v>
      </c>
    </row>
    <row r="233" spans="1:19" ht="12.75" hidden="1" outlineLevel="2">
      <c r="A233" s="41">
        <v>39264</v>
      </c>
      <c r="B233" s="42" t="s">
        <v>209</v>
      </c>
      <c r="C233" s="42" t="s">
        <v>210</v>
      </c>
      <c r="E233" s="42">
        <v>0</v>
      </c>
      <c r="F233" s="42">
        <v>0</v>
      </c>
      <c r="G233" s="43">
        <f t="shared" si="133"/>
        <v>0</v>
      </c>
      <c r="H233" s="44">
        <v>0</v>
      </c>
      <c r="I233" s="44">
        <v>0</v>
      </c>
      <c r="J233" s="44">
        <v>55</v>
      </c>
      <c r="K233" s="98">
        <f>+J233+I233+H233</f>
        <v>55</v>
      </c>
      <c r="L233" s="45" t="s">
        <v>262</v>
      </c>
      <c r="M233" s="44">
        <v>0</v>
      </c>
      <c r="N233" s="44">
        <f t="shared" si="134"/>
        <v>70</v>
      </c>
      <c r="O233" s="46">
        <v>0</v>
      </c>
      <c r="P233" s="44">
        <v>0</v>
      </c>
      <c r="Q233" s="44">
        <v>0</v>
      </c>
      <c r="R233" s="12">
        <f t="shared" si="135"/>
        <v>70</v>
      </c>
      <c r="S233" s="80">
        <f t="shared" si="115"/>
        <v>0.2727272727272727</v>
      </c>
    </row>
    <row r="234" spans="1:19" ht="12.75" hidden="1" outlineLevel="2">
      <c r="A234" s="41">
        <v>39326</v>
      </c>
      <c r="B234" s="42" t="s">
        <v>209</v>
      </c>
      <c r="C234" s="42" t="s">
        <v>210</v>
      </c>
      <c r="E234" s="42">
        <v>0</v>
      </c>
      <c r="F234" s="42">
        <v>0</v>
      </c>
      <c r="G234" s="43">
        <f t="shared" si="133"/>
        <v>0</v>
      </c>
      <c r="H234" s="44">
        <v>0</v>
      </c>
      <c r="I234" s="44">
        <v>30</v>
      </c>
      <c r="J234" s="44">
        <v>0</v>
      </c>
      <c r="K234" s="98">
        <f>+J234+I234+H234</f>
        <v>30</v>
      </c>
      <c r="L234" s="45" t="s">
        <v>262</v>
      </c>
      <c r="M234" s="44">
        <v>0</v>
      </c>
      <c r="N234" s="44">
        <f t="shared" si="134"/>
        <v>70</v>
      </c>
      <c r="O234" s="46">
        <v>0</v>
      </c>
      <c r="P234" s="44">
        <v>0</v>
      </c>
      <c r="Q234" s="44">
        <v>0</v>
      </c>
      <c r="R234" s="12">
        <f t="shared" si="135"/>
        <v>70</v>
      </c>
      <c r="S234" s="80">
        <f t="shared" si="115"/>
        <v>1.3333333333333333</v>
      </c>
    </row>
    <row r="235" spans="1:19" ht="12.75" hidden="1" outlineLevel="2">
      <c r="A235" s="41">
        <v>39387</v>
      </c>
      <c r="B235" s="42" t="s">
        <v>209</v>
      </c>
      <c r="C235" s="42" t="s">
        <v>210</v>
      </c>
      <c r="E235" s="42">
        <v>0</v>
      </c>
      <c r="F235" s="42">
        <v>0</v>
      </c>
      <c r="G235" s="43">
        <f t="shared" si="133"/>
        <v>0</v>
      </c>
      <c r="H235" s="44">
        <v>0</v>
      </c>
      <c r="I235" s="44">
        <v>0</v>
      </c>
      <c r="J235" s="44">
        <v>0</v>
      </c>
      <c r="K235" s="98">
        <f>+J235+I235+H235</f>
        <v>0</v>
      </c>
      <c r="L235" s="45" t="s">
        <v>262</v>
      </c>
      <c r="M235" s="44">
        <v>0</v>
      </c>
      <c r="N235" s="44">
        <f t="shared" si="134"/>
        <v>70</v>
      </c>
      <c r="O235" s="46">
        <v>0</v>
      </c>
      <c r="P235" s="44">
        <v>0</v>
      </c>
      <c r="Q235" s="44">
        <v>0</v>
      </c>
      <c r="R235" s="12">
        <f t="shared" si="135"/>
        <v>70</v>
      </c>
      <c r="S235" s="80" t="e">
        <f t="shared" si="115"/>
        <v>#DIV/0!</v>
      </c>
    </row>
    <row r="236" spans="1:19" ht="12.75" outlineLevel="1" collapsed="1">
      <c r="A236" s="41"/>
      <c r="B236" s="52" t="s">
        <v>300</v>
      </c>
      <c r="G236" s="43">
        <f>SUBTOTAL(9,G230:G235)</f>
        <v>0</v>
      </c>
      <c r="H236" s="44">
        <f>SUBTOTAL(9,H230:H235)</f>
        <v>0</v>
      </c>
      <c r="I236" s="44">
        <f>SUBTOTAL(9,I230:I235)</f>
        <v>120</v>
      </c>
      <c r="J236" s="44">
        <f>SUBTOTAL(9,J230:J235)</f>
        <v>55</v>
      </c>
      <c r="K236" s="98">
        <f>SUBTOTAL(9,K230:K235)</f>
        <v>175</v>
      </c>
      <c r="L236" s="45"/>
      <c r="M236" s="44">
        <f aca="true" t="shared" si="136" ref="M236:R236">SUBTOTAL(9,M230:M235)</f>
        <v>0</v>
      </c>
      <c r="N236" s="44">
        <f t="shared" si="136"/>
        <v>420</v>
      </c>
      <c r="O236" s="46">
        <f t="shared" si="136"/>
        <v>0</v>
      </c>
      <c r="P236" s="44">
        <f t="shared" si="136"/>
        <v>0</v>
      </c>
      <c r="Q236" s="44">
        <f t="shared" si="136"/>
        <v>0</v>
      </c>
      <c r="R236" s="12">
        <f t="shared" si="136"/>
        <v>420</v>
      </c>
      <c r="S236" s="80">
        <f t="shared" si="115"/>
        <v>1.4</v>
      </c>
    </row>
    <row r="237" spans="1:19" ht="12.75" hidden="1" outlineLevel="2">
      <c r="A237" s="41">
        <v>39083</v>
      </c>
      <c r="B237" s="42" t="s">
        <v>211</v>
      </c>
      <c r="C237" s="42" t="s">
        <v>212</v>
      </c>
      <c r="E237" s="42">
        <v>615190</v>
      </c>
      <c r="F237" s="42">
        <v>615190</v>
      </c>
      <c r="G237" s="43">
        <f aca="true" t="shared" si="137" ref="G237:G242">F237-E237</f>
        <v>0</v>
      </c>
      <c r="H237" s="44">
        <v>14.96</v>
      </c>
      <c r="I237" s="44">
        <v>30</v>
      </c>
      <c r="J237" s="44">
        <v>0</v>
      </c>
      <c r="K237" s="98">
        <f>+I237+H237</f>
        <v>44.96</v>
      </c>
      <c r="L237" s="45" t="s">
        <v>262</v>
      </c>
      <c r="M237" s="44">
        <v>14.96</v>
      </c>
      <c r="N237" s="44">
        <f aca="true" t="shared" si="138" ref="N237:N242">$N$1*2</f>
        <v>70</v>
      </c>
      <c r="O237" s="46">
        <v>0</v>
      </c>
      <c r="P237" s="44">
        <v>0</v>
      </c>
      <c r="Q237" s="44">
        <v>0</v>
      </c>
      <c r="R237" s="12">
        <f aca="true" t="shared" si="139" ref="R237:R242">M237+N237+O237+P237+Q237</f>
        <v>84.96000000000001</v>
      </c>
      <c r="S237" s="80">
        <f t="shared" si="115"/>
        <v>0.8896797153024912</v>
      </c>
    </row>
    <row r="238" spans="1:19" ht="12.75" hidden="1" outlineLevel="2">
      <c r="A238" s="41">
        <v>39142</v>
      </c>
      <c r="B238" s="42" t="s">
        <v>211</v>
      </c>
      <c r="C238" s="42" t="s">
        <v>212</v>
      </c>
      <c r="E238" s="42">
        <v>615190</v>
      </c>
      <c r="F238" s="42">
        <v>615190</v>
      </c>
      <c r="G238" s="43">
        <f t="shared" si="137"/>
        <v>0</v>
      </c>
      <c r="H238" s="44">
        <v>19.46</v>
      </c>
      <c r="I238" s="44">
        <v>30</v>
      </c>
      <c r="J238" s="44">
        <v>0</v>
      </c>
      <c r="K238" s="98">
        <f>+I238+H238</f>
        <v>49.46</v>
      </c>
      <c r="L238" s="45" t="s">
        <v>262</v>
      </c>
      <c r="M238" s="44">
        <v>19.46</v>
      </c>
      <c r="N238" s="44">
        <f t="shared" si="138"/>
        <v>70</v>
      </c>
      <c r="O238" s="46">
        <v>0</v>
      </c>
      <c r="P238" s="44">
        <v>0</v>
      </c>
      <c r="Q238" s="44">
        <v>0</v>
      </c>
      <c r="R238" s="12">
        <f t="shared" si="139"/>
        <v>89.46000000000001</v>
      </c>
      <c r="S238" s="80">
        <f t="shared" si="115"/>
        <v>0.8087343307723415</v>
      </c>
    </row>
    <row r="239" spans="1:19" s="35" customFormat="1" ht="12.75" hidden="1" outlineLevel="2">
      <c r="A239" s="34">
        <v>39203</v>
      </c>
      <c r="B239" s="35" t="s">
        <v>211</v>
      </c>
      <c r="C239" s="35" t="s">
        <v>212</v>
      </c>
      <c r="E239" s="35">
        <v>615190</v>
      </c>
      <c r="F239" s="35">
        <v>673860</v>
      </c>
      <c r="G239" s="36">
        <f t="shared" si="137"/>
        <v>58670</v>
      </c>
      <c r="H239" s="37">
        <v>10</v>
      </c>
      <c r="I239" s="37">
        <v>30</v>
      </c>
      <c r="J239" s="37">
        <v>0</v>
      </c>
      <c r="K239" s="98">
        <f>+J239+I239+H239</f>
        <v>40</v>
      </c>
      <c r="L239" s="38" t="s">
        <v>262</v>
      </c>
      <c r="M239" s="37">
        <v>10</v>
      </c>
      <c r="N239" s="37">
        <f t="shared" si="138"/>
        <v>70</v>
      </c>
      <c r="O239" s="39">
        <f>(10000-5000)*$O$1</f>
        <v>10</v>
      </c>
      <c r="P239" s="37">
        <f>5000*$P$1</f>
        <v>12.5</v>
      </c>
      <c r="Q239" s="40">
        <f>(G239-15000)*$Q$1</f>
        <v>131.01</v>
      </c>
      <c r="R239" s="12">
        <f t="shared" si="139"/>
        <v>233.51</v>
      </c>
      <c r="S239" s="80">
        <f t="shared" si="115"/>
        <v>4.83775</v>
      </c>
    </row>
    <row r="240" spans="1:19" s="35" customFormat="1" ht="12.75" hidden="1" outlineLevel="2">
      <c r="A240" s="34">
        <v>39264</v>
      </c>
      <c r="B240" s="35" t="s">
        <v>211</v>
      </c>
      <c r="C240" s="35" t="s">
        <v>212</v>
      </c>
      <c r="E240" s="35">
        <v>673860</v>
      </c>
      <c r="F240" s="35">
        <v>746550</v>
      </c>
      <c r="G240" s="36">
        <f t="shared" si="137"/>
        <v>72690</v>
      </c>
      <c r="H240" s="37">
        <v>10</v>
      </c>
      <c r="I240" s="37">
        <v>0</v>
      </c>
      <c r="J240" s="37">
        <v>109.04</v>
      </c>
      <c r="K240" s="98">
        <f>+J240+I240+H240</f>
        <v>119.04</v>
      </c>
      <c r="L240" s="38" t="s">
        <v>262</v>
      </c>
      <c r="M240" s="37">
        <v>10</v>
      </c>
      <c r="N240" s="37">
        <f t="shared" si="138"/>
        <v>70</v>
      </c>
      <c r="O240" s="39">
        <f>(10000-5000)*$O$1</f>
        <v>10</v>
      </c>
      <c r="P240" s="37">
        <f>5000*$P$1</f>
        <v>12.5</v>
      </c>
      <c r="Q240" s="40">
        <f>(G240-15000)*$Q$1</f>
        <v>173.07</v>
      </c>
      <c r="R240" s="12">
        <f t="shared" si="139"/>
        <v>275.57</v>
      </c>
      <c r="S240" s="80">
        <f t="shared" si="115"/>
        <v>1.3149361559139783</v>
      </c>
    </row>
    <row r="241" spans="1:19" s="35" customFormat="1" ht="12.75" hidden="1" outlineLevel="2">
      <c r="A241" s="34">
        <v>39326</v>
      </c>
      <c r="B241" s="35" t="s">
        <v>211</v>
      </c>
      <c r="C241" s="35" t="s">
        <v>212</v>
      </c>
      <c r="E241" s="35">
        <v>746550</v>
      </c>
      <c r="F241" s="35">
        <v>811190</v>
      </c>
      <c r="G241" s="36">
        <f t="shared" si="137"/>
        <v>64640</v>
      </c>
      <c r="H241" s="37">
        <v>20.8</v>
      </c>
      <c r="I241" s="37">
        <v>0</v>
      </c>
      <c r="J241" s="37">
        <v>96.96</v>
      </c>
      <c r="K241" s="98">
        <f>+J241+I241+H241</f>
        <v>117.75999999999999</v>
      </c>
      <c r="L241" s="38" t="s">
        <v>262</v>
      </c>
      <c r="M241" s="37">
        <v>20.8</v>
      </c>
      <c r="N241" s="37">
        <f t="shared" si="138"/>
        <v>70</v>
      </c>
      <c r="O241" s="39">
        <f>(10000-5000)*$O$1</f>
        <v>10</v>
      </c>
      <c r="P241" s="37">
        <f>5000*$P$1</f>
        <v>12.5</v>
      </c>
      <c r="Q241" s="40">
        <f>(G241-15000)*$Q$1</f>
        <v>148.92000000000002</v>
      </c>
      <c r="R241" s="12">
        <f t="shared" si="139"/>
        <v>262.22</v>
      </c>
      <c r="S241" s="80">
        <f t="shared" si="115"/>
        <v>1.2267323369565222</v>
      </c>
    </row>
    <row r="242" spans="1:19" s="35" customFormat="1" ht="12.75" hidden="1" outlineLevel="2">
      <c r="A242" s="34">
        <v>39387</v>
      </c>
      <c r="B242" s="35" t="s">
        <v>211</v>
      </c>
      <c r="C242" s="35" t="s">
        <v>212</v>
      </c>
      <c r="E242" s="35">
        <v>811190</v>
      </c>
      <c r="F242" s="35">
        <v>853970</v>
      </c>
      <c r="G242" s="36">
        <f t="shared" si="137"/>
        <v>42780</v>
      </c>
      <c r="H242" s="37">
        <v>17.58</v>
      </c>
      <c r="I242" s="37">
        <v>0</v>
      </c>
      <c r="J242" s="37">
        <v>64.17</v>
      </c>
      <c r="K242" s="98">
        <f>+J242+I242+H242</f>
        <v>81.75</v>
      </c>
      <c r="L242" s="38" t="s">
        <v>262</v>
      </c>
      <c r="M242" s="37">
        <v>17.58</v>
      </c>
      <c r="N242" s="37">
        <f t="shared" si="138"/>
        <v>70</v>
      </c>
      <c r="O242" s="39">
        <f>(10000-5000)*$O$1</f>
        <v>10</v>
      </c>
      <c r="P242" s="37">
        <f>5000*$P$1</f>
        <v>12.5</v>
      </c>
      <c r="Q242" s="40">
        <f>(G242-15000)*$Q$1</f>
        <v>83.34</v>
      </c>
      <c r="R242" s="12">
        <f t="shared" si="139"/>
        <v>193.42000000000002</v>
      </c>
      <c r="S242" s="80">
        <f t="shared" si="115"/>
        <v>1.3659938837920491</v>
      </c>
    </row>
    <row r="243" spans="1:19" s="35" customFormat="1" ht="12.75" outlineLevel="1" collapsed="1">
      <c r="A243" s="34"/>
      <c r="B243" s="50" t="s">
        <v>301</v>
      </c>
      <c r="G243" s="36">
        <f>SUBTOTAL(9,G237:G242)</f>
        <v>238780</v>
      </c>
      <c r="H243" s="37">
        <f>SUBTOTAL(9,H237:H242)</f>
        <v>92.8</v>
      </c>
      <c r="I243" s="37">
        <f>SUBTOTAL(9,I237:I242)</f>
        <v>90</v>
      </c>
      <c r="J243" s="37">
        <f>SUBTOTAL(9,J237:J242)</f>
        <v>270.17</v>
      </c>
      <c r="K243" s="98">
        <f>SUBTOTAL(9,K237:K242)</f>
        <v>452.97</v>
      </c>
      <c r="L243" s="38"/>
      <c r="M243" s="37">
        <f aca="true" t="shared" si="140" ref="M243:R243">SUBTOTAL(9,M237:M242)</f>
        <v>92.8</v>
      </c>
      <c r="N243" s="37">
        <f t="shared" si="140"/>
        <v>420</v>
      </c>
      <c r="O243" s="39">
        <f t="shared" si="140"/>
        <v>40</v>
      </c>
      <c r="P243" s="37">
        <f t="shared" si="140"/>
        <v>50</v>
      </c>
      <c r="Q243" s="40">
        <f t="shared" si="140"/>
        <v>536.34</v>
      </c>
      <c r="R243" s="12">
        <f t="shared" si="140"/>
        <v>1139.14</v>
      </c>
      <c r="S243" s="80">
        <f t="shared" si="115"/>
        <v>1.5148243813056053</v>
      </c>
    </row>
    <row r="244" spans="1:19" ht="12.75" hidden="1" outlineLevel="2">
      <c r="A244" s="41">
        <v>39083</v>
      </c>
      <c r="B244" s="42" t="s">
        <v>243</v>
      </c>
      <c r="C244" s="42" t="s">
        <v>244</v>
      </c>
      <c r="E244" s="42">
        <v>0</v>
      </c>
      <c r="F244" s="42">
        <v>0</v>
      </c>
      <c r="G244" s="43">
        <f aca="true" t="shared" si="141" ref="G244:G249">F244-E244</f>
        <v>0</v>
      </c>
      <c r="H244" s="44">
        <v>0</v>
      </c>
      <c r="I244" s="44">
        <v>30</v>
      </c>
      <c r="J244" s="44">
        <v>0</v>
      </c>
      <c r="K244" s="98">
        <f>+I244+H244</f>
        <v>30</v>
      </c>
      <c r="L244" s="45" t="s">
        <v>262</v>
      </c>
      <c r="M244" s="44">
        <v>0</v>
      </c>
      <c r="N244" s="44">
        <f aca="true" t="shared" si="142" ref="N244:N249">$N$1*2</f>
        <v>70</v>
      </c>
      <c r="O244" s="46">
        <v>0</v>
      </c>
      <c r="P244" s="44">
        <v>0</v>
      </c>
      <c r="Q244" s="44">
        <v>0</v>
      </c>
      <c r="R244" s="12">
        <f aca="true" t="shared" si="143" ref="R244:R249">M244+N244+O244+P244+Q244</f>
        <v>70</v>
      </c>
      <c r="S244" s="80">
        <f t="shared" si="115"/>
        <v>1.3333333333333333</v>
      </c>
    </row>
    <row r="245" spans="1:19" ht="12.75" hidden="1" outlineLevel="2">
      <c r="A245" s="41">
        <v>39142</v>
      </c>
      <c r="B245" s="42" t="s">
        <v>243</v>
      </c>
      <c r="C245" s="42" t="s">
        <v>244</v>
      </c>
      <c r="E245" s="42">
        <v>0</v>
      </c>
      <c r="F245" s="42">
        <v>0</v>
      </c>
      <c r="G245" s="43">
        <f t="shared" si="141"/>
        <v>0</v>
      </c>
      <c r="H245" s="44">
        <v>0</v>
      </c>
      <c r="I245" s="44">
        <v>30</v>
      </c>
      <c r="J245" s="44">
        <v>0</v>
      </c>
      <c r="K245" s="98">
        <f>+I245+H245</f>
        <v>30</v>
      </c>
      <c r="L245" s="45" t="s">
        <v>262</v>
      </c>
      <c r="M245" s="44">
        <v>0</v>
      </c>
      <c r="N245" s="44">
        <f t="shared" si="142"/>
        <v>70</v>
      </c>
      <c r="O245" s="46">
        <v>0</v>
      </c>
      <c r="P245" s="44">
        <v>0</v>
      </c>
      <c r="Q245" s="44">
        <v>0</v>
      </c>
      <c r="R245" s="12">
        <f t="shared" si="143"/>
        <v>70</v>
      </c>
      <c r="S245" s="80">
        <f t="shared" si="115"/>
        <v>1.3333333333333333</v>
      </c>
    </row>
    <row r="246" spans="1:19" ht="12.75" hidden="1" outlineLevel="2">
      <c r="A246" s="41">
        <v>39203</v>
      </c>
      <c r="B246" s="42" t="s">
        <v>243</v>
      </c>
      <c r="C246" s="42" t="s">
        <v>244</v>
      </c>
      <c r="E246" s="42">
        <v>0</v>
      </c>
      <c r="F246" s="42">
        <v>0</v>
      </c>
      <c r="G246" s="43">
        <f t="shared" si="141"/>
        <v>0</v>
      </c>
      <c r="H246" s="44">
        <v>0</v>
      </c>
      <c r="I246" s="44">
        <v>0</v>
      </c>
      <c r="J246" s="44">
        <v>0</v>
      </c>
      <c r="K246" s="98">
        <f>+J246+I246+H246</f>
        <v>0</v>
      </c>
      <c r="L246" s="45" t="s">
        <v>262</v>
      </c>
      <c r="M246" s="44">
        <v>0</v>
      </c>
      <c r="N246" s="44">
        <f t="shared" si="142"/>
        <v>70</v>
      </c>
      <c r="O246" s="46">
        <v>0</v>
      </c>
      <c r="P246" s="44">
        <v>0</v>
      </c>
      <c r="Q246" s="44">
        <v>0</v>
      </c>
      <c r="R246" s="12">
        <f t="shared" si="143"/>
        <v>70</v>
      </c>
      <c r="S246" s="80" t="e">
        <f t="shared" si="115"/>
        <v>#DIV/0!</v>
      </c>
    </row>
    <row r="247" spans="1:19" ht="12.75" hidden="1" outlineLevel="2">
      <c r="A247" s="41">
        <v>39264</v>
      </c>
      <c r="B247" s="42" t="s">
        <v>243</v>
      </c>
      <c r="C247" s="42" t="s">
        <v>244</v>
      </c>
      <c r="E247" s="42">
        <v>0</v>
      </c>
      <c r="F247" s="42">
        <v>0</v>
      </c>
      <c r="G247" s="43">
        <f t="shared" si="141"/>
        <v>0</v>
      </c>
      <c r="H247" s="44">
        <v>0</v>
      </c>
      <c r="I247" s="44">
        <v>0</v>
      </c>
      <c r="J247" s="44">
        <v>0</v>
      </c>
      <c r="K247" s="98">
        <f>+J247+I247+H247</f>
        <v>0</v>
      </c>
      <c r="L247" s="45" t="s">
        <v>262</v>
      </c>
      <c r="M247" s="44">
        <v>0</v>
      </c>
      <c r="N247" s="44">
        <f t="shared" si="142"/>
        <v>70</v>
      </c>
      <c r="O247" s="46">
        <v>0</v>
      </c>
      <c r="P247" s="44">
        <v>0</v>
      </c>
      <c r="Q247" s="44">
        <v>0</v>
      </c>
      <c r="R247" s="12">
        <f t="shared" si="143"/>
        <v>70</v>
      </c>
      <c r="S247" s="80" t="e">
        <f t="shared" si="115"/>
        <v>#DIV/0!</v>
      </c>
    </row>
    <row r="248" spans="1:19" ht="12.75" hidden="1" outlineLevel="2">
      <c r="A248" s="41">
        <v>39326</v>
      </c>
      <c r="B248" s="42" t="s">
        <v>243</v>
      </c>
      <c r="C248" s="42" t="s">
        <v>244</v>
      </c>
      <c r="E248" s="42">
        <v>0</v>
      </c>
      <c r="F248" s="42">
        <v>0</v>
      </c>
      <c r="G248" s="43">
        <f t="shared" si="141"/>
        <v>0</v>
      </c>
      <c r="H248" s="44">
        <v>0</v>
      </c>
      <c r="I248" s="44">
        <v>0</v>
      </c>
      <c r="J248" s="44">
        <v>0</v>
      </c>
      <c r="K248" s="98">
        <f>+J248+I248+H248</f>
        <v>0</v>
      </c>
      <c r="L248" s="45" t="s">
        <v>262</v>
      </c>
      <c r="M248" s="44">
        <v>0</v>
      </c>
      <c r="N248" s="44">
        <f t="shared" si="142"/>
        <v>70</v>
      </c>
      <c r="O248" s="46">
        <v>0</v>
      </c>
      <c r="P248" s="44">
        <v>0</v>
      </c>
      <c r="Q248" s="44">
        <v>0</v>
      </c>
      <c r="R248" s="12">
        <f t="shared" si="143"/>
        <v>70</v>
      </c>
      <c r="S248" s="80" t="e">
        <f t="shared" si="115"/>
        <v>#DIV/0!</v>
      </c>
    </row>
    <row r="249" spans="1:19" ht="12.75" hidden="1" outlineLevel="2">
      <c r="A249" s="41">
        <v>39387</v>
      </c>
      <c r="B249" s="42" t="s">
        <v>243</v>
      </c>
      <c r="C249" s="42" t="s">
        <v>244</v>
      </c>
      <c r="E249" s="42">
        <v>0</v>
      </c>
      <c r="F249" s="42">
        <v>0</v>
      </c>
      <c r="G249" s="43">
        <f t="shared" si="141"/>
        <v>0</v>
      </c>
      <c r="H249" s="44">
        <v>0</v>
      </c>
      <c r="I249" s="44">
        <v>0</v>
      </c>
      <c r="J249" s="44">
        <v>0</v>
      </c>
      <c r="K249" s="98">
        <f>+J249+I249+H249</f>
        <v>0</v>
      </c>
      <c r="L249" s="45" t="s">
        <v>262</v>
      </c>
      <c r="M249" s="44">
        <v>0</v>
      </c>
      <c r="N249" s="44">
        <f t="shared" si="142"/>
        <v>70</v>
      </c>
      <c r="O249" s="46">
        <v>0</v>
      </c>
      <c r="P249" s="44">
        <v>0</v>
      </c>
      <c r="Q249" s="44">
        <v>0</v>
      </c>
      <c r="R249" s="12">
        <f t="shared" si="143"/>
        <v>70</v>
      </c>
      <c r="S249" s="80" t="e">
        <f t="shared" si="115"/>
        <v>#DIV/0!</v>
      </c>
    </row>
    <row r="250" spans="1:19" ht="12.75" outlineLevel="1" collapsed="1">
      <c r="A250" s="41"/>
      <c r="B250" s="52" t="s">
        <v>302</v>
      </c>
      <c r="G250" s="43">
        <f>SUBTOTAL(9,G244:G249)</f>
        <v>0</v>
      </c>
      <c r="H250" s="44">
        <f>SUBTOTAL(9,H244:H249)</f>
        <v>0</v>
      </c>
      <c r="I250" s="44">
        <f>SUBTOTAL(9,I244:I249)</f>
        <v>60</v>
      </c>
      <c r="J250" s="44">
        <f>SUBTOTAL(9,J244:J249)</f>
        <v>0</v>
      </c>
      <c r="K250" s="98">
        <f>SUBTOTAL(9,K244:K249)</f>
        <v>60</v>
      </c>
      <c r="L250" s="45"/>
      <c r="M250" s="44">
        <f aca="true" t="shared" si="144" ref="M250:R250">SUBTOTAL(9,M244:M249)</f>
        <v>0</v>
      </c>
      <c r="N250" s="44">
        <f t="shared" si="144"/>
        <v>420</v>
      </c>
      <c r="O250" s="46">
        <f t="shared" si="144"/>
        <v>0</v>
      </c>
      <c r="P250" s="44">
        <f t="shared" si="144"/>
        <v>0</v>
      </c>
      <c r="Q250" s="44">
        <f t="shared" si="144"/>
        <v>0</v>
      </c>
      <c r="R250" s="12">
        <f t="shared" si="144"/>
        <v>420</v>
      </c>
      <c r="S250" s="80">
        <f t="shared" si="115"/>
        <v>6</v>
      </c>
    </row>
    <row r="251" spans="1:19" ht="12.75" hidden="1" outlineLevel="2">
      <c r="A251" s="41">
        <v>39083</v>
      </c>
      <c r="B251" s="42" t="s">
        <v>241</v>
      </c>
      <c r="C251" s="42" t="s">
        <v>242</v>
      </c>
      <c r="E251" s="42">
        <v>0</v>
      </c>
      <c r="F251" s="42">
        <v>0</v>
      </c>
      <c r="G251" s="43">
        <f aca="true" t="shared" si="145" ref="G251:G256">F251-E251</f>
        <v>0</v>
      </c>
      <c r="H251" s="44">
        <v>0</v>
      </c>
      <c r="I251" s="44">
        <v>30</v>
      </c>
      <c r="J251" s="44">
        <v>0</v>
      </c>
      <c r="K251" s="98">
        <f>+I251+H251</f>
        <v>30</v>
      </c>
      <c r="L251" s="45" t="s">
        <v>262</v>
      </c>
      <c r="M251" s="44">
        <v>0</v>
      </c>
      <c r="N251" s="44">
        <f aca="true" t="shared" si="146" ref="N251:N256">$N$1*2</f>
        <v>70</v>
      </c>
      <c r="O251" s="46">
        <v>0</v>
      </c>
      <c r="P251" s="44">
        <v>0</v>
      </c>
      <c r="Q251" s="44">
        <v>0</v>
      </c>
      <c r="R251" s="12">
        <f aca="true" t="shared" si="147" ref="R251:R256">M251+N251+O251+P251+Q251</f>
        <v>70</v>
      </c>
      <c r="S251" s="80">
        <f t="shared" si="115"/>
        <v>1.3333333333333333</v>
      </c>
    </row>
    <row r="252" spans="1:19" ht="12.75" hidden="1" outlineLevel="2">
      <c r="A252" s="41">
        <v>39142</v>
      </c>
      <c r="B252" s="42" t="s">
        <v>241</v>
      </c>
      <c r="C252" s="42" t="s">
        <v>242</v>
      </c>
      <c r="E252" s="42">
        <v>0</v>
      </c>
      <c r="F252" s="42">
        <v>0</v>
      </c>
      <c r="G252" s="43">
        <f t="shared" si="145"/>
        <v>0</v>
      </c>
      <c r="H252" s="44">
        <v>0</v>
      </c>
      <c r="I252" s="44">
        <v>30</v>
      </c>
      <c r="J252" s="44">
        <v>0</v>
      </c>
      <c r="K252" s="98">
        <f>+I252+H252</f>
        <v>30</v>
      </c>
      <c r="L252" s="45" t="s">
        <v>262</v>
      </c>
      <c r="M252" s="44">
        <v>0</v>
      </c>
      <c r="N252" s="44">
        <f t="shared" si="146"/>
        <v>70</v>
      </c>
      <c r="O252" s="46">
        <v>0</v>
      </c>
      <c r="P252" s="44">
        <v>0</v>
      </c>
      <c r="Q252" s="44">
        <v>0</v>
      </c>
      <c r="R252" s="12">
        <f t="shared" si="147"/>
        <v>70</v>
      </c>
      <c r="S252" s="80">
        <f t="shared" si="115"/>
        <v>1.3333333333333333</v>
      </c>
    </row>
    <row r="253" spans="1:19" ht="12.75" hidden="1" outlineLevel="2">
      <c r="A253" s="41">
        <v>39203</v>
      </c>
      <c r="B253" s="42" t="s">
        <v>241</v>
      </c>
      <c r="C253" s="42" t="s">
        <v>242</v>
      </c>
      <c r="E253" s="42">
        <v>0</v>
      </c>
      <c r="F253" s="42">
        <v>0</v>
      </c>
      <c r="G253" s="43">
        <f t="shared" si="145"/>
        <v>0</v>
      </c>
      <c r="H253" s="44">
        <v>0</v>
      </c>
      <c r="I253" s="44">
        <v>0</v>
      </c>
      <c r="J253" s="44">
        <v>0</v>
      </c>
      <c r="K253" s="98">
        <f>+J253+I253+H253</f>
        <v>0</v>
      </c>
      <c r="L253" s="45" t="s">
        <v>262</v>
      </c>
      <c r="M253" s="44">
        <v>0</v>
      </c>
      <c r="N253" s="44">
        <f t="shared" si="146"/>
        <v>70</v>
      </c>
      <c r="O253" s="46">
        <v>0</v>
      </c>
      <c r="P253" s="44">
        <v>0</v>
      </c>
      <c r="Q253" s="44">
        <v>0</v>
      </c>
      <c r="R253" s="12">
        <f t="shared" si="147"/>
        <v>70</v>
      </c>
      <c r="S253" s="80" t="e">
        <f t="shared" si="115"/>
        <v>#DIV/0!</v>
      </c>
    </row>
    <row r="254" spans="1:19" ht="12.75" hidden="1" outlineLevel="2">
      <c r="A254" s="41">
        <v>39264</v>
      </c>
      <c r="B254" s="42" t="s">
        <v>241</v>
      </c>
      <c r="C254" s="42" t="s">
        <v>242</v>
      </c>
      <c r="E254" s="42">
        <v>0</v>
      </c>
      <c r="F254" s="42">
        <v>0</v>
      </c>
      <c r="G254" s="43">
        <f t="shared" si="145"/>
        <v>0</v>
      </c>
      <c r="H254" s="44">
        <v>0</v>
      </c>
      <c r="I254" s="44">
        <v>0</v>
      </c>
      <c r="J254" s="44">
        <v>0</v>
      </c>
      <c r="K254" s="98">
        <f>+J254+I254+H254</f>
        <v>0</v>
      </c>
      <c r="L254" s="45" t="s">
        <v>262</v>
      </c>
      <c r="M254" s="44">
        <v>0</v>
      </c>
      <c r="N254" s="44">
        <f t="shared" si="146"/>
        <v>70</v>
      </c>
      <c r="O254" s="46">
        <v>0</v>
      </c>
      <c r="P254" s="44">
        <v>0</v>
      </c>
      <c r="Q254" s="44">
        <v>0</v>
      </c>
      <c r="R254" s="12">
        <f t="shared" si="147"/>
        <v>70</v>
      </c>
      <c r="S254" s="80" t="e">
        <f t="shared" si="115"/>
        <v>#DIV/0!</v>
      </c>
    </row>
    <row r="255" spans="1:19" ht="12.75" hidden="1" outlineLevel="2">
      <c r="A255" s="41">
        <v>39326</v>
      </c>
      <c r="B255" s="42" t="s">
        <v>241</v>
      </c>
      <c r="C255" s="42" t="s">
        <v>242</v>
      </c>
      <c r="E255" s="42">
        <v>0</v>
      </c>
      <c r="F255" s="42">
        <v>0</v>
      </c>
      <c r="G255" s="43">
        <f t="shared" si="145"/>
        <v>0</v>
      </c>
      <c r="H255" s="44">
        <v>0</v>
      </c>
      <c r="I255" s="44">
        <v>0</v>
      </c>
      <c r="J255" s="44">
        <v>0</v>
      </c>
      <c r="K255" s="98">
        <f>+J255+I255+H255</f>
        <v>0</v>
      </c>
      <c r="L255" s="45" t="s">
        <v>262</v>
      </c>
      <c r="M255" s="44">
        <v>0</v>
      </c>
      <c r="N255" s="44">
        <f t="shared" si="146"/>
        <v>70</v>
      </c>
      <c r="O255" s="46">
        <v>0</v>
      </c>
      <c r="P255" s="44">
        <v>0</v>
      </c>
      <c r="Q255" s="44">
        <v>0</v>
      </c>
      <c r="R255" s="12">
        <f t="shared" si="147"/>
        <v>70</v>
      </c>
      <c r="S255" s="80" t="e">
        <f t="shared" si="115"/>
        <v>#DIV/0!</v>
      </c>
    </row>
    <row r="256" spans="1:19" ht="12.75" hidden="1" outlineLevel="2">
      <c r="A256" s="41">
        <v>39387</v>
      </c>
      <c r="B256" s="42" t="s">
        <v>241</v>
      </c>
      <c r="C256" s="42" t="s">
        <v>242</v>
      </c>
      <c r="E256" s="42">
        <v>0</v>
      </c>
      <c r="F256" s="42">
        <v>0</v>
      </c>
      <c r="G256" s="43">
        <f t="shared" si="145"/>
        <v>0</v>
      </c>
      <c r="H256" s="44">
        <v>0</v>
      </c>
      <c r="I256" s="44">
        <v>0</v>
      </c>
      <c r="J256" s="44">
        <v>75</v>
      </c>
      <c r="K256" s="98">
        <f>+J256+I256+H256</f>
        <v>75</v>
      </c>
      <c r="L256" s="45" t="s">
        <v>262</v>
      </c>
      <c r="M256" s="44">
        <v>0</v>
      </c>
      <c r="N256" s="44">
        <f t="shared" si="146"/>
        <v>70</v>
      </c>
      <c r="O256" s="46">
        <v>0</v>
      </c>
      <c r="P256" s="44">
        <v>0</v>
      </c>
      <c r="Q256" s="44">
        <v>0</v>
      </c>
      <c r="R256" s="12">
        <f t="shared" si="147"/>
        <v>70</v>
      </c>
      <c r="S256" s="80">
        <f t="shared" si="115"/>
        <v>-0.06666666666666667</v>
      </c>
    </row>
    <row r="257" spans="1:19" ht="12.75" outlineLevel="1" collapsed="1">
      <c r="A257" s="41"/>
      <c r="B257" s="52" t="s">
        <v>303</v>
      </c>
      <c r="G257" s="43">
        <f>SUBTOTAL(9,G251:G256)</f>
        <v>0</v>
      </c>
      <c r="H257" s="44">
        <f>SUBTOTAL(9,H251:H256)</f>
        <v>0</v>
      </c>
      <c r="I257" s="44">
        <f>SUBTOTAL(9,I251:I256)</f>
        <v>60</v>
      </c>
      <c r="J257" s="44">
        <f>SUBTOTAL(9,J251:J256)</f>
        <v>75</v>
      </c>
      <c r="K257" s="98">
        <f>SUBTOTAL(9,K251:K256)</f>
        <v>135</v>
      </c>
      <c r="L257" s="45"/>
      <c r="M257" s="44">
        <f aca="true" t="shared" si="148" ref="M257:R257">SUBTOTAL(9,M251:M256)</f>
        <v>0</v>
      </c>
      <c r="N257" s="44">
        <f t="shared" si="148"/>
        <v>420</v>
      </c>
      <c r="O257" s="46">
        <f t="shared" si="148"/>
        <v>0</v>
      </c>
      <c r="P257" s="44">
        <f t="shared" si="148"/>
        <v>0</v>
      </c>
      <c r="Q257" s="44">
        <f t="shared" si="148"/>
        <v>0</v>
      </c>
      <c r="R257" s="12">
        <f t="shared" si="148"/>
        <v>420</v>
      </c>
      <c r="S257" s="80">
        <f t="shared" si="115"/>
        <v>2.111111111111111</v>
      </c>
    </row>
    <row r="258" spans="1:19" ht="12.75" hidden="1" outlineLevel="2">
      <c r="A258" s="41">
        <v>39083</v>
      </c>
      <c r="B258" s="42" t="s">
        <v>68</v>
      </c>
      <c r="C258" s="42" t="s">
        <v>69</v>
      </c>
      <c r="E258" s="42">
        <v>917140</v>
      </c>
      <c r="F258" s="42">
        <v>917140</v>
      </c>
      <c r="G258" s="43">
        <f aca="true" t="shared" si="149" ref="G258:G263">F258-E258</f>
        <v>0</v>
      </c>
      <c r="H258" s="44">
        <v>0</v>
      </c>
      <c r="I258" s="44">
        <v>30</v>
      </c>
      <c r="J258" s="44">
        <v>0</v>
      </c>
      <c r="K258" s="98">
        <f>+I258+H258</f>
        <v>30</v>
      </c>
      <c r="L258" s="45" t="s">
        <v>262</v>
      </c>
      <c r="M258" s="44">
        <v>0</v>
      </c>
      <c r="N258" s="44">
        <f aca="true" t="shared" si="150" ref="N258:N263">$N$1*2</f>
        <v>70</v>
      </c>
      <c r="O258" s="46">
        <v>0</v>
      </c>
      <c r="P258" s="44">
        <v>0</v>
      </c>
      <c r="Q258" s="44">
        <v>0</v>
      </c>
      <c r="R258" s="12">
        <f aca="true" t="shared" si="151" ref="R258:R263">M258+N258+O258+P258+Q258</f>
        <v>70</v>
      </c>
      <c r="S258" s="80">
        <f t="shared" si="115"/>
        <v>1.3333333333333333</v>
      </c>
    </row>
    <row r="259" spans="1:19" ht="12.75" hidden="1" outlineLevel="2">
      <c r="A259" s="41">
        <v>39142</v>
      </c>
      <c r="B259" s="42" t="s">
        <v>68</v>
      </c>
      <c r="C259" s="42" t="s">
        <v>69</v>
      </c>
      <c r="E259" s="42">
        <v>917140</v>
      </c>
      <c r="F259" s="42">
        <v>917140</v>
      </c>
      <c r="G259" s="43">
        <f t="shared" si="149"/>
        <v>0</v>
      </c>
      <c r="H259" s="44">
        <v>0</v>
      </c>
      <c r="I259" s="44">
        <v>30</v>
      </c>
      <c r="J259" s="44">
        <v>0</v>
      </c>
      <c r="K259" s="98">
        <f>+I259+H259</f>
        <v>30</v>
      </c>
      <c r="L259" s="45" t="s">
        <v>262</v>
      </c>
      <c r="M259" s="44">
        <v>0</v>
      </c>
      <c r="N259" s="44">
        <f t="shared" si="150"/>
        <v>70</v>
      </c>
      <c r="O259" s="46">
        <v>0</v>
      </c>
      <c r="P259" s="44">
        <v>0</v>
      </c>
      <c r="Q259" s="44">
        <v>0</v>
      </c>
      <c r="R259" s="12">
        <f t="shared" si="151"/>
        <v>70</v>
      </c>
      <c r="S259" s="80">
        <f aca="true" t="shared" si="152" ref="S259:S322">SUM(R259-K259)/K259</f>
        <v>1.3333333333333333</v>
      </c>
    </row>
    <row r="260" spans="1:19" s="35" customFormat="1" ht="12.75" hidden="1" outlineLevel="2">
      <c r="A260" s="34">
        <v>39203</v>
      </c>
      <c r="B260" s="35" t="s">
        <v>68</v>
      </c>
      <c r="C260" s="35" t="s">
        <v>69</v>
      </c>
      <c r="E260" s="35">
        <v>917140</v>
      </c>
      <c r="F260" s="35">
        <v>956630</v>
      </c>
      <c r="G260" s="36">
        <f t="shared" si="149"/>
        <v>39490</v>
      </c>
      <c r="H260" s="37">
        <v>10</v>
      </c>
      <c r="I260" s="37">
        <v>30</v>
      </c>
      <c r="J260" s="37">
        <v>0</v>
      </c>
      <c r="K260" s="98">
        <f>+J260+I260+H260</f>
        <v>40</v>
      </c>
      <c r="L260" s="38" t="s">
        <v>262</v>
      </c>
      <c r="M260" s="37">
        <v>10</v>
      </c>
      <c r="N260" s="37">
        <f t="shared" si="150"/>
        <v>70</v>
      </c>
      <c r="O260" s="39">
        <f>(10000-5000)*$O$1</f>
        <v>10</v>
      </c>
      <c r="P260" s="37">
        <f>5000*$P$1</f>
        <v>12.5</v>
      </c>
      <c r="Q260" s="40">
        <f>(G260-15000)*$Q$1</f>
        <v>73.47</v>
      </c>
      <c r="R260" s="12">
        <f t="shared" si="151"/>
        <v>175.97</v>
      </c>
      <c r="S260" s="80">
        <f t="shared" si="152"/>
        <v>3.39925</v>
      </c>
    </row>
    <row r="261" spans="1:19" s="35" customFormat="1" ht="12.75" hidden="1" outlineLevel="2">
      <c r="A261" s="34">
        <v>39264</v>
      </c>
      <c r="B261" s="35" t="s">
        <v>68</v>
      </c>
      <c r="C261" s="35" t="s">
        <v>69</v>
      </c>
      <c r="E261" s="35">
        <v>956630</v>
      </c>
      <c r="F261" s="35">
        <v>1015120</v>
      </c>
      <c r="G261" s="36">
        <f t="shared" si="149"/>
        <v>58490</v>
      </c>
      <c r="H261" s="37">
        <v>0</v>
      </c>
      <c r="I261" s="37">
        <v>0</v>
      </c>
      <c r="J261" s="37">
        <v>87.74</v>
      </c>
      <c r="K261" s="98">
        <f>+J261+I261+H261</f>
        <v>87.74</v>
      </c>
      <c r="L261" s="38" t="s">
        <v>262</v>
      </c>
      <c r="M261" s="37">
        <v>0</v>
      </c>
      <c r="N261" s="37">
        <f t="shared" si="150"/>
        <v>70</v>
      </c>
      <c r="O261" s="39">
        <f>(10000-5000)*$O$1</f>
        <v>10</v>
      </c>
      <c r="P261" s="37">
        <f>5000*$P$1</f>
        <v>12.5</v>
      </c>
      <c r="Q261" s="40">
        <f>(G261-15000)*$Q$1</f>
        <v>130.47</v>
      </c>
      <c r="R261" s="12">
        <f t="shared" si="151"/>
        <v>222.97</v>
      </c>
      <c r="S261" s="80">
        <f t="shared" si="152"/>
        <v>1.5412582630499205</v>
      </c>
    </row>
    <row r="262" spans="1:19" s="35" customFormat="1" ht="12.75" hidden="1" outlineLevel="2">
      <c r="A262" s="34">
        <v>39326</v>
      </c>
      <c r="B262" s="35" t="s">
        <v>68</v>
      </c>
      <c r="C262" s="35" t="s">
        <v>69</v>
      </c>
      <c r="E262" s="35">
        <v>1015120</v>
      </c>
      <c r="F262" s="35">
        <v>1062190</v>
      </c>
      <c r="G262" s="36">
        <f t="shared" si="149"/>
        <v>47070</v>
      </c>
      <c r="H262" s="37">
        <v>0</v>
      </c>
      <c r="I262" s="37">
        <v>0</v>
      </c>
      <c r="J262" s="37">
        <v>70.61</v>
      </c>
      <c r="K262" s="98">
        <f>+J262+I262+H262</f>
        <v>70.61</v>
      </c>
      <c r="L262" s="38" t="s">
        <v>262</v>
      </c>
      <c r="M262" s="37">
        <v>0</v>
      </c>
      <c r="N262" s="37">
        <f t="shared" si="150"/>
        <v>70</v>
      </c>
      <c r="O262" s="39">
        <f>(10000-5000)*$O$1</f>
        <v>10</v>
      </c>
      <c r="P262" s="37">
        <f>5000*$P$1</f>
        <v>12.5</v>
      </c>
      <c r="Q262" s="40">
        <f>(G262-15000)*$Q$1</f>
        <v>96.21000000000001</v>
      </c>
      <c r="R262" s="12">
        <f t="shared" si="151"/>
        <v>188.71</v>
      </c>
      <c r="S262" s="80">
        <f t="shared" si="152"/>
        <v>1.6725676249822972</v>
      </c>
    </row>
    <row r="263" spans="1:19" s="35" customFormat="1" ht="12.75" hidden="1" outlineLevel="2">
      <c r="A263" s="34">
        <v>39387</v>
      </c>
      <c r="B263" s="35" t="s">
        <v>68</v>
      </c>
      <c r="C263" s="35" t="s">
        <v>69</v>
      </c>
      <c r="E263" s="35">
        <v>1062190</v>
      </c>
      <c r="F263" s="35">
        <v>1094710</v>
      </c>
      <c r="G263" s="36">
        <f t="shared" si="149"/>
        <v>32520</v>
      </c>
      <c r="H263" s="37">
        <v>0</v>
      </c>
      <c r="I263" s="37">
        <v>0</v>
      </c>
      <c r="J263" s="37">
        <v>48.78</v>
      </c>
      <c r="K263" s="98">
        <f>+J263+I263+H263</f>
        <v>48.78</v>
      </c>
      <c r="L263" s="38" t="s">
        <v>262</v>
      </c>
      <c r="M263" s="37">
        <v>0</v>
      </c>
      <c r="N263" s="37">
        <f t="shared" si="150"/>
        <v>70</v>
      </c>
      <c r="O263" s="39">
        <f>(10000-5000)*$O$1</f>
        <v>10</v>
      </c>
      <c r="P263" s="37">
        <f>5000*$P$1</f>
        <v>12.5</v>
      </c>
      <c r="Q263" s="40">
        <f>(G263-15000)*$Q$1</f>
        <v>52.56</v>
      </c>
      <c r="R263" s="12">
        <f t="shared" si="151"/>
        <v>145.06</v>
      </c>
      <c r="S263" s="80">
        <f t="shared" si="152"/>
        <v>1.9737597375973759</v>
      </c>
    </row>
    <row r="264" spans="1:19" s="35" customFormat="1" ht="12.75" outlineLevel="1" collapsed="1">
      <c r="A264" s="34"/>
      <c r="B264" s="50" t="s">
        <v>304</v>
      </c>
      <c r="G264" s="36">
        <f>SUBTOTAL(9,G258:G263)</f>
        <v>177570</v>
      </c>
      <c r="H264" s="37">
        <f>SUBTOTAL(9,H258:H263)</f>
        <v>10</v>
      </c>
      <c r="I264" s="37">
        <f>SUBTOTAL(9,I258:I263)</f>
        <v>90</v>
      </c>
      <c r="J264" s="37">
        <f>SUBTOTAL(9,J258:J263)</f>
        <v>207.13</v>
      </c>
      <c r="K264" s="98">
        <f>SUBTOTAL(9,K258:K263)</f>
        <v>307.13</v>
      </c>
      <c r="L264" s="38"/>
      <c r="M264" s="37">
        <f aca="true" t="shared" si="153" ref="M264:R264">SUBTOTAL(9,M258:M263)</f>
        <v>10</v>
      </c>
      <c r="N264" s="37">
        <f t="shared" si="153"/>
        <v>420</v>
      </c>
      <c r="O264" s="39">
        <f t="shared" si="153"/>
        <v>40</v>
      </c>
      <c r="P264" s="37">
        <f t="shared" si="153"/>
        <v>50</v>
      </c>
      <c r="Q264" s="40">
        <f t="shared" si="153"/>
        <v>352.71</v>
      </c>
      <c r="R264" s="12">
        <f t="shared" si="153"/>
        <v>872.71</v>
      </c>
      <c r="S264" s="80">
        <f t="shared" si="152"/>
        <v>1.8415003418747764</v>
      </c>
    </row>
    <row r="265" spans="1:19" ht="12.75" hidden="1" outlineLevel="2">
      <c r="A265" s="41">
        <v>39083</v>
      </c>
      <c r="B265" s="42" t="s">
        <v>70</v>
      </c>
      <c r="C265" s="42" t="s">
        <v>71</v>
      </c>
      <c r="E265" s="42">
        <v>1544810</v>
      </c>
      <c r="F265" s="42">
        <v>1544810</v>
      </c>
      <c r="G265" s="43">
        <f aca="true" t="shared" si="154" ref="G265:G270">F265-E265</f>
        <v>0</v>
      </c>
      <c r="H265" s="44">
        <v>0</v>
      </c>
      <c r="I265" s="44">
        <v>30</v>
      </c>
      <c r="J265" s="44">
        <v>0</v>
      </c>
      <c r="K265" s="98">
        <f>+I265+H265</f>
        <v>30</v>
      </c>
      <c r="L265" s="45" t="s">
        <v>262</v>
      </c>
      <c r="M265" s="44">
        <v>0</v>
      </c>
      <c r="N265" s="44">
        <f aca="true" t="shared" si="155" ref="N265:N270">$N$1*2</f>
        <v>70</v>
      </c>
      <c r="O265" s="46">
        <v>0</v>
      </c>
      <c r="P265" s="44">
        <v>0</v>
      </c>
      <c r="Q265" s="44">
        <v>0</v>
      </c>
      <c r="R265" s="12">
        <f aca="true" t="shared" si="156" ref="R265:R270">M265+N265+O265+P265+Q265</f>
        <v>70</v>
      </c>
      <c r="S265" s="80">
        <f t="shared" si="152"/>
        <v>1.3333333333333333</v>
      </c>
    </row>
    <row r="266" spans="1:19" ht="12.75" hidden="1" outlineLevel="2">
      <c r="A266" s="41">
        <v>39142</v>
      </c>
      <c r="B266" s="42" t="s">
        <v>70</v>
      </c>
      <c r="C266" s="42" t="s">
        <v>71</v>
      </c>
      <c r="E266" s="42">
        <v>1544810</v>
      </c>
      <c r="F266" s="42">
        <v>1544810</v>
      </c>
      <c r="G266" s="43">
        <f t="shared" si="154"/>
        <v>0</v>
      </c>
      <c r="H266" s="44">
        <v>0</v>
      </c>
      <c r="I266" s="44">
        <v>30</v>
      </c>
      <c r="J266" s="44">
        <v>0</v>
      </c>
      <c r="K266" s="98">
        <f>+I266+H266</f>
        <v>30</v>
      </c>
      <c r="L266" s="45" t="s">
        <v>262</v>
      </c>
      <c r="M266" s="44">
        <v>0</v>
      </c>
      <c r="N266" s="44">
        <f t="shared" si="155"/>
        <v>70</v>
      </c>
      <c r="O266" s="46">
        <v>0</v>
      </c>
      <c r="P266" s="44">
        <v>0</v>
      </c>
      <c r="Q266" s="44">
        <v>0</v>
      </c>
      <c r="R266" s="12">
        <f t="shared" si="156"/>
        <v>70</v>
      </c>
      <c r="S266" s="80">
        <f t="shared" si="152"/>
        <v>1.3333333333333333</v>
      </c>
    </row>
    <row r="267" spans="1:19" s="35" customFormat="1" ht="12.75" hidden="1" outlineLevel="2">
      <c r="A267" s="34">
        <v>39203</v>
      </c>
      <c r="B267" s="35" t="s">
        <v>70</v>
      </c>
      <c r="C267" s="35" t="s">
        <v>71</v>
      </c>
      <c r="E267" s="35">
        <v>1544810</v>
      </c>
      <c r="F267" s="35">
        <v>1600860</v>
      </c>
      <c r="G267" s="36">
        <f t="shared" si="154"/>
        <v>56050</v>
      </c>
      <c r="H267" s="37">
        <v>0</v>
      </c>
      <c r="I267" s="37">
        <v>30</v>
      </c>
      <c r="J267" s="37">
        <v>0</v>
      </c>
      <c r="K267" s="98">
        <f>+J267+I267+H267</f>
        <v>30</v>
      </c>
      <c r="L267" s="38" t="s">
        <v>262</v>
      </c>
      <c r="M267" s="37">
        <v>0</v>
      </c>
      <c r="N267" s="37">
        <f t="shared" si="155"/>
        <v>70</v>
      </c>
      <c r="O267" s="39">
        <f>(10000-5000)*$O$1</f>
        <v>10</v>
      </c>
      <c r="P267" s="37">
        <f>5000*$P$1</f>
        <v>12.5</v>
      </c>
      <c r="Q267" s="40">
        <f>(G267-15000)*$Q$1</f>
        <v>123.15</v>
      </c>
      <c r="R267" s="12">
        <f t="shared" si="156"/>
        <v>215.65</v>
      </c>
      <c r="S267" s="80">
        <f t="shared" si="152"/>
        <v>6.1883333333333335</v>
      </c>
    </row>
    <row r="268" spans="1:19" s="35" customFormat="1" ht="12.75" hidden="1" outlineLevel="2">
      <c r="A268" s="34">
        <v>39264</v>
      </c>
      <c r="B268" s="35" t="s">
        <v>70</v>
      </c>
      <c r="C268" s="35" t="s">
        <v>71</v>
      </c>
      <c r="E268" s="35">
        <v>1600860</v>
      </c>
      <c r="F268" s="35">
        <v>1662320</v>
      </c>
      <c r="G268" s="36">
        <f t="shared" si="154"/>
        <v>61460</v>
      </c>
      <c r="H268" s="37">
        <v>10</v>
      </c>
      <c r="I268" s="37">
        <v>0</v>
      </c>
      <c r="J268" s="37">
        <v>92.19</v>
      </c>
      <c r="K268" s="98">
        <f>+J268+I268+H268</f>
        <v>102.19</v>
      </c>
      <c r="L268" s="38" t="s">
        <v>262</v>
      </c>
      <c r="M268" s="37">
        <v>10</v>
      </c>
      <c r="N268" s="37">
        <f t="shared" si="155"/>
        <v>70</v>
      </c>
      <c r="O268" s="39">
        <f>(10000-5000)*$O$1</f>
        <v>10</v>
      </c>
      <c r="P268" s="37">
        <f>5000*$P$1</f>
        <v>12.5</v>
      </c>
      <c r="Q268" s="40">
        <f>(G268-15000)*$Q$1</f>
        <v>139.38</v>
      </c>
      <c r="R268" s="12">
        <f t="shared" si="156"/>
        <v>241.88</v>
      </c>
      <c r="S268" s="80">
        <f t="shared" si="152"/>
        <v>1.36696349936393</v>
      </c>
    </row>
    <row r="269" spans="1:19" s="35" customFormat="1" ht="12.75" hidden="1" outlineLevel="2">
      <c r="A269" s="34">
        <v>39326</v>
      </c>
      <c r="B269" s="35" t="s">
        <v>70</v>
      </c>
      <c r="C269" s="35" t="s">
        <v>71</v>
      </c>
      <c r="E269" s="35">
        <v>1662320</v>
      </c>
      <c r="F269" s="35">
        <v>1696990</v>
      </c>
      <c r="G269" s="36">
        <f t="shared" si="154"/>
        <v>34670</v>
      </c>
      <c r="H269" s="37">
        <v>0</v>
      </c>
      <c r="I269" s="37">
        <v>0</v>
      </c>
      <c r="J269" s="37">
        <v>52.01</v>
      </c>
      <c r="K269" s="98">
        <f>+J269+I269+H269</f>
        <v>52.01</v>
      </c>
      <c r="L269" s="38" t="s">
        <v>262</v>
      </c>
      <c r="M269" s="37">
        <v>0</v>
      </c>
      <c r="N269" s="37">
        <f t="shared" si="155"/>
        <v>70</v>
      </c>
      <c r="O269" s="39">
        <f>(10000-5000)*$O$1</f>
        <v>10</v>
      </c>
      <c r="P269" s="37">
        <f>5000*$P$1</f>
        <v>12.5</v>
      </c>
      <c r="Q269" s="40">
        <f>(G269-15000)*$Q$1</f>
        <v>59.01</v>
      </c>
      <c r="R269" s="12">
        <f t="shared" si="156"/>
        <v>151.51</v>
      </c>
      <c r="S269" s="80">
        <f t="shared" si="152"/>
        <v>1.9130936358392618</v>
      </c>
    </row>
    <row r="270" spans="1:19" s="35" customFormat="1" ht="12.75" hidden="1" outlineLevel="2">
      <c r="A270" s="34">
        <v>39387</v>
      </c>
      <c r="B270" s="35" t="s">
        <v>70</v>
      </c>
      <c r="C270" s="35" t="s">
        <v>71</v>
      </c>
      <c r="E270" s="35">
        <v>1696990</v>
      </c>
      <c r="F270" s="35">
        <v>1745860</v>
      </c>
      <c r="G270" s="36">
        <f t="shared" si="154"/>
        <v>48870</v>
      </c>
      <c r="H270" s="37">
        <v>0</v>
      </c>
      <c r="I270" s="37">
        <v>0</v>
      </c>
      <c r="J270" s="37">
        <v>73.31</v>
      </c>
      <c r="K270" s="98">
        <f>+J270+I270+H270</f>
        <v>73.31</v>
      </c>
      <c r="L270" s="38" t="s">
        <v>262</v>
      </c>
      <c r="M270" s="37">
        <v>0</v>
      </c>
      <c r="N270" s="37">
        <f t="shared" si="155"/>
        <v>70</v>
      </c>
      <c r="O270" s="39">
        <f>(10000-5000)*$O$1</f>
        <v>10</v>
      </c>
      <c r="P270" s="37">
        <f>5000*$P$1</f>
        <v>12.5</v>
      </c>
      <c r="Q270" s="40">
        <f>(G270-15000)*$Q$1</f>
        <v>101.61</v>
      </c>
      <c r="R270" s="12">
        <f t="shared" si="156"/>
        <v>194.11</v>
      </c>
      <c r="S270" s="80">
        <f t="shared" si="152"/>
        <v>1.6477970263265584</v>
      </c>
    </row>
    <row r="271" spans="1:19" s="35" customFormat="1" ht="12.75" outlineLevel="1" collapsed="1">
      <c r="A271" s="34"/>
      <c r="B271" s="50" t="s">
        <v>305</v>
      </c>
      <c r="G271" s="36">
        <f>SUBTOTAL(9,G265:G270)</f>
        <v>201050</v>
      </c>
      <c r="H271" s="37">
        <f>SUBTOTAL(9,H265:H270)</f>
        <v>10</v>
      </c>
      <c r="I271" s="37">
        <f>SUBTOTAL(9,I265:I270)</f>
        <v>90</v>
      </c>
      <c r="J271" s="37">
        <f>SUBTOTAL(9,J265:J270)</f>
        <v>217.51</v>
      </c>
      <c r="K271" s="98">
        <f>SUBTOTAL(9,K265:K270)</f>
        <v>317.51</v>
      </c>
      <c r="L271" s="38"/>
      <c r="M271" s="37">
        <f aca="true" t="shared" si="157" ref="M271:R271">SUBTOTAL(9,M265:M270)</f>
        <v>10</v>
      </c>
      <c r="N271" s="37">
        <f t="shared" si="157"/>
        <v>420</v>
      </c>
      <c r="O271" s="39">
        <f t="shared" si="157"/>
        <v>40</v>
      </c>
      <c r="P271" s="37">
        <f t="shared" si="157"/>
        <v>50</v>
      </c>
      <c r="Q271" s="40">
        <f t="shared" si="157"/>
        <v>423.15</v>
      </c>
      <c r="R271" s="12">
        <f t="shared" si="157"/>
        <v>943.15</v>
      </c>
      <c r="S271" s="80">
        <f t="shared" si="152"/>
        <v>1.9704576233819406</v>
      </c>
    </row>
    <row r="272" spans="1:19" ht="12.75" hidden="1" outlineLevel="2">
      <c r="A272" s="41">
        <v>39083</v>
      </c>
      <c r="B272" s="42" t="s">
        <v>72</v>
      </c>
      <c r="C272" s="42" t="s">
        <v>73</v>
      </c>
      <c r="E272" s="42">
        <v>2577620</v>
      </c>
      <c r="F272" s="42">
        <v>2577620</v>
      </c>
      <c r="G272" s="43">
        <f aca="true" t="shared" si="158" ref="G272:G277">F272-E272</f>
        <v>0</v>
      </c>
      <c r="H272" s="44">
        <v>0</v>
      </c>
      <c r="I272" s="44">
        <v>30</v>
      </c>
      <c r="J272" s="44">
        <v>0</v>
      </c>
      <c r="K272" s="98">
        <f>+I272+H272</f>
        <v>30</v>
      </c>
      <c r="L272" s="45" t="s">
        <v>262</v>
      </c>
      <c r="M272" s="44">
        <v>0</v>
      </c>
      <c r="N272" s="44">
        <f aca="true" t="shared" si="159" ref="N272:N277">$N$1*2</f>
        <v>70</v>
      </c>
      <c r="O272" s="46">
        <v>0</v>
      </c>
      <c r="P272" s="44">
        <v>0</v>
      </c>
      <c r="Q272" s="44">
        <v>0</v>
      </c>
      <c r="R272" s="12">
        <f aca="true" t="shared" si="160" ref="R272:R277">M272+N272+O272+P272+Q272</f>
        <v>70</v>
      </c>
      <c r="S272" s="80">
        <f t="shared" si="152"/>
        <v>1.3333333333333333</v>
      </c>
    </row>
    <row r="273" spans="1:19" ht="12.75" hidden="1" outlineLevel="2">
      <c r="A273" s="41">
        <v>39142</v>
      </c>
      <c r="B273" s="42" t="s">
        <v>72</v>
      </c>
      <c r="C273" s="42" t="s">
        <v>73</v>
      </c>
      <c r="E273" s="42">
        <v>2577620</v>
      </c>
      <c r="F273" s="42">
        <v>2577620</v>
      </c>
      <c r="G273" s="43">
        <f t="shared" si="158"/>
        <v>0</v>
      </c>
      <c r="H273" s="44">
        <v>0</v>
      </c>
      <c r="I273" s="44">
        <v>30</v>
      </c>
      <c r="J273" s="44">
        <v>0</v>
      </c>
      <c r="K273" s="98">
        <f>+I273+H273</f>
        <v>30</v>
      </c>
      <c r="L273" s="45" t="s">
        <v>262</v>
      </c>
      <c r="M273" s="44">
        <v>0</v>
      </c>
      <c r="N273" s="44">
        <f t="shared" si="159"/>
        <v>70</v>
      </c>
      <c r="O273" s="46">
        <v>0</v>
      </c>
      <c r="P273" s="44">
        <v>0</v>
      </c>
      <c r="Q273" s="44">
        <v>0</v>
      </c>
      <c r="R273" s="12">
        <f t="shared" si="160"/>
        <v>70</v>
      </c>
      <c r="S273" s="80">
        <f t="shared" si="152"/>
        <v>1.3333333333333333</v>
      </c>
    </row>
    <row r="274" spans="1:19" s="35" customFormat="1" ht="12.75" hidden="1" outlineLevel="2">
      <c r="A274" s="34">
        <v>39203</v>
      </c>
      <c r="B274" s="35" t="s">
        <v>72</v>
      </c>
      <c r="C274" s="35" t="s">
        <v>73</v>
      </c>
      <c r="E274" s="35">
        <v>2577620</v>
      </c>
      <c r="F274" s="35">
        <v>2625120</v>
      </c>
      <c r="G274" s="36">
        <f t="shared" si="158"/>
        <v>47500</v>
      </c>
      <c r="H274" s="37">
        <v>0</v>
      </c>
      <c r="I274" s="37">
        <v>30</v>
      </c>
      <c r="J274" s="37">
        <v>0</v>
      </c>
      <c r="K274" s="98">
        <f>+J274+I274+H274</f>
        <v>30</v>
      </c>
      <c r="L274" s="38" t="s">
        <v>262</v>
      </c>
      <c r="M274" s="37">
        <v>0</v>
      </c>
      <c r="N274" s="37">
        <f t="shared" si="159"/>
        <v>70</v>
      </c>
      <c r="O274" s="39">
        <f>(10000-5000)*$O$1</f>
        <v>10</v>
      </c>
      <c r="P274" s="37">
        <f>5000*$P$1</f>
        <v>12.5</v>
      </c>
      <c r="Q274" s="40">
        <f>(G274-15000)*$Q$1</f>
        <v>97.5</v>
      </c>
      <c r="R274" s="12">
        <f t="shared" si="160"/>
        <v>190</v>
      </c>
      <c r="S274" s="80">
        <f t="shared" si="152"/>
        <v>5.333333333333333</v>
      </c>
    </row>
    <row r="275" spans="1:19" s="35" customFormat="1" ht="12.75" hidden="1" outlineLevel="2">
      <c r="A275" s="34">
        <v>39264</v>
      </c>
      <c r="B275" s="35" t="s">
        <v>72</v>
      </c>
      <c r="C275" s="35" t="s">
        <v>73</v>
      </c>
      <c r="E275" s="35">
        <v>2625120</v>
      </c>
      <c r="F275" s="35">
        <v>2713410</v>
      </c>
      <c r="G275" s="36">
        <f t="shared" si="158"/>
        <v>88290</v>
      </c>
      <c r="H275" s="37">
        <v>0</v>
      </c>
      <c r="I275" s="37">
        <v>0</v>
      </c>
      <c r="J275" s="37">
        <v>132.44</v>
      </c>
      <c r="K275" s="98">
        <f>+J275+I275+H275</f>
        <v>132.44</v>
      </c>
      <c r="L275" s="38" t="s">
        <v>262</v>
      </c>
      <c r="M275" s="37">
        <v>0</v>
      </c>
      <c r="N275" s="37">
        <f t="shared" si="159"/>
        <v>70</v>
      </c>
      <c r="O275" s="39">
        <f>(10000-5000)*$O$1</f>
        <v>10</v>
      </c>
      <c r="P275" s="37">
        <f>5000*$P$1</f>
        <v>12.5</v>
      </c>
      <c r="Q275" s="40">
        <f>(G275-15000)*$Q$1</f>
        <v>219.87</v>
      </c>
      <c r="R275" s="12">
        <f t="shared" si="160"/>
        <v>312.37</v>
      </c>
      <c r="S275" s="80">
        <f t="shared" si="152"/>
        <v>1.3585774690425854</v>
      </c>
    </row>
    <row r="276" spans="1:19" s="35" customFormat="1" ht="12.75" hidden="1" outlineLevel="2">
      <c r="A276" s="34">
        <v>39326</v>
      </c>
      <c r="B276" s="35" t="s">
        <v>72</v>
      </c>
      <c r="C276" s="35" t="s">
        <v>73</v>
      </c>
      <c r="E276" s="35">
        <v>2713410</v>
      </c>
      <c r="F276" s="35">
        <v>2773650</v>
      </c>
      <c r="G276" s="36">
        <f t="shared" si="158"/>
        <v>60240</v>
      </c>
      <c r="H276" s="37">
        <v>0</v>
      </c>
      <c r="I276" s="37">
        <v>0</v>
      </c>
      <c r="J276" s="37">
        <v>90.36</v>
      </c>
      <c r="K276" s="98">
        <f>+J276+I276+H276</f>
        <v>90.36</v>
      </c>
      <c r="L276" s="38" t="s">
        <v>262</v>
      </c>
      <c r="M276" s="37">
        <v>0</v>
      </c>
      <c r="N276" s="37">
        <f t="shared" si="159"/>
        <v>70</v>
      </c>
      <c r="O276" s="39">
        <f>(10000-5000)*$O$1</f>
        <v>10</v>
      </c>
      <c r="P276" s="37">
        <f>5000*$P$1</f>
        <v>12.5</v>
      </c>
      <c r="Q276" s="40">
        <f>(G276-15000)*$Q$1</f>
        <v>135.72</v>
      </c>
      <c r="R276" s="12">
        <f t="shared" si="160"/>
        <v>228.22</v>
      </c>
      <c r="S276" s="80">
        <f t="shared" si="152"/>
        <v>1.5256750774679062</v>
      </c>
    </row>
    <row r="277" spans="1:19" s="35" customFormat="1" ht="12.75" hidden="1" outlineLevel="2">
      <c r="A277" s="34">
        <v>39387</v>
      </c>
      <c r="B277" s="35" t="s">
        <v>72</v>
      </c>
      <c r="C277" s="35" t="s">
        <v>73</v>
      </c>
      <c r="E277" s="35">
        <v>2773650</v>
      </c>
      <c r="F277" s="35">
        <v>2836890</v>
      </c>
      <c r="G277" s="36">
        <f t="shared" si="158"/>
        <v>63240</v>
      </c>
      <c r="H277" s="37">
        <v>0</v>
      </c>
      <c r="I277" s="37">
        <v>0</v>
      </c>
      <c r="J277" s="37">
        <v>94.86</v>
      </c>
      <c r="K277" s="98">
        <f>+J277+I277+H277</f>
        <v>94.86</v>
      </c>
      <c r="L277" s="38" t="s">
        <v>262</v>
      </c>
      <c r="M277" s="37">
        <v>0</v>
      </c>
      <c r="N277" s="37">
        <f t="shared" si="159"/>
        <v>70</v>
      </c>
      <c r="O277" s="39">
        <f>(10000-5000)*$O$1</f>
        <v>10</v>
      </c>
      <c r="P277" s="37">
        <f>5000*$P$1</f>
        <v>12.5</v>
      </c>
      <c r="Q277" s="40">
        <f>(G277-15000)*$Q$1</f>
        <v>144.72</v>
      </c>
      <c r="R277" s="12">
        <f t="shared" si="160"/>
        <v>237.22</v>
      </c>
      <c r="S277" s="80">
        <f t="shared" si="152"/>
        <v>1.5007379295804344</v>
      </c>
    </row>
    <row r="278" spans="1:19" s="35" customFormat="1" ht="12.75" outlineLevel="1" collapsed="1">
      <c r="A278" s="34"/>
      <c r="B278" s="50" t="s">
        <v>306</v>
      </c>
      <c r="G278" s="36">
        <f>SUBTOTAL(9,G272:G277)</f>
        <v>259270</v>
      </c>
      <c r="H278" s="37">
        <f>SUBTOTAL(9,H272:H277)</f>
        <v>0</v>
      </c>
      <c r="I278" s="37">
        <f>SUBTOTAL(9,I272:I277)</f>
        <v>90</v>
      </c>
      <c r="J278" s="37">
        <f>SUBTOTAL(9,J272:J277)</f>
        <v>317.66</v>
      </c>
      <c r="K278" s="98">
        <f>SUBTOTAL(9,K272:K277)</f>
        <v>407.66</v>
      </c>
      <c r="L278" s="38"/>
      <c r="M278" s="37">
        <f aca="true" t="shared" si="161" ref="M278:R278">SUBTOTAL(9,M272:M277)</f>
        <v>0</v>
      </c>
      <c r="N278" s="37">
        <f t="shared" si="161"/>
        <v>420</v>
      </c>
      <c r="O278" s="39">
        <f t="shared" si="161"/>
        <v>40</v>
      </c>
      <c r="P278" s="37">
        <f t="shared" si="161"/>
        <v>50</v>
      </c>
      <c r="Q278" s="40">
        <f t="shared" si="161"/>
        <v>597.8100000000001</v>
      </c>
      <c r="R278" s="12">
        <f t="shared" si="161"/>
        <v>1107.81</v>
      </c>
      <c r="S278" s="80">
        <f t="shared" si="152"/>
        <v>1.7174851592012947</v>
      </c>
    </row>
    <row r="279" spans="1:19" ht="12.75" hidden="1" outlineLevel="2">
      <c r="A279" s="41">
        <v>39083</v>
      </c>
      <c r="B279" s="42" t="s">
        <v>74</v>
      </c>
      <c r="C279" s="42" t="s">
        <v>75</v>
      </c>
      <c r="E279" s="42">
        <v>842360</v>
      </c>
      <c r="F279" s="42">
        <v>842360</v>
      </c>
      <c r="G279" s="43">
        <f aca="true" t="shared" si="162" ref="G279:G284">F279-E279</f>
        <v>0</v>
      </c>
      <c r="H279" s="44">
        <v>0</v>
      </c>
      <c r="I279" s="44">
        <v>30</v>
      </c>
      <c r="J279" s="44">
        <v>0</v>
      </c>
      <c r="K279" s="98">
        <f>+I279+H279</f>
        <v>30</v>
      </c>
      <c r="L279" s="45" t="s">
        <v>262</v>
      </c>
      <c r="M279" s="44">
        <v>0</v>
      </c>
      <c r="N279" s="44">
        <f aca="true" t="shared" si="163" ref="N279:N284">$N$1*2</f>
        <v>70</v>
      </c>
      <c r="O279" s="46">
        <v>0</v>
      </c>
      <c r="P279" s="44">
        <v>0</v>
      </c>
      <c r="Q279" s="44">
        <v>0</v>
      </c>
      <c r="R279" s="12">
        <f aca="true" t="shared" si="164" ref="R279:R284">M279+N279+O279+P279+Q279</f>
        <v>70</v>
      </c>
      <c r="S279" s="80">
        <f t="shared" si="152"/>
        <v>1.3333333333333333</v>
      </c>
    </row>
    <row r="280" spans="1:19" ht="12.75" hidden="1" outlineLevel="2">
      <c r="A280" s="41">
        <v>39142</v>
      </c>
      <c r="B280" s="42" t="s">
        <v>74</v>
      </c>
      <c r="C280" s="42" t="s">
        <v>75</v>
      </c>
      <c r="E280" s="42">
        <v>842360</v>
      </c>
      <c r="F280" s="42">
        <v>842360</v>
      </c>
      <c r="G280" s="43">
        <f t="shared" si="162"/>
        <v>0</v>
      </c>
      <c r="H280" s="44">
        <v>0</v>
      </c>
      <c r="I280" s="44">
        <v>30</v>
      </c>
      <c r="J280" s="44">
        <v>0</v>
      </c>
      <c r="K280" s="98">
        <f>+I280+H280</f>
        <v>30</v>
      </c>
      <c r="L280" s="45" t="s">
        <v>262</v>
      </c>
      <c r="M280" s="44">
        <v>0</v>
      </c>
      <c r="N280" s="44">
        <f t="shared" si="163"/>
        <v>70</v>
      </c>
      <c r="O280" s="46">
        <v>0</v>
      </c>
      <c r="P280" s="44">
        <v>0</v>
      </c>
      <c r="Q280" s="44">
        <v>0</v>
      </c>
      <c r="R280" s="12">
        <f t="shared" si="164"/>
        <v>70</v>
      </c>
      <c r="S280" s="80">
        <f t="shared" si="152"/>
        <v>1.3333333333333333</v>
      </c>
    </row>
    <row r="281" spans="1:19" s="35" customFormat="1" ht="12.75" hidden="1" outlineLevel="2">
      <c r="A281" s="34">
        <v>39203</v>
      </c>
      <c r="B281" s="35" t="s">
        <v>74</v>
      </c>
      <c r="C281" s="35" t="s">
        <v>75</v>
      </c>
      <c r="E281" s="35">
        <v>842360</v>
      </c>
      <c r="F281" s="35">
        <v>892810</v>
      </c>
      <c r="G281" s="36">
        <f t="shared" si="162"/>
        <v>50450</v>
      </c>
      <c r="H281" s="37">
        <v>0</v>
      </c>
      <c r="I281" s="37">
        <v>30</v>
      </c>
      <c r="J281" s="37">
        <v>0</v>
      </c>
      <c r="K281" s="98">
        <f>+J281+I281+H281</f>
        <v>30</v>
      </c>
      <c r="L281" s="38" t="s">
        <v>262</v>
      </c>
      <c r="M281" s="37">
        <v>0</v>
      </c>
      <c r="N281" s="37">
        <f t="shared" si="163"/>
        <v>70</v>
      </c>
      <c r="O281" s="39">
        <f>(10000-5000)*$O$1</f>
        <v>10</v>
      </c>
      <c r="P281" s="37">
        <f>5000*$P$1</f>
        <v>12.5</v>
      </c>
      <c r="Q281" s="40">
        <f>(G281-15000)*$Q$1</f>
        <v>106.35000000000001</v>
      </c>
      <c r="R281" s="12">
        <f t="shared" si="164"/>
        <v>198.85000000000002</v>
      </c>
      <c r="S281" s="80">
        <f t="shared" si="152"/>
        <v>5.628333333333334</v>
      </c>
    </row>
    <row r="282" spans="1:19" s="35" customFormat="1" ht="12.75" hidden="1" outlineLevel="2">
      <c r="A282" s="34">
        <v>39264</v>
      </c>
      <c r="B282" s="35" t="s">
        <v>74</v>
      </c>
      <c r="C282" s="35" t="s">
        <v>75</v>
      </c>
      <c r="E282" s="35">
        <v>892810</v>
      </c>
      <c r="F282" s="35">
        <v>960150</v>
      </c>
      <c r="G282" s="36">
        <f t="shared" si="162"/>
        <v>67340</v>
      </c>
      <c r="H282" s="37">
        <v>0</v>
      </c>
      <c r="I282" s="37">
        <v>0</v>
      </c>
      <c r="J282" s="37">
        <v>101.01</v>
      </c>
      <c r="K282" s="98">
        <f>+J282+I282+H282</f>
        <v>101.01</v>
      </c>
      <c r="L282" s="38" t="s">
        <v>262</v>
      </c>
      <c r="M282" s="37">
        <v>0</v>
      </c>
      <c r="N282" s="37">
        <f t="shared" si="163"/>
        <v>70</v>
      </c>
      <c r="O282" s="39">
        <f>(10000-5000)*$O$1</f>
        <v>10</v>
      </c>
      <c r="P282" s="37">
        <f>5000*$P$1</f>
        <v>12.5</v>
      </c>
      <c r="Q282" s="40">
        <f>(G282-15000)*$Q$1</f>
        <v>157.02</v>
      </c>
      <c r="R282" s="12">
        <f t="shared" si="164"/>
        <v>249.52</v>
      </c>
      <c r="S282" s="80">
        <f t="shared" si="152"/>
        <v>1.4702504702504702</v>
      </c>
    </row>
    <row r="283" spans="1:19" s="35" customFormat="1" ht="12.75" hidden="1" outlineLevel="2">
      <c r="A283" s="34">
        <v>39326</v>
      </c>
      <c r="B283" s="35" t="s">
        <v>74</v>
      </c>
      <c r="C283" s="35" t="s">
        <v>75</v>
      </c>
      <c r="E283" s="35">
        <v>960150</v>
      </c>
      <c r="F283" s="35">
        <v>998960</v>
      </c>
      <c r="G283" s="36">
        <f t="shared" si="162"/>
        <v>38810</v>
      </c>
      <c r="H283" s="37">
        <v>10</v>
      </c>
      <c r="I283" s="37">
        <v>0</v>
      </c>
      <c r="J283" s="37">
        <v>58.22</v>
      </c>
      <c r="K283" s="98">
        <f>+J283+I283+H283</f>
        <v>68.22</v>
      </c>
      <c r="L283" s="38" t="s">
        <v>262</v>
      </c>
      <c r="M283" s="37">
        <v>10</v>
      </c>
      <c r="N283" s="37">
        <f t="shared" si="163"/>
        <v>70</v>
      </c>
      <c r="O283" s="39">
        <f>(10000-5000)*$O$1</f>
        <v>10</v>
      </c>
      <c r="P283" s="37">
        <f>5000*$P$1</f>
        <v>12.5</v>
      </c>
      <c r="Q283" s="40">
        <f>(G283-15000)*$Q$1</f>
        <v>71.43</v>
      </c>
      <c r="R283" s="12">
        <f t="shared" si="164"/>
        <v>173.93</v>
      </c>
      <c r="S283" s="80">
        <f t="shared" si="152"/>
        <v>1.549545587804163</v>
      </c>
    </row>
    <row r="284" spans="1:19" s="35" customFormat="1" ht="12.75" hidden="1" outlineLevel="2">
      <c r="A284" s="34">
        <v>39387</v>
      </c>
      <c r="B284" s="35" t="s">
        <v>74</v>
      </c>
      <c r="C284" s="35" t="s">
        <v>75</v>
      </c>
      <c r="E284" s="35">
        <v>998960</v>
      </c>
      <c r="F284" s="35">
        <v>1036450</v>
      </c>
      <c r="G284" s="36">
        <f t="shared" si="162"/>
        <v>37490</v>
      </c>
      <c r="H284" s="37">
        <v>0</v>
      </c>
      <c r="I284" s="37">
        <v>0</v>
      </c>
      <c r="J284" s="37">
        <v>56.24</v>
      </c>
      <c r="K284" s="98">
        <f>+J284+I284+H284</f>
        <v>56.24</v>
      </c>
      <c r="L284" s="38" t="s">
        <v>262</v>
      </c>
      <c r="M284" s="37">
        <v>0</v>
      </c>
      <c r="N284" s="37">
        <f t="shared" si="163"/>
        <v>70</v>
      </c>
      <c r="O284" s="39">
        <f>(10000-5000)*$O$1</f>
        <v>10</v>
      </c>
      <c r="P284" s="37">
        <f>5000*$P$1</f>
        <v>12.5</v>
      </c>
      <c r="Q284" s="40">
        <f>(G284-15000)*$Q$1</f>
        <v>67.47</v>
      </c>
      <c r="R284" s="12">
        <f t="shared" si="164"/>
        <v>159.97</v>
      </c>
      <c r="S284" s="80">
        <f t="shared" si="152"/>
        <v>1.8444167852062587</v>
      </c>
    </row>
    <row r="285" spans="1:19" s="35" customFormat="1" ht="12.75" outlineLevel="1" collapsed="1">
      <c r="A285" s="34"/>
      <c r="B285" s="50" t="s">
        <v>307</v>
      </c>
      <c r="G285" s="36">
        <f>SUBTOTAL(9,G279:G284)</f>
        <v>194090</v>
      </c>
      <c r="H285" s="37">
        <f>SUBTOTAL(9,H279:H284)</f>
        <v>10</v>
      </c>
      <c r="I285" s="37">
        <f>SUBTOTAL(9,I279:I284)</f>
        <v>90</v>
      </c>
      <c r="J285" s="37">
        <f>SUBTOTAL(9,J279:J284)</f>
        <v>215.47000000000003</v>
      </c>
      <c r="K285" s="98">
        <f>SUBTOTAL(9,K279:K284)</f>
        <v>315.47</v>
      </c>
      <c r="L285" s="38"/>
      <c r="M285" s="37">
        <f aca="true" t="shared" si="165" ref="M285:R285">SUBTOTAL(9,M279:M284)</f>
        <v>10</v>
      </c>
      <c r="N285" s="37">
        <f t="shared" si="165"/>
        <v>420</v>
      </c>
      <c r="O285" s="39">
        <f t="shared" si="165"/>
        <v>40</v>
      </c>
      <c r="P285" s="37">
        <f t="shared" si="165"/>
        <v>50</v>
      </c>
      <c r="Q285" s="40">
        <f t="shared" si="165"/>
        <v>402.27</v>
      </c>
      <c r="R285" s="12">
        <f t="shared" si="165"/>
        <v>922.27</v>
      </c>
      <c r="S285" s="80">
        <f t="shared" si="152"/>
        <v>1.923479253177798</v>
      </c>
    </row>
    <row r="286" spans="1:19" ht="12.75" hidden="1" outlineLevel="2">
      <c r="A286" s="41">
        <v>39083</v>
      </c>
      <c r="B286" s="42" t="s">
        <v>76</v>
      </c>
      <c r="C286" s="42" t="s">
        <v>77</v>
      </c>
      <c r="E286" s="42">
        <v>0</v>
      </c>
      <c r="F286" s="42">
        <v>0</v>
      </c>
      <c r="G286" s="43">
        <f aca="true" t="shared" si="166" ref="G286:G291">F286-E286</f>
        <v>0</v>
      </c>
      <c r="H286" s="44">
        <v>10</v>
      </c>
      <c r="I286" s="44">
        <v>30</v>
      </c>
      <c r="J286" s="44">
        <v>0</v>
      </c>
      <c r="K286" s="98">
        <f>+I286+H286</f>
        <v>40</v>
      </c>
      <c r="L286" s="45" t="s">
        <v>262</v>
      </c>
      <c r="M286" s="44">
        <v>10</v>
      </c>
      <c r="N286" s="44">
        <f aca="true" t="shared" si="167" ref="N286:N291">$N$1*2</f>
        <v>70</v>
      </c>
      <c r="O286" s="46">
        <v>0</v>
      </c>
      <c r="P286" s="44">
        <v>0</v>
      </c>
      <c r="Q286" s="44">
        <v>0</v>
      </c>
      <c r="R286" s="12">
        <f aca="true" t="shared" si="168" ref="R286:R291">M286+N286+O286+P286+Q286</f>
        <v>80</v>
      </c>
      <c r="S286" s="80">
        <f t="shared" si="152"/>
        <v>1</v>
      </c>
    </row>
    <row r="287" spans="1:19" ht="12.75" hidden="1" outlineLevel="2">
      <c r="A287" s="41">
        <v>39142</v>
      </c>
      <c r="B287" s="42" t="s">
        <v>76</v>
      </c>
      <c r="C287" s="42" t="s">
        <v>77</v>
      </c>
      <c r="E287" s="42">
        <v>0</v>
      </c>
      <c r="F287" s="42">
        <v>0</v>
      </c>
      <c r="G287" s="43">
        <f t="shared" si="166"/>
        <v>0</v>
      </c>
      <c r="H287" s="44">
        <v>10</v>
      </c>
      <c r="I287" s="44">
        <v>30</v>
      </c>
      <c r="J287" s="44">
        <v>0</v>
      </c>
      <c r="K287" s="98">
        <f>+I287+H287</f>
        <v>40</v>
      </c>
      <c r="L287" s="45" t="s">
        <v>262</v>
      </c>
      <c r="M287" s="44">
        <v>10</v>
      </c>
      <c r="N287" s="44">
        <f t="shared" si="167"/>
        <v>70</v>
      </c>
      <c r="O287" s="46">
        <v>0</v>
      </c>
      <c r="P287" s="44">
        <v>0</v>
      </c>
      <c r="Q287" s="44">
        <v>0</v>
      </c>
      <c r="R287" s="12">
        <f t="shared" si="168"/>
        <v>80</v>
      </c>
      <c r="S287" s="80">
        <f t="shared" si="152"/>
        <v>1</v>
      </c>
    </row>
    <row r="288" spans="1:19" ht="12.75" hidden="1" outlineLevel="2">
      <c r="A288" s="41">
        <v>39203</v>
      </c>
      <c r="B288" s="42" t="s">
        <v>76</v>
      </c>
      <c r="C288" s="42" t="s">
        <v>77</v>
      </c>
      <c r="E288" s="42">
        <v>0</v>
      </c>
      <c r="F288" s="42">
        <v>0</v>
      </c>
      <c r="G288" s="43">
        <f t="shared" si="166"/>
        <v>0</v>
      </c>
      <c r="H288" s="44">
        <v>0</v>
      </c>
      <c r="I288" s="44">
        <v>30</v>
      </c>
      <c r="J288" s="44">
        <v>0</v>
      </c>
      <c r="K288" s="98">
        <f>+J288+I288+H288</f>
        <v>30</v>
      </c>
      <c r="L288" s="45" t="s">
        <v>262</v>
      </c>
      <c r="M288" s="44">
        <v>0</v>
      </c>
      <c r="N288" s="44">
        <f t="shared" si="167"/>
        <v>70</v>
      </c>
      <c r="O288" s="46">
        <v>0</v>
      </c>
      <c r="P288" s="44">
        <v>0</v>
      </c>
      <c r="Q288" s="44">
        <v>0</v>
      </c>
      <c r="R288" s="12">
        <f t="shared" si="168"/>
        <v>70</v>
      </c>
      <c r="S288" s="80">
        <f t="shared" si="152"/>
        <v>1.3333333333333333</v>
      </c>
    </row>
    <row r="289" spans="1:19" ht="12.75" hidden="1" outlineLevel="2">
      <c r="A289" s="41">
        <v>39264</v>
      </c>
      <c r="B289" s="42" t="s">
        <v>76</v>
      </c>
      <c r="C289" s="42" t="s">
        <v>77</v>
      </c>
      <c r="E289" s="42">
        <v>0</v>
      </c>
      <c r="F289" s="42">
        <v>0</v>
      </c>
      <c r="G289" s="43">
        <f t="shared" si="166"/>
        <v>0</v>
      </c>
      <c r="H289" s="44">
        <v>10</v>
      </c>
      <c r="I289" s="44">
        <v>0</v>
      </c>
      <c r="J289" s="44">
        <v>65</v>
      </c>
      <c r="K289" s="98">
        <f>+J289+I289+H289</f>
        <v>75</v>
      </c>
      <c r="L289" s="45" t="s">
        <v>262</v>
      </c>
      <c r="M289" s="44">
        <v>10</v>
      </c>
      <c r="N289" s="44">
        <f t="shared" si="167"/>
        <v>70</v>
      </c>
      <c r="O289" s="46">
        <v>0</v>
      </c>
      <c r="P289" s="44">
        <v>0</v>
      </c>
      <c r="Q289" s="44">
        <v>0</v>
      </c>
      <c r="R289" s="12">
        <f t="shared" si="168"/>
        <v>80</v>
      </c>
      <c r="S289" s="80">
        <f t="shared" si="152"/>
        <v>0.06666666666666667</v>
      </c>
    </row>
    <row r="290" spans="1:19" ht="12.75" hidden="1" outlineLevel="2">
      <c r="A290" s="41">
        <v>39326</v>
      </c>
      <c r="B290" s="42" t="s">
        <v>76</v>
      </c>
      <c r="C290" s="42" t="s">
        <v>77</v>
      </c>
      <c r="E290" s="42">
        <v>0</v>
      </c>
      <c r="F290" s="42">
        <v>0</v>
      </c>
      <c r="G290" s="43">
        <f t="shared" si="166"/>
        <v>0</v>
      </c>
      <c r="H290" s="44">
        <v>10</v>
      </c>
      <c r="I290" s="44">
        <v>30</v>
      </c>
      <c r="J290" s="44">
        <v>0</v>
      </c>
      <c r="K290" s="98">
        <f>+J290+I290+H290</f>
        <v>40</v>
      </c>
      <c r="L290" s="45" t="s">
        <v>262</v>
      </c>
      <c r="M290" s="44">
        <v>10</v>
      </c>
      <c r="N290" s="44">
        <f t="shared" si="167"/>
        <v>70</v>
      </c>
      <c r="O290" s="46">
        <v>0</v>
      </c>
      <c r="P290" s="44">
        <v>0</v>
      </c>
      <c r="Q290" s="44">
        <v>0</v>
      </c>
      <c r="R290" s="12">
        <f t="shared" si="168"/>
        <v>80</v>
      </c>
      <c r="S290" s="80">
        <f t="shared" si="152"/>
        <v>1</v>
      </c>
    </row>
    <row r="291" spans="1:19" s="35" customFormat="1" ht="12.75" hidden="1" outlineLevel="2">
      <c r="A291" s="34">
        <v>39387</v>
      </c>
      <c r="B291" s="35" t="s">
        <v>76</v>
      </c>
      <c r="C291" s="35" t="s">
        <v>77</v>
      </c>
      <c r="E291" s="35">
        <v>0</v>
      </c>
      <c r="F291" s="35">
        <v>30850</v>
      </c>
      <c r="G291" s="36">
        <f t="shared" si="166"/>
        <v>30850</v>
      </c>
      <c r="H291" s="37">
        <v>0</v>
      </c>
      <c r="I291" s="37">
        <v>0</v>
      </c>
      <c r="J291" s="37">
        <v>46.28</v>
      </c>
      <c r="K291" s="98">
        <f>+J291+I291+H291</f>
        <v>46.28</v>
      </c>
      <c r="L291" s="38" t="s">
        <v>262</v>
      </c>
      <c r="M291" s="37">
        <v>0</v>
      </c>
      <c r="N291" s="37">
        <f t="shared" si="167"/>
        <v>70</v>
      </c>
      <c r="O291" s="39">
        <f>(10000-5000)*$O$1</f>
        <v>10</v>
      </c>
      <c r="P291" s="37">
        <f>5000*$P$1</f>
        <v>12.5</v>
      </c>
      <c r="Q291" s="40">
        <f>(G291-15000)*$Q$1</f>
        <v>47.550000000000004</v>
      </c>
      <c r="R291" s="12">
        <f t="shared" si="168"/>
        <v>140.05</v>
      </c>
      <c r="S291" s="80">
        <f t="shared" si="152"/>
        <v>2.0261452031114953</v>
      </c>
    </row>
    <row r="292" spans="1:19" s="35" customFormat="1" ht="12.75" outlineLevel="1" collapsed="1">
      <c r="A292" s="34"/>
      <c r="B292" s="50" t="s">
        <v>308</v>
      </c>
      <c r="G292" s="36">
        <f>SUBTOTAL(9,G286:G291)</f>
        <v>30850</v>
      </c>
      <c r="H292" s="37">
        <f>SUBTOTAL(9,H286:H291)</f>
        <v>40</v>
      </c>
      <c r="I292" s="37">
        <f>SUBTOTAL(9,I286:I291)</f>
        <v>120</v>
      </c>
      <c r="J292" s="37">
        <f>SUBTOTAL(9,J286:J291)</f>
        <v>111.28</v>
      </c>
      <c r="K292" s="98">
        <f>SUBTOTAL(9,K286:K291)</f>
        <v>271.28</v>
      </c>
      <c r="L292" s="38"/>
      <c r="M292" s="37">
        <f aca="true" t="shared" si="169" ref="M292:R292">SUBTOTAL(9,M286:M291)</f>
        <v>40</v>
      </c>
      <c r="N292" s="37">
        <f t="shared" si="169"/>
        <v>420</v>
      </c>
      <c r="O292" s="39">
        <f t="shared" si="169"/>
        <v>10</v>
      </c>
      <c r="P292" s="37">
        <f t="shared" si="169"/>
        <v>12.5</v>
      </c>
      <c r="Q292" s="40">
        <f t="shared" si="169"/>
        <v>47.550000000000004</v>
      </c>
      <c r="R292" s="12">
        <f t="shared" si="169"/>
        <v>530.05</v>
      </c>
      <c r="S292" s="80">
        <f t="shared" si="152"/>
        <v>0.953885284576821</v>
      </c>
    </row>
    <row r="293" spans="1:19" ht="12.75" hidden="1" outlineLevel="2">
      <c r="A293" s="41">
        <v>39083</v>
      </c>
      <c r="B293" s="42" t="s">
        <v>78</v>
      </c>
      <c r="C293" s="42" t="s">
        <v>79</v>
      </c>
      <c r="E293" s="42">
        <v>735340</v>
      </c>
      <c r="F293" s="42">
        <v>735340</v>
      </c>
      <c r="G293" s="43">
        <f aca="true" t="shared" si="170" ref="G293:G298">F293-E293</f>
        <v>0</v>
      </c>
      <c r="H293" s="44">
        <v>0</v>
      </c>
      <c r="I293" s="44">
        <v>30</v>
      </c>
      <c r="J293" s="44">
        <v>0</v>
      </c>
      <c r="K293" s="98">
        <f>+I293+H293</f>
        <v>30</v>
      </c>
      <c r="L293" s="45" t="s">
        <v>262</v>
      </c>
      <c r="M293" s="44">
        <v>0</v>
      </c>
      <c r="N293" s="44">
        <f aca="true" t="shared" si="171" ref="N293:N298">$N$1*2</f>
        <v>70</v>
      </c>
      <c r="O293" s="46">
        <v>0</v>
      </c>
      <c r="P293" s="44">
        <v>0</v>
      </c>
      <c r="Q293" s="44">
        <v>0</v>
      </c>
      <c r="R293" s="12">
        <f aca="true" t="shared" si="172" ref="R293:R298">M293+N293+O293+P293+Q293</f>
        <v>70</v>
      </c>
      <c r="S293" s="80">
        <f t="shared" si="152"/>
        <v>1.3333333333333333</v>
      </c>
    </row>
    <row r="294" spans="1:19" ht="12.75" hidden="1" outlineLevel="2">
      <c r="A294" s="41">
        <v>39142</v>
      </c>
      <c r="B294" s="42" t="s">
        <v>78</v>
      </c>
      <c r="C294" s="42" t="s">
        <v>79</v>
      </c>
      <c r="E294" s="42">
        <v>735340</v>
      </c>
      <c r="F294" s="42">
        <v>735340</v>
      </c>
      <c r="G294" s="43">
        <f t="shared" si="170"/>
        <v>0</v>
      </c>
      <c r="H294" s="44">
        <v>0</v>
      </c>
      <c r="I294" s="44">
        <v>30</v>
      </c>
      <c r="J294" s="44">
        <v>0</v>
      </c>
      <c r="K294" s="98">
        <f>+I294+H294</f>
        <v>30</v>
      </c>
      <c r="L294" s="45" t="s">
        <v>262</v>
      </c>
      <c r="M294" s="44">
        <v>0</v>
      </c>
      <c r="N294" s="44">
        <f t="shared" si="171"/>
        <v>70</v>
      </c>
      <c r="O294" s="46">
        <v>0</v>
      </c>
      <c r="P294" s="44">
        <v>0</v>
      </c>
      <c r="Q294" s="44">
        <v>0</v>
      </c>
      <c r="R294" s="12">
        <f t="shared" si="172"/>
        <v>70</v>
      </c>
      <c r="S294" s="80">
        <f t="shared" si="152"/>
        <v>1.3333333333333333</v>
      </c>
    </row>
    <row r="295" spans="1:19" s="35" customFormat="1" ht="12.75" hidden="1" outlineLevel="2">
      <c r="A295" s="34">
        <v>39203</v>
      </c>
      <c r="B295" s="35" t="s">
        <v>78</v>
      </c>
      <c r="C295" s="35" t="s">
        <v>79</v>
      </c>
      <c r="E295" s="35">
        <v>735340</v>
      </c>
      <c r="F295" s="35">
        <v>791230</v>
      </c>
      <c r="G295" s="36">
        <f t="shared" si="170"/>
        <v>55890</v>
      </c>
      <c r="H295" s="37">
        <v>0</v>
      </c>
      <c r="I295" s="37">
        <v>30</v>
      </c>
      <c r="J295" s="37">
        <v>0</v>
      </c>
      <c r="K295" s="98">
        <f>+J295+I295+H295</f>
        <v>30</v>
      </c>
      <c r="L295" s="38" t="s">
        <v>262</v>
      </c>
      <c r="M295" s="37">
        <v>0</v>
      </c>
      <c r="N295" s="37">
        <f t="shared" si="171"/>
        <v>70</v>
      </c>
      <c r="O295" s="39">
        <f>(10000-5000)*$O$1</f>
        <v>10</v>
      </c>
      <c r="P295" s="37">
        <f>5000*$P$1</f>
        <v>12.5</v>
      </c>
      <c r="Q295" s="40">
        <f>(G295-15000)*$Q$1</f>
        <v>122.67</v>
      </c>
      <c r="R295" s="12">
        <f t="shared" si="172"/>
        <v>215.17000000000002</v>
      </c>
      <c r="S295" s="80">
        <f t="shared" si="152"/>
        <v>6.1723333333333334</v>
      </c>
    </row>
    <row r="296" spans="1:19" s="28" customFormat="1" ht="12.75" hidden="1" outlineLevel="2">
      <c r="A296" s="27">
        <v>39264</v>
      </c>
      <c r="B296" s="28" t="s">
        <v>78</v>
      </c>
      <c r="C296" s="28" t="s">
        <v>79</v>
      </c>
      <c r="E296" s="28">
        <v>791230</v>
      </c>
      <c r="F296" s="28">
        <v>921260</v>
      </c>
      <c r="G296" s="29">
        <f t="shared" si="170"/>
        <v>130030</v>
      </c>
      <c r="H296" s="30">
        <v>0</v>
      </c>
      <c r="I296" s="30">
        <v>0</v>
      </c>
      <c r="J296" s="30">
        <v>195.08</v>
      </c>
      <c r="K296" s="98">
        <f>+J296+I296+H296</f>
        <v>195.08</v>
      </c>
      <c r="L296" s="31" t="s">
        <v>262</v>
      </c>
      <c r="M296" s="30">
        <v>0</v>
      </c>
      <c r="N296" s="30">
        <f t="shared" si="171"/>
        <v>70</v>
      </c>
      <c r="O296" s="32">
        <f>(10000-5000)*$O$1</f>
        <v>10</v>
      </c>
      <c r="P296" s="30">
        <f>5000*$P$1</f>
        <v>12.5</v>
      </c>
      <c r="Q296" s="68">
        <f>(G296-15000)*$Q$1</f>
        <v>345.09000000000003</v>
      </c>
      <c r="R296" s="12">
        <f t="shared" si="172"/>
        <v>437.59000000000003</v>
      </c>
      <c r="S296" s="80">
        <f t="shared" si="152"/>
        <v>1.2431310231699815</v>
      </c>
    </row>
    <row r="297" spans="1:19" s="35" customFormat="1" ht="12.75" hidden="1" outlineLevel="2">
      <c r="A297" s="34">
        <v>39326</v>
      </c>
      <c r="B297" s="35" t="s">
        <v>78</v>
      </c>
      <c r="C297" s="35" t="s">
        <v>79</v>
      </c>
      <c r="E297" s="35">
        <v>921260</v>
      </c>
      <c r="F297" s="35">
        <v>986730</v>
      </c>
      <c r="G297" s="36">
        <f t="shared" si="170"/>
        <v>65470</v>
      </c>
      <c r="H297" s="37">
        <v>0</v>
      </c>
      <c r="I297" s="37">
        <v>0</v>
      </c>
      <c r="J297" s="37">
        <v>98.18</v>
      </c>
      <c r="K297" s="98">
        <f>+J297+I297+H297</f>
        <v>98.18</v>
      </c>
      <c r="L297" s="38" t="s">
        <v>262</v>
      </c>
      <c r="M297" s="37">
        <v>0</v>
      </c>
      <c r="N297" s="37">
        <f t="shared" si="171"/>
        <v>70</v>
      </c>
      <c r="O297" s="39">
        <f>(10000-5000)*$O$1</f>
        <v>10</v>
      </c>
      <c r="P297" s="37">
        <f>5000*$P$1</f>
        <v>12.5</v>
      </c>
      <c r="Q297" s="40">
        <f>(G297-15000)*$Q$1</f>
        <v>151.41</v>
      </c>
      <c r="R297" s="12">
        <f t="shared" si="172"/>
        <v>243.91</v>
      </c>
      <c r="S297" s="80">
        <f t="shared" si="152"/>
        <v>1.4843145243430431</v>
      </c>
    </row>
    <row r="298" spans="1:19" s="35" customFormat="1" ht="12.75" hidden="1" outlineLevel="2">
      <c r="A298" s="34">
        <v>39387</v>
      </c>
      <c r="B298" s="35" t="s">
        <v>78</v>
      </c>
      <c r="C298" s="35" t="s">
        <v>79</v>
      </c>
      <c r="E298" s="35">
        <v>986730</v>
      </c>
      <c r="F298" s="35">
        <v>1031990</v>
      </c>
      <c r="G298" s="36">
        <f t="shared" si="170"/>
        <v>45260</v>
      </c>
      <c r="H298" s="37">
        <v>0</v>
      </c>
      <c r="I298" s="37">
        <v>0</v>
      </c>
      <c r="J298" s="37">
        <v>67.89</v>
      </c>
      <c r="K298" s="98">
        <f>+J298+I298+H298</f>
        <v>67.89</v>
      </c>
      <c r="L298" s="38" t="s">
        <v>262</v>
      </c>
      <c r="M298" s="37">
        <v>0</v>
      </c>
      <c r="N298" s="37">
        <f t="shared" si="171"/>
        <v>70</v>
      </c>
      <c r="O298" s="39">
        <f>(10000-5000)*$O$1</f>
        <v>10</v>
      </c>
      <c r="P298" s="37">
        <f>5000*$P$1</f>
        <v>12.5</v>
      </c>
      <c r="Q298" s="40">
        <f>(G298-15000)*$Q$1</f>
        <v>90.78</v>
      </c>
      <c r="R298" s="12">
        <f t="shared" si="172"/>
        <v>183.28</v>
      </c>
      <c r="S298" s="80">
        <f t="shared" si="152"/>
        <v>1.6996612166740315</v>
      </c>
    </row>
    <row r="299" spans="1:19" s="35" customFormat="1" ht="12.75" outlineLevel="1" collapsed="1">
      <c r="A299" s="34"/>
      <c r="B299" s="50" t="s">
        <v>309</v>
      </c>
      <c r="G299" s="36">
        <f>SUBTOTAL(9,G293:G298)</f>
        <v>296650</v>
      </c>
      <c r="H299" s="37">
        <f>SUBTOTAL(9,H293:H298)</f>
        <v>0</v>
      </c>
      <c r="I299" s="37">
        <f>SUBTOTAL(9,I293:I298)</f>
        <v>90</v>
      </c>
      <c r="J299" s="37">
        <f>SUBTOTAL(9,J293:J298)</f>
        <v>361.15</v>
      </c>
      <c r="K299" s="98">
        <f>SUBTOTAL(9,K293:K298)</f>
        <v>451.15000000000003</v>
      </c>
      <c r="L299" s="38"/>
      <c r="M299" s="37">
        <f aca="true" t="shared" si="173" ref="M299:R299">SUBTOTAL(9,M293:M298)</f>
        <v>0</v>
      </c>
      <c r="N299" s="37">
        <f t="shared" si="173"/>
        <v>420</v>
      </c>
      <c r="O299" s="39">
        <f t="shared" si="173"/>
        <v>40</v>
      </c>
      <c r="P299" s="37">
        <f t="shared" si="173"/>
        <v>50</v>
      </c>
      <c r="Q299" s="40">
        <f t="shared" si="173"/>
        <v>709.95</v>
      </c>
      <c r="R299" s="12">
        <f t="shared" si="173"/>
        <v>1219.95</v>
      </c>
      <c r="S299" s="80">
        <f t="shared" si="152"/>
        <v>1.7040895489305108</v>
      </c>
    </row>
    <row r="300" spans="1:19" ht="12.75" hidden="1" outlineLevel="2">
      <c r="A300" s="41">
        <v>39083</v>
      </c>
      <c r="B300" s="42" t="s">
        <v>213</v>
      </c>
      <c r="C300" s="42" t="s">
        <v>214</v>
      </c>
      <c r="E300" s="42">
        <v>1285220</v>
      </c>
      <c r="F300" s="42">
        <v>1285220</v>
      </c>
      <c r="G300" s="43">
        <f aca="true" t="shared" si="174" ref="G300:G305">F300-E300</f>
        <v>0</v>
      </c>
      <c r="H300" s="44">
        <v>0</v>
      </c>
      <c r="I300" s="44">
        <v>30</v>
      </c>
      <c r="J300" s="44">
        <v>0</v>
      </c>
      <c r="K300" s="98">
        <f>+I300+H300</f>
        <v>30</v>
      </c>
      <c r="L300" s="45" t="s">
        <v>262</v>
      </c>
      <c r="M300" s="44">
        <v>0</v>
      </c>
      <c r="N300" s="44">
        <f aca="true" t="shared" si="175" ref="N300:N305">$N$1*2</f>
        <v>70</v>
      </c>
      <c r="O300" s="46">
        <v>0</v>
      </c>
      <c r="P300" s="44">
        <v>0</v>
      </c>
      <c r="Q300" s="44">
        <v>0</v>
      </c>
      <c r="R300" s="12">
        <f aca="true" t="shared" si="176" ref="R300:R305">M300+N300+O300+P300+Q300</f>
        <v>70</v>
      </c>
      <c r="S300" s="80">
        <f t="shared" si="152"/>
        <v>1.3333333333333333</v>
      </c>
    </row>
    <row r="301" spans="1:19" ht="12.75" hidden="1" outlineLevel="2">
      <c r="A301" s="41">
        <v>39142</v>
      </c>
      <c r="B301" s="42" t="s">
        <v>213</v>
      </c>
      <c r="C301" s="42" t="s">
        <v>214</v>
      </c>
      <c r="E301" s="42">
        <v>1285220</v>
      </c>
      <c r="F301" s="42">
        <v>1285220</v>
      </c>
      <c r="G301" s="43">
        <f t="shared" si="174"/>
        <v>0</v>
      </c>
      <c r="H301" s="44">
        <v>0</v>
      </c>
      <c r="I301" s="44">
        <v>30</v>
      </c>
      <c r="J301" s="44">
        <v>0</v>
      </c>
      <c r="K301" s="98">
        <f>+I301+H301</f>
        <v>30</v>
      </c>
      <c r="L301" s="45" t="s">
        <v>262</v>
      </c>
      <c r="M301" s="44">
        <v>0</v>
      </c>
      <c r="N301" s="44">
        <f t="shared" si="175"/>
        <v>70</v>
      </c>
      <c r="O301" s="46">
        <v>0</v>
      </c>
      <c r="P301" s="44">
        <v>0</v>
      </c>
      <c r="Q301" s="44">
        <v>0</v>
      </c>
      <c r="R301" s="12">
        <f t="shared" si="176"/>
        <v>70</v>
      </c>
      <c r="S301" s="80">
        <f t="shared" si="152"/>
        <v>1.3333333333333333</v>
      </c>
    </row>
    <row r="302" spans="1:19" s="35" customFormat="1" ht="12.75" hidden="1" outlineLevel="2">
      <c r="A302" s="34">
        <v>39203</v>
      </c>
      <c r="B302" s="35" t="s">
        <v>213</v>
      </c>
      <c r="C302" s="35" t="s">
        <v>214</v>
      </c>
      <c r="E302" s="35">
        <v>1285220</v>
      </c>
      <c r="F302" s="35">
        <v>1337770</v>
      </c>
      <c r="G302" s="36">
        <f t="shared" si="174"/>
        <v>52550</v>
      </c>
      <c r="H302" s="37">
        <v>0</v>
      </c>
      <c r="I302" s="37">
        <v>30</v>
      </c>
      <c r="J302" s="37">
        <v>0</v>
      </c>
      <c r="K302" s="98">
        <f>+J302+I302+H302</f>
        <v>30</v>
      </c>
      <c r="L302" s="38" t="s">
        <v>262</v>
      </c>
      <c r="M302" s="37">
        <v>0</v>
      </c>
      <c r="N302" s="37">
        <f t="shared" si="175"/>
        <v>70</v>
      </c>
      <c r="O302" s="39">
        <f>(10000-5000)*$O$1</f>
        <v>10</v>
      </c>
      <c r="P302" s="37">
        <f>5000*$P$1</f>
        <v>12.5</v>
      </c>
      <c r="Q302" s="40">
        <f>(G302-15000)*$Q$1</f>
        <v>112.65</v>
      </c>
      <c r="R302" s="12">
        <f t="shared" si="176"/>
        <v>205.15</v>
      </c>
      <c r="S302" s="80">
        <f t="shared" si="152"/>
        <v>5.838333333333334</v>
      </c>
    </row>
    <row r="303" spans="1:19" s="35" customFormat="1" ht="12.75" hidden="1" outlineLevel="2">
      <c r="A303" s="34">
        <v>39264</v>
      </c>
      <c r="B303" s="35" t="s">
        <v>213</v>
      </c>
      <c r="C303" s="35" t="s">
        <v>214</v>
      </c>
      <c r="E303" s="35">
        <v>1337770</v>
      </c>
      <c r="F303" s="35">
        <v>1420810</v>
      </c>
      <c r="G303" s="36">
        <f t="shared" si="174"/>
        <v>83040</v>
      </c>
      <c r="H303" s="37">
        <v>0</v>
      </c>
      <c r="I303" s="37">
        <v>0</v>
      </c>
      <c r="J303" s="37">
        <v>124.56</v>
      </c>
      <c r="K303" s="98">
        <f>+J303+I303+H303</f>
        <v>124.56</v>
      </c>
      <c r="L303" s="38" t="s">
        <v>262</v>
      </c>
      <c r="M303" s="37">
        <v>0</v>
      </c>
      <c r="N303" s="37">
        <f t="shared" si="175"/>
        <v>70</v>
      </c>
      <c r="O303" s="39">
        <f>(10000-5000)*$O$1</f>
        <v>10</v>
      </c>
      <c r="P303" s="37">
        <f>5000*$P$1</f>
        <v>12.5</v>
      </c>
      <c r="Q303" s="40">
        <f>(G303-15000)*$Q$1</f>
        <v>204.12</v>
      </c>
      <c r="R303" s="12">
        <f t="shared" si="176"/>
        <v>296.62</v>
      </c>
      <c r="S303" s="80">
        <f t="shared" si="152"/>
        <v>1.3813423249839434</v>
      </c>
    </row>
    <row r="304" spans="1:19" s="35" customFormat="1" ht="12.75" hidden="1" outlineLevel="2">
      <c r="A304" s="34">
        <v>39326</v>
      </c>
      <c r="B304" s="35" t="s">
        <v>213</v>
      </c>
      <c r="C304" s="35" t="s">
        <v>214</v>
      </c>
      <c r="E304" s="35">
        <v>1420810</v>
      </c>
      <c r="F304" s="35">
        <v>1463540</v>
      </c>
      <c r="G304" s="36">
        <f t="shared" si="174"/>
        <v>42730</v>
      </c>
      <c r="H304" s="37">
        <v>0</v>
      </c>
      <c r="I304" s="37">
        <v>0</v>
      </c>
      <c r="J304" s="37">
        <v>64.1</v>
      </c>
      <c r="K304" s="98">
        <f>+J304+I304+H304</f>
        <v>64.1</v>
      </c>
      <c r="L304" s="38" t="s">
        <v>262</v>
      </c>
      <c r="M304" s="37">
        <v>0</v>
      </c>
      <c r="N304" s="37">
        <f t="shared" si="175"/>
        <v>70</v>
      </c>
      <c r="O304" s="39">
        <f>(10000-5000)*$O$1</f>
        <v>10</v>
      </c>
      <c r="P304" s="37">
        <f>5000*$P$1</f>
        <v>12.5</v>
      </c>
      <c r="Q304" s="40">
        <f>(G304-15000)*$Q$1</f>
        <v>83.19</v>
      </c>
      <c r="R304" s="12">
        <f t="shared" si="176"/>
        <v>175.69</v>
      </c>
      <c r="S304" s="80">
        <f t="shared" si="152"/>
        <v>1.740873634945398</v>
      </c>
    </row>
    <row r="305" spans="1:19" s="35" customFormat="1" ht="12.75" hidden="1" outlineLevel="2">
      <c r="A305" s="34">
        <v>39387</v>
      </c>
      <c r="B305" s="35" t="s">
        <v>213</v>
      </c>
      <c r="C305" s="35" t="s">
        <v>214</v>
      </c>
      <c r="E305" s="35">
        <v>1463540</v>
      </c>
      <c r="F305" s="35">
        <v>1506030</v>
      </c>
      <c r="G305" s="36">
        <f t="shared" si="174"/>
        <v>42490</v>
      </c>
      <c r="H305" s="37">
        <v>0</v>
      </c>
      <c r="I305" s="37">
        <v>0</v>
      </c>
      <c r="J305" s="37">
        <v>63.74</v>
      </c>
      <c r="K305" s="98">
        <f>+J305+I305+H305</f>
        <v>63.74</v>
      </c>
      <c r="L305" s="38" t="s">
        <v>262</v>
      </c>
      <c r="M305" s="37">
        <v>0</v>
      </c>
      <c r="N305" s="37">
        <f t="shared" si="175"/>
        <v>70</v>
      </c>
      <c r="O305" s="39">
        <f>(10000-5000)*$O$1</f>
        <v>10</v>
      </c>
      <c r="P305" s="37">
        <f>5000*$P$1</f>
        <v>12.5</v>
      </c>
      <c r="Q305" s="40">
        <f>(G305-15000)*$Q$1</f>
        <v>82.47</v>
      </c>
      <c r="R305" s="12">
        <f t="shared" si="176"/>
        <v>174.97</v>
      </c>
      <c r="S305" s="80">
        <f t="shared" si="152"/>
        <v>1.7450580483213052</v>
      </c>
    </row>
    <row r="306" spans="1:19" s="35" customFormat="1" ht="12.75" outlineLevel="1" collapsed="1">
      <c r="A306" s="34"/>
      <c r="B306" s="50" t="s">
        <v>310</v>
      </c>
      <c r="G306" s="36">
        <f>SUBTOTAL(9,G300:G305)</f>
        <v>220810</v>
      </c>
      <c r="H306" s="37">
        <f>SUBTOTAL(9,H300:H305)</f>
        <v>0</v>
      </c>
      <c r="I306" s="37">
        <f>SUBTOTAL(9,I300:I305)</f>
        <v>90</v>
      </c>
      <c r="J306" s="37">
        <f>SUBTOTAL(9,J300:J305)</f>
        <v>252.4</v>
      </c>
      <c r="K306" s="98">
        <f>SUBTOTAL(9,K300:K305)</f>
        <v>342.4</v>
      </c>
      <c r="L306" s="38"/>
      <c r="M306" s="37">
        <f aca="true" t="shared" si="177" ref="M306:R306">SUBTOTAL(9,M300:M305)</f>
        <v>0</v>
      </c>
      <c r="N306" s="37">
        <f t="shared" si="177"/>
        <v>420</v>
      </c>
      <c r="O306" s="39">
        <f t="shared" si="177"/>
        <v>40</v>
      </c>
      <c r="P306" s="37">
        <f t="shared" si="177"/>
        <v>50</v>
      </c>
      <c r="Q306" s="40">
        <f t="shared" si="177"/>
        <v>482.42999999999995</v>
      </c>
      <c r="R306" s="12">
        <f t="shared" si="177"/>
        <v>992.4300000000001</v>
      </c>
      <c r="S306" s="80">
        <f t="shared" si="152"/>
        <v>1.8984521028037387</v>
      </c>
    </row>
    <row r="307" spans="1:19" ht="12.75" hidden="1" outlineLevel="2">
      <c r="A307" s="41">
        <v>39083</v>
      </c>
      <c r="B307" s="42" t="s">
        <v>80</v>
      </c>
      <c r="C307" s="42" t="s">
        <v>81</v>
      </c>
      <c r="E307" s="42">
        <v>738090</v>
      </c>
      <c r="F307" s="42">
        <v>738090</v>
      </c>
      <c r="G307" s="43">
        <f aca="true" t="shared" si="178" ref="G307:G312">F307-E307</f>
        <v>0</v>
      </c>
      <c r="H307" s="44">
        <v>0</v>
      </c>
      <c r="I307" s="44">
        <v>30</v>
      </c>
      <c r="J307" s="44">
        <v>0</v>
      </c>
      <c r="K307" s="98">
        <f>+I307+H307</f>
        <v>30</v>
      </c>
      <c r="L307" s="45" t="s">
        <v>262</v>
      </c>
      <c r="M307" s="44">
        <v>0</v>
      </c>
      <c r="N307" s="44">
        <f aca="true" t="shared" si="179" ref="N307:N312">$N$1*2</f>
        <v>70</v>
      </c>
      <c r="O307" s="46">
        <v>0</v>
      </c>
      <c r="P307" s="44">
        <v>0</v>
      </c>
      <c r="Q307" s="44">
        <v>0</v>
      </c>
      <c r="R307" s="12">
        <f aca="true" t="shared" si="180" ref="R307:R312">M307+N307+O307+P307+Q307</f>
        <v>70</v>
      </c>
      <c r="S307" s="80">
        <f t="shared" si="152"/>
        <v>1.3333333333333333</v>
      </c>
    </row>
    <row r="308" spans="1:19" ht="12.75" hidden="1" outlineLevel="2">
      <c r="A308" s="41">
        <v>39142</v>
      </c>
      <c r="B308" s="42" t="s">
        <v>80</v>
      </c>
      <c r="C308" s="42" t="s">
        <v>81</v>
      </c>
      <c r="E308" s="42">
        <v>738090</v>
      </c>
      <c r="F308" s="42">
        <v>738090</v>
      </c>
      <c r="G308" s="43">
        <f t="shared" si="178"/>
        <v>0</v>
      </c>
      <c r="H308" s="44">
        <v>0</v>
      </c>
      <c r="I308" s="44">
        <v>30</v>
      </c>
      <c r="J308" s="44">
        <v>0</v>
      </c>
      <c r="K308" s="98">
        <f>+I308+H308</f>
        <v>30</v>
      </c>
      <c r="L308" s="45" t="s">
        <v>262</v>
      </c>
      <c r="M308" s="44">
        <v>0</v>
      </c>
      <c r="N308" s="44">
        <f t="shared" si="179"/>
        <v>70</v>
      </c>
      <c r="O308" s="46">
        <v>0</v>
      </c>
      <c r="P308" s="44">
        <v>0</v>
      </c>
      <c r="Q308" s="44">
        <v>0</v>
      </c>
      <c r="R308" s="12">
        <f t="shared" si="180"/>
        <v>70</v>
      </c>
      <c r="S308" s="80">
        <f t="shared" si="152"/>
        <v>1.3333333333333333</v>
      </c>
    </row>
    <row r="309" spans="1:19" s="35" customFormat="1" ht="12.75" hidden="1" outlineLevel="2">
      <c r="A309" s="34">
        <v>39203</v>
      </c>
      <c r="B309" s="35" t="s">
        <v>80</v>
      </c>
      <c r="C309" s="35" t="s">
        <v>81</v>
      </c>
      <c r="E309" s="35">
        <v>738090</v>
      </c>
      <c r="F309" s="35">
        <v>770460</v>
      </c>
      <c r="G309" s="36">
        <f t="shared" si="178"/>
        <v>32370</v>
      </c>
      <c r="H309" s="37">
        <v>0</v>
      </c>
      <c r="I309" s="37">
        <v>30</v>
      </c>
      <c r="J309" s="37">
        <v>0</v>
      </c>
      <c r="K309" s="98">
        <f>+J309+I309+H309</f>
        <v>30</v>
      </c>
      <c r="L309" s="38" t="s">
        <v>262</v>
      </c>
      <c r="M309" s="37">
        <v>0</v>
      </c>
      <c r="N309" s="37">
        <f t="shared" si="179"/>
        <v>70</v>
      </c>
      <c r="O309" s="39">
        <f>(10000-5000)*$O$1</f>
        <v>10</v>
      </c>
      <c r="P309" s="37">
        <f>5000*$P$1</f>
        <v>12.5</v>
      </c>
      <c r="Q309" s="40">
        <f>(G309-15000)*$Q$1</f>
        <v>52.11</v>
      </c>
      <c r="R309" s="12">
        <f t="shared" si="180"/>
        <v>144.61</v>
      </c>
      <c r="S309" s="80">
        <f t="shared" si="152"/>
        <v>3.8203333333333336</v>
      </c>
    </row>
    <row r="310" spans="1:19" s="35" customFormat="1" ht="12.75" hidden="1" outlineLevel="2">
      <c r="A310" s="34">
        <v>39264</v>
      </c>
      <c r="B310" s="35" t="s">
        <v>80</v>
      </c>
      <c r="C310" s="35" t="s">
        <v>81</v>
      </c>
      <c r="E310" s="35">
        <v>770460</v>
      </c>
      <c r="F310" s="35">
        <v>829620</v>
      </c>
      <c r="G310" s="36">
        <f t="shared" si="178"/>
        <v>59160</v>
      </c>
      <c r="H310" s="37">
        <v>0</v>
      </c>
      <c r="I310" s="37">
        <v>0</v>
      </c>
      <c r="J310" s="37">
        <v>88.74</v>
      </c>
      <c r="K310" s="98">
        <f>+J310+I310+H310</f>
        <v>88.74</v>
      </c>
      <c r="L310" s="38" t="s">
        <v>262</v>
      </c>
      <c r="M310" s="37">
        <v>0</v>
      </c>
      <c r="N310" s="37">
        <f t="shared" si="179"/>
        <v>70</v>
      </c>
      <c r="O310" s="39">
        <f>(10000-5000)*$O$1</f>
        <v>10</v>
      </c>
      <c r="P310" s="37">
        <f>5000*$P$1</f>
        <v>12.5</v>
      </c>
      <c r="Q310" s="40">
        <f>(G310-15000)*$Q$1</f>
        <v>132.48</v>
      </c>
      <c r="R310" s="12">
        <f t="shared" si="180"/>
        <v>224.98</v>
      </c>
      <c r="S310" s="80">
        <f t="shared" si="152"/>
        <v>1.5352715798963266</v>
      </c>
    </row>
    <row r="311" spans="1:19" s="35" customFormat="1" ht="12.75" hidden="1" outlineLevel="2">
      <c r="A311" s="34">
        <v>39326</v>
      </c>
      <c r="B311" s="35" t="s">
        <v>80</v>
      </c>
      <c r="C311" s="35" t="s">
        <v>81</v>
      </c>
      <c r="E311" s="35">
        <v>829620</v>
      </c>
      <c r="F311" s="35">
        <v>912260</v>
      </c>
      <c r="G311" s="36">
        <f t="shared" si="178"/>
        <v>82640</v>
      </c>
      <c r="H311" s="37">
        <v>0</v>
      </c>
      <c r="I311" s="37">
        <v>0</v>
      </c>
      <c r="J311" s="37">
        <v>123.96</v>
      </c>
      <c r="K311" s="98">
        <f>+J311+I311+H311</f>
        <v>123.96</v>
      </c>
      <c r="L311" s="38" t="s">
        <v>262</v>
      </c>
      <c r="M311" s="37">
        <v>0</v>
      </c>
      <c r="N311" s="37">
        <f t="shared" si="179"/>
        <v>70</v>
      </c>
      <c r="O311" s="39">
        <f>(10000-5000)*$O$1</f>
        <v>10</v>
      </c>
      <c r="P311" s="37">
        <f>5000*$P$1</f>
        <v>12.5</v>
      </c>
      <c r="Q311" s="40">
        <f>(G311-15000)*$Q$1</f>
        <v>202.92000000000002</v>
      </c>
      <c r="R311" s="12">
        <f t="shared" si="180"/>
        <v>295.42</v>
      </c>
      <c r="S311" s="80">
        <f t="shared" si="152"/>
        <v>1.3831881252016782</v>
      </c>
    </row>
    <row r="312" spans="1:19" s="35" customFormat="1" ht="12.75" hidden="1" outlineLevel="2">
      <c r="A312" s="34">
        <v>39387</v>
      </c>
      <c r="B312" s="35" t="s">
        <v>80</v>
      </c>
      <c r="C312" s="35" t="s">
        <v>81</v>
      </c>
      <c r="E312" s="35">
        <v>912260</v>
      </c>
      <c r="F312" s="35">
        <v>977250</v>
      </c>
      <c r="G312" s="36">
        <f t="shared" si="178"/>
        <v>64990</v>
      </c>
      <c r="H312" s="37">
        <v>12.39</v>
      </c>
      <c r="I312" s="37">
        <v>0</v>
      </c>
      <c r="J312" s="37">
        <v>97.49</v>
      </c>
      <c r="K312" s="98">
        <f>+J312+I312+H312</f>
        <v>109.88</v>
      </c>
      <c r="L312" s="38" t="s">
        <v>262</v>
      </c>
      <c r="M312" s="37">
        <v>12.39</v>
      </c>
      <c r="N312" s="37">
        <f t="shared" si="179"/>
        <v>70</v>
      </c>
      <c r="O312" s="39">
        <f>(10000-5000)*$O$1</f>
        <v>10</v>
      </c>
      <c r="P312" s="37">
        <f>5000*$P$1</f>
        <v>12.5</v>
      </c>
      <c r="Q312" s="40">
        <f>(G312-15000)*$Q$1</f>
        <v>149.97</v>
      </c>
      <c r="R312" s="12">
        <f t="shared" si="180"/>
        <v>254.86</v>
      </c>
      <c r="S312" s="80">
        <f t="shared" si="152"/>
        <v>1.3194393884237352</v>
      </c>
    </row>
    <row r="313" spans="1:19" s="35" customFormat="1" ht="12.75" outlineLevel="1" collapsed="1">
      <c r="A313" s="34"/>
      <c r="B313" s="50" t="s">
        <v>311</v>
      </c>
      <c r="G313" s="36">
        <f>SUBTOTAL(9,G307:G312)</f>
        <v>239160</v>
      </c>
      <c r="H313" s="37">
        <f>SUBTOTAL(9,H307:H312)</f>
        <v>12.39</v>
      </c>
      <c r="I313" s="37">
        <f>SUBTOTAL(9,I307:I312)</f>
        <v>90</v>
      </c>
      <c r="J313" s="37">
        <f>SUBTOTAL(9,J307:J312)</f>
        <v>310.19</v>
      </c>
      <c r="K313" s="98">
        <f>SUBTOTAL(9,K307:K312)</f>
        <v>412.58</v>
      </c>
      <c r="L313" s="38"/>
      <c r="M313" s="37">
        <f aca="true" t="shared" si="181" ref="M313:R313">SUBTOTAL(9,M307:M312)</f>
        <v>12.39</v>
      </c>
      <c r="N313" s="37">
        <f t="shared" si="181"/>
        <v>420</v>
      </c>
      <c r="O313" s="39">
        <f t="shared" si="181"/>
        <v>40</v>
      </c>
      <c r="P313" s="37">
        <f t="shared" si="181"/>
        <v>50</v>
      </c>
      <c r="Q313" s="40">
        <f t="shared" si="181"/>
        <v>537.48</v>
      </c>
      <c r="R313" s="12">
        <f t="shared" si="181"/>
        <v>1059.87</v>
      </c>
      <c r="S313" s="80">
        <f t="shared" si="152"/>
        <v>1.5688836104513064</v>
      </c>
    </row>
    <row r="314" spans="1:19" ht="12.75" hidden="1" outlineLevel="2">
      <c r="A314" s="41">
        <v>39083</v>
      </c>
      <c r="B314" s="42" t="s">
        <v>235</v>
      </c>
      <c r="C314" s="42" t="s">
        <v>236</v>
      </c>
      <c r="E314" s="42">
        <v>0</v>
      </c>
      <c r="F314" s="42">
        <v>0</v>
      </c>
      <c r="G314" s="43">
        <f aca="true" t="shared" si="182" ref="G314:G319">F314-E314</f>
        <v>0</v>
      </c>
      <c r="H314" s="44">
        <v>0</v>
      </c>
      <c r="I314" s="44">
        <v>30</v>
      </c>
      <c r="J314" s="44">
        <v>0</v>
      </c>
      <c r="K314" s="98">
        <f>+I314+H314</f>
        <v>30</v>
      </c>
      <c r="L314" s="45" t="s">
        <v>262</v>
      </c>
      <c r="M314" s="44">
        <v>0</v>
      </c>
      <c r="N314" s="44">
        <f aca="true" t="shared" si="183" ref="N314:N319">$N$1*2</f>
        <v>70</v>
      </c>
      <c r="O314" s="46">
        <v>0</v>
      </c>
      <c r="P314" s="44">
        <v>0</v>
      </c>
      <c r="Q314" s="44">
        <v>0</v>
      </c>
      <c r="R314" s="12">
        <f aca="true" t="shared" si="184" ref="R314:R319">M314+N314+O314+P314+Q314</f>
        <v>70</v>
      </c>
      <c r="S314" s="80">
        <f t="shared" si="152"/>
        <v>1.3333333333333333</v>
      </c>
    </row>
    <row r="315" spans="1:19" ht="12.75" hidden="1" outlineLevel="2">
      <c r="A315" s="41">
        <v>39142</v>
      </c>
      <c r="B315" s="42" t="s">
        <v>235</v>
      </c>
      <c r="C315" s="42" t="s">
        <v>236</v>
      </c>
      <c r="E315" s="42">
        <v>0</v>
      </c>
      <c r="F315" s="42">
        <v>0</v>
      </c>
      <c r="G315" s="43">
        <f t="shared" si="182"/>
        <v>0</v>
      </c>
      <c r="H315" s="44">
        <v>0</v>
      </c>
      <c r="I315" s="44">
        <v>30</v>
      </c>
      <c r="J315" s="44">
        <v>0</v>
      </c>
      <c r="K315" s="98">
        <f>+I315+H315</f>
        <v>30</v>
      </c>
      <c r="L315" s="45" t="s">
        <v>262</v>
      </c>
      <c r="M315" s="44">
        <v>0</v>
      </c>
      <c r="N315" s="44">
        <f t="shared" si="183"/>
        <v>70</v>
      </c>
      <c r="O315" s="46">
        <v>0</v>
      </c>
      <c r="P315" s="44">
        <v>0</v>
      </c>
      <c r="Q315" s="44">
        <v>0</v>
      </c>
      <c r="R315" s="12">
        <f t="shared" si="184"/>
        <v>70</v>
      </c>
      <c r="S315" s="80">
        <f t="shared" si="152"/>
        <v>1.3333333333333333</v>
      </c>
    </row>
    <row r="316" spans="1:19" ht="12.75" hidden="1" outlineLevel="2">
      <c r="A316" s="41">
        <v>39203</v>
      </c>
      <c r="B316" s="42" t="s">
        <v>235</v>
      </c>
      <c r="C316" s="42" t="s">
        <v>236</v>
      </c>
      <c r="E316" s="42">
        <v>0</v>
      </c>
      <c r="F316" s="42">
        <v>0</v>
      </c>
      <c r="G316" s="43">
        <f t="shared" si="182"/>
        <v>0</v>
      </c>
      <c r="H316" s="44">
        <v>0</v>
      </c>
      <c r="I316" s="44">
        <v>0</v>
      </c>
      <c r="J316" s="44">
        <v>0</v>
      </c>
      <c r="K316" s="98">
        <f>+J316+I316+H316</f>
        <v>0</v>
      </c>
      <c r="L316" s="45" t="s">
        <v>262</v>
      </c>
      <c r="M316" s="44">
        <v>0</v>
      </c>
      <c r="N316" s="44">
        <f t="shared" si="183"/>
        <v>70</v>
      </c>
      <c r="O316" s="46">
        <v>0</v>
      </c>
      <c r="P316" s="44">
        <v>0</v>
      </c>
      <c r="Q316" s="44">
        <v>0</v>
      </c>
      <c r="R316" s="12">
        <f t="shared" si="184"/>
        <v>70</v>
      </c>
      <c r="S316" s="80" t="e">
        <f t="shared" si="152"/>
        <v>#DIV/0!</v>
      </c>
    </row>
    <row r="317" spans="1:19" ht="12.75" hidden="1" outlineLevel="2">
      <c r="A317" s="41">
        <v>39264</v>
      </c>
      <c r="B317" s="42" t="s">
        <v>235</v>
      </c>
      <c r="C317" s="42" t="s">
        <v>236</v>
      </c>
      <c r="E317" s="42">
        <v>0</v>
      </c>
      <c r="F317" s="42">
        <v>0</v>
      </c>
      <c r="G317" s="43">
        <f t="shared" si="182"/>
        <v>0</v>
      </c>
      <c r="H317" s="44">
        <v>0</v>
      </c>
      <c r="I317" s="44">
        <v>0</v>
      </c>
      <c r="J317" s="44">
        <v>0</v>
      </c>
      <c r="K317" s="98">
        <f>+J317+I317+H317</f>
        <v>0</v>
      </c>
      <c r="L317" s="45" t="s">
        <v>262</v>
      </c>
      <c r="M317" s="44">
        <v>0</v>
      </c>
      <c r="N317" s="44">
        <f t="shared" si="183"/>
        <v>70</v>
      </c>
      <c r="O317" s="46">
        <v>0</v>
      </c>
      <c r="P317" s="44">
        <v>0</v>
      </c>
      <c r="Q317" s="44">
        <v>0</v>
      </c>
      <c r="R317" s="12">
        <f t="shared" si="184"/>
        <v>70</v>
      </c>
      <c r="S317" s="80" t="e">
        <f t="shared" si="152"/>
        <v>#DIV/0!</v>
      </c>
    </row>
    <row r="318" spans="1:19" ht="12.75" hidden="1" outlineLevel="2">
      <c r="A318" s="41">
        <v>39326</v>
      </c>
      <c r="B318" s="42" t="s">
        <v>235</v>
      </c>
      <c r="C318" s="42" t="s">
        <v>236</v>
      </c>
      <c r="E318" s="42">
        <v>0</v>
      </c>
      <c r="F318" s="42">
        <v>0</v>
      </c>
      <c r="G318" s="43">
        <f t="shared" si="182"/>
        <v>0</v>
      </c>
      <c r="H318" s="44">
        <v>0</v>
      </c>
      <c r="I318" s="44">
        <v>0</v>
      </c>
      <c r="J318" s="44">
        <v>0</v>
      </c>
      <c r="K318" s="98">
        <f>+J318+I318+H318</f>
        <v>0</v>
      </c>
      <c r="L318" s="45" t="s">
        <v>262</v>
      </c>
      <c r="M318" s="44">
        <v>0</v>
      </c>
      <c r="N318" s="44">
        <f t="shared" si="183"/>
        <v>70</v>
      </c>
      <c r="O318" s="46">
        <v>0</v>
      </c>
      <c r="P318" s="44">
        <v>0</v>
      </c>
      <c r="Q318" s="44">
        <v>0</v>
      </c>
      <c r="R318" s="12">
        <f t="shared" si="184"/>
        <v>70</v>
      </c>
      <c r="S318" s="80" t="e">
        <f t="shared" si="152"/>
        <v>#DIV/0!</v>
      </c>
    </row>
    <row r="319" spans="1:19" ht="12.75" hidden="1" outlineLevel="2">
      <c r="A319" s="41">
        <v>39387</v>
      </c>
      <c r="B319" s="42" t="s">
        <v>235</v>
      </c>
      <c r="C319" s="42" t="s">
        <v>236</v>
      </c>
      <c r="E319" s="42">
        <v>0</v>
      </c>
      <c r="F319" s="42">
        <v>0</v>
      </c>
      <c r="G319" s="43">
        <f t="shared" si="182"/>
        <v>0</v>
      </c>
      <c r="H319" s="44">
        <v>0</v>
      </c>
      <c r="I319" s="44">
        <v>30</v>
      </c>
      <c r="J319" s="44">
        <v>0</v>
      </c>
      <c r="K319" s="98">
        <f>+J319+I319+H319</f>
        <v>30</v>
      </c>
      <c r="L319" s="45" t="s">
        <v>262</v>
      </c>
      <c r="M319" s="44">
        <v>0</v>
      </c>
      <c r="N319" s="44">
        <f t="shared" si="183"/>
        <v>70</v>
      </c>
      <c r="O319" s="46">
        <v>0</v>
      </c>
      <c r="P319" s="44">
        <v>0</v>
      </c>
      <c r="Q319" s="44">
        <v>0</v>
      </c>
      <c r="R319" s="12">
        <f t="shared" si="184"/>
        <v>70</v>
      </c>
      <c r="S319" s="80">
        <f t="shared" si="152"/>
        <v>1.3333333333333333</v>
      </c>
    </row>
    <row r="320" spans="1:19" ht="12.75" outlineLevel="1" collapsed="1">
      <c r="A320" s="41"/>
      <c r="B320" s="52" t="s">
        <v>312</v>
      </c>
      <c r="G320" s="43">
        <f>SUBTOTAL(9,G314:G319)</f>
        <v>0</v>
      </c>
      <c r="H320" s="44">
        <f>SUBTOTAL(9,H314:H319)</f>
        <v>0</v>
      </c>
      <c r="I320" s="44">
        <f>SUBTOTAL(9,I314:I319)</f>
        <v>90</v>
      </c>
      <c r="J320" s="44">
        <f>SUBTOTAL(9,J314:J319)</f>
        <v>0</v>
      </c>
      <c r="K320" s="98">
        <f>SUBTOTAL(9,K314:K319)</f>
        <v>90</v>
      </c>
      <c r="L320" s="45"/>
      <c r="M320" s="44">
        <f aca="true" t="shared" si="185" ref="M320:R320">SUBTOTAL(9,M314:M319)</f>
        <v>0</v>
      </c>
      <c r="N320" s="44">
        <f t="shared" si="185"/>
        <v>420</v>
      </c>
      <c r="O320" s="46">
        <f t="shared" si="185"/>
        <v>0</v>
      </c>
      <c r="P320" s="44">
        <f t="shared" si="185"/>
        <v>0</v>
      </c>
      <c r="Q320" s="44">
        <f t="shared" si="185"/>
        <v>0</v>
      </c>
      <c r="R320" s="12">
        <f t="shared" si="185"/>
        <v>420</v>
      </c>
      <c r="S320" s="80">
        <f t="shared" si="152"/>
        <v>3.6666666666666665</v>
      </c>
    </row>
    <row r="321" spans="1:19" ht="12.75" hidden="1" outlineLevel="2">
      <c r="A321" s="41">
        <v>39083</v>
      </c>
      <c r="B321" s="42" t="s">
        <v>215</v>
      </c>
      <c r="C321" s="42" t="s">
        <v>216</v>
      </c>
      <c r="E321" s="42">
        <v>0</v>
      </c>
      <c r="F321" s="42">
        <v>0</v>
      </c>
      <c r="G321" s="43">
        <f aca="true" t="shared" si="186" ref="G321:G326">F321-E321</f>
        <v>0</v>
      </c>
      <c r="H321" s="44">
        <v>0</v>
      </c>
      <c r="I321" s="44">
        <v>30</v>
      </c>
      <c r="J321" s="44">
        <v>0</v>
      </c>
      <c r="K321" s="98">
        <f>+I321+H321</f>
        <v>30</v>
      </c>
      <c r="L321" s="45" t="s">
        <v>262</v>
      </c>
      <c r="M321" s="44">
        <v>0</v>
      </c>
      <c r="N321" s="44">
        <f aca="true" t="shared" si="187" ref="N321:N326">$N$1*2</f>
        <v>70</v>
      </c>
      <c r="O321" s="46">
        <v>0</v>
      </c>
      <c r="P321" s="44">
        <v>0</v>
      </c>
      <c r="Q321" s="44">
        <v>0</v>
      </c>
      <c r="R321" s="12">
        <f aca="true" t="shared" si="188" ref="R321:R326">M321+N321+O321+P321+Q321</f>
        <v>70</v>
      </c>
      <c r="S321" s="80">
        <f t="shared" si="152"/>
        <v>1.3333333333333333</v>
      </c>
    </row>
    <row r="322" spans="1:19" ht="12.75" hidden="1" outlineLevel="2">
      <c r="A322" s="41">
        <v>39142</v>
      </c>
      <c r="B322" s="42" t="s">
        <v>215</v>
      </c>
      <c r="C322" s="42" t="s">
        <v>216</v>
      </c>
      <c r="E322" s="42">
        <v>0</v>
      </c>
      <c r="F322" s="42">
        <v>0</v>
      </c>
      <c r="G322" s="43">
        <f t="shared" si="186"/>
        <v>0</v>
      </c>
      <c r="H322" s="44">
        <v>0</v>
      </c>
      <c r="I322" s="44">
        <v>30</v>
      </c>
      <c r="J322" s="44">
        <v>0</v>
      </c>
      <c r="K322" s="98">
        <f>+I322+H322</f>
        <v>30</v>
      </c>
      <c r="L322" s="45" t="s">
        <v>262</v>
      </c>
      <c r="M322" s="44">
        <v>0</v>
      </c>
      <c r="N322" s="44">
        <f t="shared" si="187"/>
        <v>70</v>
      </c>
      <c r="O322" s="46">
        <v>0</v>
      </c>
      <c r="P322" s="44">
        <v>0</v>
      </c>
      <c r="Q322" s="44">
        <v>0</v>
      </c>
      <c r="R322" s="12">
        <f t="shared" si="188"/>
        <v>70</v>
      </c>
      <c r="S322" s="80">
        <f t="shared" si="152"/>
        <v>1.3333333333333333</v>
      </c>
    </row>
    <row r="323" spans="1:19" ht="12.75" hidden="1" outlineLevel="2">
      <c r="A323" s="41">
        <v>39203</v>
      </c>
      <c r="B323" s="42" t="s">
        <v>215</v>
      </c>
      <c r="C323" s="42" t="s">
        <v>216</v>
      </c>
      <c r="E323" s="42">
        <v>0</v>
      </c>
      <c r="F323" s="42">
        <v>0</v>
      </c>
      <c r="G323" s="43">
        <f t="shared" si="186"/>
        <v>0</v>
      </c>
      <c r="H323" s="44">
        <v>0</v>
      </c>
      <c r="I323" s="44">
        <v>30</v>
      </c>
      <c r="J323" s="44">
        <v>0</v>
      </c>
      <c r="K323" s="98">
        <f>+J323+I323+H323</f>
        <v>30</v>
      </c>
      <c r="L323" s="45" t="s">
        <v>262</v>
      </c>
      <c r="M323" s="44">
        <v>0</v>
      </c>
      <c r="N323" s="44">
        <f t="shared" si="187"/>
        <v>70</v>
      </c>
      <c r="O323" s="46">
        <v>0</v>
      </c>
      <c r="P323" s="44">
        <v>0</v>
      </c>
      <c r="Q323" s="44">
        <v>0</v>
      </c>
      <c r="R323" s="12">
        <f t="shared" si="188"/>
        <v>70</v>
      </c>
      <c r="S323" s="80">
        <f aca="true" t="shared" si="189" ref="S323:S386">SUM(R323-K323)/K323</f>
        <v>1.3333333333333333</v>
      </c>
    </row>
    <row r="324" spans="1:19" ht="12.75" hidden="1" outlineLevel="2">
      <c r="A324" s="41">
        <v>39264</v>
      </c>
      <c r="B324" s="42" t="s">
        <v>215</v>
      </c>
      <c r="C324" s="42" t="s">
        <v>216</v>
      </c>
      <c r="E324" s="42">
        <v>0</v>
      </c>
      <c r="F324" s="42">
        <v>0</v>
      </c>
      <c r="G324" s="43">
        <f t="shared" si="186"/>
        <v>0</v>
      </c>
      <c r="H324" s="44">
        <v>0</v>
      </c>
      <c r="I324" s="44">
        <v>0</v>
      </c>
      <c r="J324" s="44">
        <v>75</v>
      </c>
      <c r="K324" s="98">
        <f>+J324+I324+H324</f>
        <v>75</v>
      </c>
      <c r="L324" s="45" t="s">
        <v>262</v>
      </c>
      <c r="M324" s="44">
        <v>0</v>
      </c>
      <c r="N324" s="44">
        <f t="shared" si="187"/>
        <v>70</v>
      </c>
      <c r="O324" s="46">
        <v>0</v>
      </c>
      <c r="P324" s="44">
        <v>0</v>
      </c>
      <c r="Q324" s="44">
        <v>0</v>
      </c>
      <c r="R324" s="12">
        <f t="shared" si="188"/>
        <v>70</v>
      </c>
      <c r="S324" s="80">
        <f t="shared" si="189"/>
        <v>-0.06666666666666667</v>
      </c>
    </row>
    <row r="325" spans="1:19" ht="12.75" hidden="1" outlineLevel="2">
      <c r="A325" s="41">
        <v>39326</v>
      </c>
      <c r="B325" s="42" t="s">
        <v>215</v>
      </c>
      <c r="C325" s="42" t="s">
        <v>216</v>
      </c>
      <c r="E325" s="42">
        <v>0</v>
      </c>
      <c r="F325" s="42">
        <v>0</v>
      </c>
      <c r="G325" s="43">
        <f t="shared" si="186"/>
        <v>0</v>
      </c>
      <c r="H325" s="44">
        <v>0</v>
      </c>
      <c r="I325" s="44">
        <v>0</v>
      </c>
      <c r="J325" s="44">
        <v>75</v>
      </c>
      <c r="K325" s="98">
        <f>+J325+I325+H325</f>
        <v>75</v>
      </c>
      <c r="L325" s="45" t="s">
        <v>262</v>
      </c>
      <c r="M325" s="44">
        <v>0</v>
      </c>
      <c r="N325" s="44">
        <f t="shared" si="187"/>
        <v>70</v>
      </c>
      <c r="O325" s="46">
        <v>0</v>
      </c>
      <c r="P325" s="44">
        <v>0</v>
      </c>
      <c r="Q325" s="44">
        <v>0</v>
      </c>
      <c r="R325" s="12">
        <f t="shared" si="188"/>
        <v>70</v>
      </c>
      <c r="S325" s="80">
        <f t="shared" si="189"/>
        <v>-0.06666666666666667</v>
      </c>
    </row>
    <row r="326" spans="1:19" s="35" customFormat="1" ht="12.75" hidden="1" outlineLevel="2">
      <c r="A326" s="34">
        <v>39387</v>
      </c>
      <c r="B326" s="35" t="s">
        <v>215</v>
      </c>
      <c r="C326" s="35" t="s">
        <v>216</v>
      </c>
      <c r="E326" s="35">
        <v>0</v>
      </c>
      <c r="F326" s="35">
        <v>14280</v>
      </c>
      <c r="G326" s="36">
        <f t="shared" si="186"/>
        <v>14280</v>
      </c>
      <c r="H326" s="37">
        <v>0</v>
      </c>
      <c r="I326" s="37">
        <v>30</v>
      </c>
      <c r="J326" s="37">
        <v>0</v>
      </c>
      <c r="K326" s="98">
        <f>+J326+I326+H326</f>
        <v>30</v>
      </c>
      <c r="L326" s="38" t="s">
        <v>262</v>
      </c>
      <c r="M326" s="37">
        <v>0</v>
      </c>
      <c r="N326" s="37">
        <f t="shared" si="187"/>
        <v>70</v>
      </c>
      <c r="O326" s="39">
        <f>(10000-5000)*$O$1</f>
        <v>10</v>
      </c>
      <c r="P326" s="37">
        <f>SUM(G326-10000)*$P$1</f>
        <v>10.700000000000001</v>
      </c>
      <c r="R326" s="12">
        <f t="shared" si="188"/>
        <v>90.7</v>
      </c>
      <c r="S326" s="80">
        <f t="shared" si="189"/>
        <v>2.0233333333333334</v>
      </c>
    </row>
    <row r="327" spans="1:19" s="35" customFormat="1" ht="12.75" outlineLevel="1" collapsed="1">
      <c r="A327" s="34"/>
      <c r="B327" s="50" t="s">
        <v>313</v>
      </c>
      <c r="G327" s="36">
        <f>SUBTOTAL(9,G321:G326)</f>
        <v>14280</v>
      </c>
      <c r="H327" s="37">
        <f>SUBTOTAL(9,H321:H326)</f>
        <v>0</v>
      </c>
      <c r="I327" s="37">
        <f>SUBTOTAL(9,I321:I326)</f>
        <v>120</v>
      </c>
      <c r="J327" s="37">
        <f>SUBTOTAL(9,J321:J326)</f>
        <v>150</v>
      </c>
      <c r="K327" s="98">
        <f>SUBTOTAL(9,K321:K326)</f>
        <v>270</v>
      </c>
      <c r="L327" s="38"/>
      <c r="M327" s="37">
        <f aca="true" t="shared" si="190" ref="M327:R327">SUBTOTAL(9,M321:M326)</f>
        <v>0</v>
      </c>
      <c r="N327" s="37">
        <f t="shared" si="190"/>
        <v>420</v>
      </c>
      <c r="O327" s="39">
        <f t="shared" si="190"/>
        <v>10</v>
      </c>
      <c r="P327" s="37">
        <f t="shared" si="190"/>
        <v>10.700000000000001</v>
      </c>
      <c r="Q327" s="35">
        <f t="shared" si="190"/>
        <v>0</v>
      </c>
      <c r="R327" s="12">
        <f t="shared" si="190"/>
        <v>440.7</v>
      </c>
      <c r="S327" s="80">
        <f t="shared" si="189"/>
        <v>0.6322222222222221</v>
      </c>
    </row>
    <row r="328" spans="1:19" ht="12.75" hidden="1" outlineLevel="2">
      <c r="A328" s="41">
        <v>39083</v>
      </c>
      <c r="B328" s="42" t="s">
        <v>217</v>
      </c>
      <c r="C328" s="42" t="s">
        <v>218</v>
      </c>
      <c r="E328" s="42">
        <v>0</v>
      </c>
      <c r="F328" s="42">
        <v>0</v>
      </c>
      <c r="G328" s="43">
        <f aca="true" t="shared" si="191" ref="G328:G333">F328-E328</f>
        <v>0</v>
      </c>
      <c r="H328" s="44">
        <v>0</v>
      </c>
      <c r="I328" s="44">
        <v>30</v>
      </c>
      <c r="J328" s="44">
        <v>0</v>
      </c>
      <c r="K328" s="98">
        <f>+I328+H328</f>
        <v>30</v>
      </c>
      <c r="L328" s="45" t="s">
        <v>262</v>
      </c>
      <c r="M328" s="44">
        <v>0</v>
      </c>
      <c r="N328" s="44">
        <f aca="true" t="shared" si="192" ref="N328:N333">$N$1*2</f>
        <v>70</v>
      </c>
      <c r="O328" s="46">
        <v>0</v>
      </c>
      <c r="P328" s="44">
        <v>0</v>
      </c>
      <c r="Q328" s="44">
        <v>0</v>
      </c>
      <c r="R328" s="12">
        <f aca="true" t="shared" si="193" ref="R328:R333">M328+N328+O328+P328+Q328</f>
        <v>70</v>
      </c>
      <c r="S328" s="80">
        <f t="shared" si="189"/>
        <v>1.3333333333333333</v>
      </c>
    </row>
    <row r="329" spans="1:19" ht="12.75" hidden="1" outlineLevel="2">
      <c r="A329" s="41">
        <v>39142</v>
      </c>
      <c r="B329" s="42" t="s">
        <v>217</v>
      </c>
      <c r="C329" s="42" t="s">
        <v>218</v>
      </c>
      <c r="E329" s="42">
        <v>0</v>
      </c>
      <c r="F329" s="42">
        <v>0</v>
      </c>
      <c r="G329" s="43">
        <f t="shared" si="191"/>
        <v>0</v>
      </c>
      <c r="H329" s="44">
        <v>0</v>
      </c>
      <c r="I329" s="44">
        <v>30</v>
      </c>
      <c r="J329" s="44">
        <v>0</v>
      </c>
      <c r="K329" s="98">
        <f>+I329+H329</f>
        <v>30</v>
      </c>
      <c r="L329" s="45" t="s">
        <v>262</v>
      </c>
      <c r="M329" s="44">
        <v>0</v>
      </c>
      <c r="N329" s="44">
        <f t="shared" si="192"/>
        <v>70</v>
      </c>
      <c r="O329" s="46">
        <v>0</v>
      </c>
      <c r="P329" s="44">
        <v>0</v>
      </c>
      <c r="Q329" s="44">
        <v>0</v>
      </c>
      <c r="R329" s="12">
        <f t="shared" si="193"/>
        <v>70</v>
      </c>
      <c r="S329" s="80">
        <f t="shared" si="189"/>
        <v>1.3333333333333333</v>
      </c>
    </row>
    <row r="330" spans="1:19" s="35" customFormat="1" ht="12.75" hidden="1" outlineLevel="2">
      <c r="A330" s="34">
        <v>39203</v>
      </c>
      <c r="B330" s="35" t="s">
        <v>217</v>
      </c>
      <c r="C330" s="35" t="s">
        <v>218</v>
      </c>
      <c r="E330" s="35">
        <v>0</v>
      </c>
      <c r="F330" s="35">
        <v>2740</v>
      </c>
      <c r="G330" s="36">
        <f t="shared" si="191"/>
        <v>2740</v>
      </c>
      <c r="H330" s="37">
        <v>0</v>
      </c>
      <c r="I330" s="37">
        <v>30</v>
      </c>
      <c r="J330" s="37">
        <v>0</v>
      </c>
      <c r="K330" s="98">
        <f>+J330+I330+H330</f>
        <v>30</v>
      </c>
      <c r="L330" s="38" t="s">
        <v>262</v>
      </c>
      <c r="M330" s="37">
        <v>0</v>
      </c>
      <c r="N330" s="37">
        <f t="shared" si="192"/>
        <v>70</v>
      </c>
      <c r="O330" s="39">
        <v>0</v>
      </c>
      <c r="P330" s="37">
        <v>0</v>
      </c>
      <c r="Q330" s="37">
        <v>0</v>
      </c>
      <c r="R330" s="12">
        <f t="shared" si="193"/>
        <v>70</v>
      </c>
      <c r="S330" s="80">
        <f t="shared" si="189"/>
        <v>1.3333333333333333</v>
      </c>
    </row>
    <row r="331" spans="1:19" s="35" customFormat="1" ht="12.75" hidden="1" outlineLevel="2">
      <c r="A331" s="34">
        <v>39264</v>
      </c>
      <c r="B331" s="35" t="s">
        <v>217</v>
      </c>
      <c r="C331" s="35" t="s">
        <v>218</v>
      </c>
      <c r="E331" s="35">
        <v>2740</v>
      </c>
      <c r="F331" s="35">
        <v>15160</v>
      </c>
      <c r="G331" s="36">
        <f t="shared" si="191"/>
        <v>12420</v>
      </c>
      <c r="H331" s="37">
        <v>0</v>
      </c>
      <c r="I331" s="37">
        <v>30</v>
      </c>
      <c r="J331" s="37">
        <v>0</v>
      </c>
      <c r="K331" s="98">
        <f>+J331+I331+H331</f>
        <v>30</v>
      </c>
      <c r="L331" s="38" t="s">
        <v>262</v>
      </c>
      <c r="M331" s="37">
        <v>0</v>
      </c>
      <c r="N331" s="37">
        <f t="shared" si="192"/>
        <v>70</v>
      </c>
      <c r="O331" s="39">
        <f>(10000-5000)*$O$1</f>
        <v>10</v>
      </c>
      <c r="P331" s="37">
        <f>SUM(G331-10000)*$P$1</f>
        <v>6.05</v>
      </c>
      <c r="R331" s="12">
        <f t="shared" si="193"/>
        <v>86.05</v>
      </c>
      <c r="S331" s="80">
        <f t="shared" si="189"/>
        <v>1.8683333333333332</v>
      </c>
    </row>
    <row r="332" spans="1:19" s="35" customFormat="1" ht="12.75" hidden="1" outlineLevel="2">
      <c r="A332" s="34">
        <v>39326</v>
      </c>
      <c r="B332" s="35" t="s">
        <v>217</v>
      </c>
      <c r="C332" s="35" t="s">
        <v>218</v>
      </c>
      <c r="E332" s="35">
        <v>15160</v>
      </c>
      <c r="F332" s="35">
        <v>17050</v>
      </c>
      <c r="G332" s="36">
        <f t="shared" si="191"/>
        <v>1890</v>
      </c>
      <c r="H332" s="37">
        <v>10</v>
      </c>
      <c r="I332" s="37">
        <v>30</v>
      </c>
      <c r="J332" s="37">
        <v>0</v>
      </c>
      <c r="K332" s="98">
        <f>+J332+I332+H332</f>
        <v>40</v>
      </c>
      <c r="L332" s="38" t="s">
        <v>262</v>
      </c>
      <c r="M332" s="37">
        <v>10</v>
      </c>
      <c r="N332" s="37">
        <f t="shared" si="192"/>
        <v>70</v>
      </c>
      <c r="O332" s="39">
        <v>0</v>
      </c>
      <c r="P332" s="37">
        <v>0</v>
      </c>
      <c r="Q332" s="37">
        <v>0</v>
      </c>
      <c r="R332" s="12">
        <f t="shared" si="193"/>
        <v>80</v>
      </c>
      <c r="S332" s="80">
        <f t="shared" si="189"/>
        <v>1</v>
      </c>
    </row>
    <row r="333" spans="1:19" s="35" customFormat="1" ht="12.75" hidden="1" outlineLevel="2">
      <c r="A333" s="34">
        <v>39387</v>
      </c>
      <c r="B333" s="35" t="s">
        <v>217</v>
      </c>
      <c r="C333" s="35" t="s">
        <v>218</v>
      </c>
      <c r="E333" s="35">
        <v>17050</v>
      </c>
      <c r="F333" s="35">
        <v>27840</v>
      </c>
      <c r="G333" s="36">
        <f t="shared" si="191"/>
        <v>10790</v>
      </c>
      <c r="H333" s="37">
        <v>0</v>
      </c>
      <c r="I333" s="37">
        <v>30</v>
      </c>
      <c r="J333" s="37">
        <v>0</v>
      </c>
      <c r="K333" s="98">
        <f>+J333+I333+H333</f>
        <v>30</v>
      </c>
      <c r="L333" s="38" t="s">
        <v>262</v>
      </c>
      <c r="M333" s="37">
        <v>0</v>
      </c>
      <c r="N333" s="37">
        <f t="shared" si="192"/>
        <v>70</v>
      </c>
      <c r="O333" s="39">
        <f>(10000-5000)*$O$1</f>
        <v>10</v>
      </c>
      <c r="P333" s="37">
        <f>SUM(G333-10000)*$P$1</f>
        <v>1.975</v>
      </c>
      <c r="R333" s="12">
        <f t="shared" si="193"/>
        <v>81.975</v>
      </c>
      <c r="S333" s="80">
        <f t="shared" si="189"/>
        <v>1.7324999999999997</v>
      </c>
    </row>
    <row r="334" spans="1:19" s="35" customFormat="1" ht="12.75" outlineLevel="1" collapsed="1">
      <c r="A334" s="34"/>
      <c r="B334" s="50" t="s">
        <v>314</v>
      </c>
      <c r="G334" s="36">
        <f>SUBTOTAL(9,G328:G333)</f>
        <v>27840</v>
      </c>
      <c r="H334" s="37">
        <f>SUBTOTAL(9,H328:H333)</f>
        <v>10</v>
      </c>
      <c r="I334" s="37">
        <f>SUBTOTAL(9,I328:I333)</f>
        <v>180</v>
      </c>
      <c r="J334" s="37">
        <f>SUBTOTAL(9,J328:J333)</f>
        <v>0</v>
      </c>
      <c r="K334" s="98">
        <f>SUBTOTAL(9,K328:K333)</f>
        <v>190</v>
      </c>
      <c r="L334" s="38"/>
      <c r="M334" s="37">
        <f aca="true" t="shared" si="194" ref="M334:R334">SUBTOTAL(9,M328:M333)</f>
        <v>10</v>
      </c>
      <c r="N334" s="37">
        <f t="shared" si="194"/>
        <v>420</v>
      </c>
      <c r="O334" s="39">
        <f t="shared" si="194"/>
        <v>20</v>
      </c>
      <c r="P334" s="37">
        <f t="shared" si="194"/>
        <v>8.025</v>
      </c>
      <c r="Q334" s="35">
        <f t="shared" si="194"/>
        <v>0</v>
      </c>
      <c r="R334" s="12">
        <f t="shared" si="194"/>
        <v>458.025</v>
      </c>
      <c r="S334" s="80">
        <f t="shared" si="189"/>
        <v>1.410657894736842</v>
      </c>
    </row>
    <row r="335" spans="1:19" ht="12.75" hidden="1" outlineLevel="2">
      <c r="A335" s="41">
        <v>39083</v>
      </c>
      <c r="B335" s="42" t="s">
        <v>82</v>
      </c>
      <c r="C335" s="42" t="s">
        <v>83</v>
      </c>
      <c r="E335" s="42">
        <v>1151070</v>
      </c>
      <c r="F335" s="42">
        <v>1151070</v>
      </c>
      <c r="G335" s="43">
        <f aca="true" t="shared" si="195" ref="G335:G340">F335-E335</f>
        <v>0</v>
      </c>
      <c r="H335" s="44">
        <v>10</v>
      </c>
      <c r="I335" s="44">
        <v>30</v>
      </c>
      <c r="J335" s="44">
        <v>0</v>
      </c>
      <c r="K335" s="98">
        <f>+I335+H335</f>
        <v>40</v>
      </c>
      <c r="L335" s="45" t="s">
        <v>262</v>
      </c>
      <c r="M335" s="44">
        <v>10</v>
      </c>
      <c r="N335" s="44">
        <f aca="true" t="shared" si="196" ref="N335:N340">$N$1*2</f>
        <v>70</v>
      </c>
      <c r="O335" s="46">
        <v>0</v>
      </c>
      <c r="P335" s="44">
        <v>0</v>
      </c>
      <c r="Q335" s="44">
        <v>0</v>
      </c>
      <c r="R335" s="12">
        <f aca="true" t="shared" si="197" ref="R335:R340">M335+N335+O335+P335+Q335</f>
        <v>80</v>
      </c>
      <c r="S335" s="80">
        <f t="shared" si="189"/>
        <v>1</v>
      </c>
    </row>
    <row r="336" spans="1:19" ht="12.75" hidden="1" outlineLevel="2">
      <c r="A336" s="41">
        <v>39142</v>
      </c>
      <c r="B336" s="42" t="s">
        <v>82</v>
      </c>
      <c r="C336" s="42" t="s">
        <v>83</v>
      </c>
      <c r="E336" s="42">
        <v>1151070</v>
      </c>
      <c r="F336" s="42">
        <v>1151070</v>
      </c>
      <c r="G336" s="43">
        <f t="shared" si="195"/>
        <v>0</v>
      </c>
      <c r="H336" s="44">
        <v>0</v>
      </c>
      <c r="I336" s="44">
        <v>30</v>
      </c>
      <c r="J336" s="44">
        <v>0</v>
      </c>
      <c r="K336" s="98">
        <f>+I336+H336</f>
        <v>30</v>
      </c>
      <c r="L336" s="45" t="s">
        <v>262</v>
      </c>
      <c r="M336" s="44">
        <v>0</v>
      </c>
      <c r="N336" s="44">
        <f t="shared" si="196"/>
        <v>70</v>
      </c>
      <c r="O336" s="46">
        <v>0</v>
      </c>
      <c r="P336" s="44">
        <v>0</v>
      </c>
      <c r="Q336" s="44">
        <v>0</v>
      </c>
      <c r="R336" s="12">
        <f t="shared" si="197"/>
        <v>70</v>
      </c>
      <c r="S336" s="80">
        <f t="shared" si="189"/>
        <v>1.3333333333333333</v>
      </c>
    </row>
    <row r="337" spans="1:19" s="35" customFormat="1" ht="12.75" hidden="1" outlineLevel="2">
      <c r="A337" s="34">
        <v>39203</v>
      </c>
      <c r="B337" s="35" t="s">
        <v>82</v>
      </c>
      <c r="C337" s="35" t="s">
        <v>83</v>
      </c>
      <c r="E337" s="35">
        <v>1151070</v>
      </c>
      <c r="F337" s="35">
        <v>1190880</v>
      </c>
      <c r="G337" s="36">
        <f t="shared" si="195"/>
        <v>39810</v>
      </c>
      <c r="H337" s="37">
        <v>0</v>
      </c>
      <c r="I337" s="37">
        <v>30</v>
      </c>
      <c r="J337" s="37">
        <v>0</v>
      </c>
      <c r="K337" s="98">
        <f>+J337+I337+H337</f>
        <v>30</v>
      </c>
      <c r="L337" s="38" t="s">
        <v>262</v>
      </c>
      <c r="M337" s="37">
        <v>0</v>
      </c>
      <c r="N337" s="37">
        <f t="shared" si="196"/>
        <v>70</v>
      </c>
      <c r="O337" s="39">
        <f>(10000-5000)*$O$1</f>
        <v>10</v>
      </c>
      <c r="P337" s="37">
        <f>5000*$P$1</f>
        <v>12.5</v>
      </c>
      <c r="Q337" s="40">
        <f>(G337-15000)*$Q$1</f>
        <v>74.43</v>
      </c>
      <c r="R337" s="12">
        <f t="shared" si="197"/>
        <v>166.93</v>
      </c>
      <c r="S337" s="80">
        <f t="shared" si="189"/>
        <v>4.564333333333334</v>
      </c>
    </row>
    <row r="338" spans="1:19" s="35" customFormat="1" ht="12.75" hidden="1" outlineLevel="2">
      <c r="A338" s="34">
        <v>39264</v>
      </c>
      <c r="B338" s="35" t="s">
        <v>82</v>
      </c>
      <c r="C338" s="35" t="s">
        <v>83</v>
      </c>
      <c r="E338" s="35">
        <v>1190880</v>
      </c>
      <c r="F338" s="35">
        <v>1222710</v>
      </c>
      <c r="G338" s="36">
        <f t="shared" si="195"/>
        <v>31830</v>
      </c>
      <c r="H338" s="37">
        <v>0</v>
      </c>
      <c r="I338" s="37">
        <v>0</v>
      </c>
      <c r="J338" s="37">
        <v>47.75</v>
      </c>
      <c r="K338" s="98">
        <f>+J338+I338+H338</f>
        <v>47.75</v>
      </c>
      <c r="L338" s="38" t="s">
        <v>262</v>
      </c>
      <c r="M338" s="37">
        <v>0</v>
      </c>
      <c r="N338" s="37">
        <f t="shared" si="196"/>
        <v>70</v>
      </c>
      <c r="O338" s="39">
        <f>(10000-5000)*$O$1</f>
        <v>10</v>
      </c>
      <c r="P338" s="37">
        <f>5000*$P$1</f>
        <v>12.5</v>
      </c>
      <c r="Q338" s="40">
        <f>(G338-15000)*$Q$1</f>
        <v>50.49</v>
      </c>
      <c r="R338" s="12">
        <f t="shared" si="197"/>
        <v>142.99</v>
      </c>
      <c r="S338" s="80">
        <f t="shared" si="189"/>
        <v>1.9945549738219897</v>
      </c>
    </row>
    <row r="339" spans="1:19" s="35" customFormat="1" ht="12.75" hidden="1" outlineLevel="2">
      <c r="A339" s="34">
        <v>39326</v>
      </c>
      <c r="B339" s="35" t="s">
        <v>82</v>
      </c>
      <c r="C339" s="35" t="s">
        <v>83</v>
      </c>
      <c r="E339" s="35">
        <v>1222710</v>
      </c>
      <c r="F339" s="35">
        <v>1241460</v>
      </c>
      <c r="G339" s="36">
        <f t="shared" si="195"/>
        <v>18750</v>
      </c>
      <c r="H339" s="37">
        <v>10</v>
      </c>
      <c r="I339" s="37">
        <v>30</v>
      </c>
      <c r="J339" s="37">
        <v>0</v>
      </c>
      <c r="K339" s="98">
        <f>+J339+I339+H339</f>
        <v>40</v>
      </c>
      <c r="L339" s="38" t="s">
        <v>262</v>
      </c>
      <c r="M339" s="37">
        <v>10</v>
      </c>
      <c r="N339" s="37">
        <f t="shared" si="196"/>
        <v>70</v>
      </c>
      <c r="O339" s="39">
        <f>(10000-5000)*$O$1</f>
        <v>10</v>
      </c>
      <c r="P339" s="37">
        <f>5000*$P$1</f>
        <v>12.5</v>
      </c>
      <c r="Q339" s="40">
        <f>(G339-15000)*$Q$1</f>
        <v>11.25</v>
      </c>
      <c r="R339" s="12">
        <f t="shared" si="197"/>
        <v>113.75</v>
      </c>
      <c r="S339" s="80">
        <f t="shared" si="189"/>
        <v>1.84375</v>
      </c>
    </row>
    <row r="340" spans="1:19" s="35" customFormat="1" ht="12.75" hidden="1" outlineLevel="2">
      <c r="A340" s="34">
        <v>39387</v>
      </c>
      <c r="B340" s="35" t="s">
        <v>82</v>
      </c>
      <c r="C340" s="35" t="s">
        <v>83</v>
      </c>
      <c r="E340" s="35">
        <v>1241460</v>
      </c>
      <c r="F340" s="35">
        <v>1260430</v>
      </c>
      <c r="G340" s="36">
        <f t="shared" si="195"/>
        <v>18970</v>
      </c>
      <c r="H340" s="37">
        <v>0</v>
      </c>
      <c r="I340" s="37">
        <v>30</v>
      </c>
      <c r="J340" s="37">
        <v>0</v>
      </c>
      <c r="K340" s="98">
        <f>+J340+I340+H340</f>
        <v>30</v>
      </c>
      <c r="L340" s="38" t="s">
        <v>262</v>
      </c>
      <c r="M340" s="37">
        <v>0</v>
      </c>
      <c r="N340" s="37">
        <f t="shared" si="196"/>
        <v>70</v>
      </c>
      <c r="O340" s="39">
        <f>(10000-5000)*$O$1</f>
        <v>10</v>
      </c>
      <c r="P340" s="37">
        <f>5000*$P$1</f>
        <v>12.5</v>
      </c>
      <c r="Q340" s="40">
        <f>(G340-15000)*$Q$1</f>
        <v>11.91</v>
      </c>
      <c r="R340" s="12">
        <f t="shared" si="197"/>
        <v>104.41</v>
      </c>
      <c r="S340" s="80">
        <f t="shared" si="189"/>
        <v>2.4803333333333333</v>
      </c>
    </row>
    <row r="341" spans="1:19" s="35" customFormat="1" ht="12.75" outlineLevel="1" collapsed="1">
      <c r="A341" s="34"/>
      <c r="B341" s="50" t="s">
        <v>315</v>
      </c>
      <c r="G341" s="36">
        <f>SUBTOTAL(9,G335:G340)</f>
        <v>109360</v>
      </c>
      <c r="H341" s="37">
        <f>SUBTOTAL(9,H335:H340)</f>
        <v>20</v>
      </c>
      <c r="I341" s="37">
        <f>SUBTOTAL(9,I335:I340)</f>
        <v>150</v>
      </c>
      <c r="J341" s="37">
        <f>SUBTOTAL(9,J335:J340)</f>
        <v>47.75</v>
      </c>
      <c r="K341" s="98">
        <f>SUBTOTAL(9,K335:K340)</f>
        <v>217.75</v>
      </c>
      <c r="L341" s="38"/>
      <c r="M341" s="37">
        <f aca="true" t="shared" si="198" ref="M341:R341">SUBTOTAL(9,M335:M340)</f>
        <v>20</v>
      </c>
      <c r="N341" s="37">
        <f t="shared" si="198"/>
        <v>420</v>
      </c>
      <c r="O341" s="39">
        <f t="shared" si="198"/>
        <v>40</v>
      </c>
      <c r="P341" s="37">
        <f t="shared" si="198"/>
        <v>50</v>
      </c>
      <c r="Q341" s="40">
        <f t="shared" si="198"/>
        <v>148.08</v>
      </c>
      <c r="R341" s="12">
        <f t="shared" si="198"/>
        <v>678.08</v>
      </c>
      <c r="S341" s="80">
        <f t="shared" si="189"/>
        <v>2.114029850746269</v>
      </c>
    </row>
    <row r="342" spans="1:19" ht="12.75" hidden="1" outlineLevel="2">
      <c r="A342" s="41">
        <v>39083</v>
      </c>
      <c r="B342" s="42" t="s">
        <v>84</v>
      </c>
      <c r="C342" s="42" t="s">
        <v>85</v>
      </c>
      <c r="E342" s="42">
        <v>2698910</v>
      </c>
      <c r="F342" s="42">
        <v>2698910</v>
      </c>
      <c r="G342" s="43">
        <f aca="true" t="shared" si="199" ref="G342:G347">F342-E342</f>
        <v>0</v>
      </c>
      <c r="H342" s="44">
        <v>0</v>
      </c>
      <c r="I342" s="44">
        <v>30</v>
      </c>
      <c r="J342" s="44">
        <v>0</v>
      </c>
      <c r="K342" s="98">
        <f>+I342+H342</f>
        <v>30</v>
      </c>
      <c r="L342" s="45" t="s">
        <v>262</v>
      </c>
      <c r="M342" s="44">
        <v>0</v>
      </c>
      <c r="N342" s="44">
        <f aca="true" t="shared" si="200" ref="N342:N347">$N$1*2</f>
        <v>70</v>
      </c>
      <c r="O342" s="46">
        <v>0</v>
      </c>
      <c r="P342" s="44">
        <v>0</v>
      </c>
      <c r="Q342" s="44">
        <v>0</v>
      </c>
      <c r="R342" s="12">
        <f aca="true" t="shared" si="201" ref="R342:R347">M342+N342+O342+P342+Q342</f>
        <v>70</v>
      </c>
      <c r="S342" s="80">
        <f t="shared" si="189"/>
        <v>1.3333333333333333</v>
      </c>
    </row>
    <row r="343" spans="1:19" ht="12.75" hidden="1" outlineLevel="2">
      <c r="A343" s="41">
        <v>39142</v>
      </c>
      <c r="B343" s="42" t="s">
        <v>84</v>
      </c>
      <c r="C343" s="42" t="s">
        <v>85</v>
      </c>
      <c r="E343" s="42">
        <v>2698910</v>
      </c>
      <c r="F343" s="42">
        <v>2698910</v>
      </c>
      <c r="G343" s="43">
        <f t="shared" si="199"/>
        <v>0</v>
      </c>
      <c r="H343" s="44">
        <v>0</v>
      </c>
      <c r="I343" s="44">
        <v>30</v>
      </c>
      <c r="J343" s="44">
        <v>0</v>
      </c>
      <c r="K343" s="98">
        <f>+I343+H343</f>
        <v>30</v>
      </c>
      <c r="L343" s="45" t="s">
        <v>262</v>
      </c>
      <c r="M343" s="44">
        <v>0</v>
      </c>
      <c r="N343" s="44">
        <f t="shared" si="200"/>
        <v>70</v>
      </c>
      <c r="O343" s="46">
        <v>0</v>
      </c>
      <c r="P343" s="44">
        <v>0</v>
      </c>
      <c r="Q343" s="44">
        <v>0</v>
      </c>
      <c r="R343" s="12">
        <f t="shared" si="201"/>
        <v>70</v>
      </c>
      <c r="S343" s="80">
        <f t="shared" si="189"/>
        <v>1.3333333333333333</v>
      </c>
    </row>
    <row r="344" spans="1:19" s="35" customFormat="1" ht="12.75" hidden="1" outlineLevel="2">
      <c r="A344" s="34">
        <v>39203</v>
      </c>
      <c r="B344" s="35" t="s">
        <v>84</v>
      </c>
      <c r="C344" s="35" t="s">
        <v>85</v>
      </c>
      <c r="E344" s="35">
        <v>2698910</v>
      </c>
      <c r="F344" s="35">
        <v>2746070</v>
      </c>
      <c r="G344" s="36">
        <f t="shared" si="199"/>
        <v>47160</v>
      </c>
      <c r="H344" s="37">
        <v>0</v>
      </c>
      <c r="I344" s="37">
        <v>30</v>
      </c>
      <c r="J344" s="37">
        <v>0</v>
      </c>
      <c r="K344" s="98">
        <f>+J344+I344+H344</f>
        <v>30</v>
      </c>
      <c r="L344" s="38" t="s">
        <v>262</v>
      </c>
      <c r="M344" s="37">
        <v>0</v>
      </c>
      <c r="N344" s="37">
        <f t="shared" si="200"/>
        <v>70</v>
      </c>
      <c r="O344" s="39">
        <f>(10000-5000)*$O$1</f>
        <v>10</v>
      </c>
      <c r="P344" s="37">
        <f>5000*$P$1</f>
        <v>12.5</v>
      </c>
      <c r="Q344" s="40">
        <f>(G344-15000)*$Q$1</f>
        <v>96.48</v>
      </c>
      <c r="R344" s="12">
        <f t="shared" si="201"/>
        <v>188.98000000000002</v>
      </c>
      <c r="S344" s="80">
        <f t="shared" si="189"/>
        <v>5.299333333333334</v>
      </c>
    </row>
    <row r="345" spans="1:19" s="28" customFormat="1" ht="12.75" hidden="1" outlineLevel="2">
      <c r="A345" s="27">
        <v>39264</v>
      </c>
      <c r="B345" s="28" t="s">
        <v>84</v>
      </c>
      <c r="C345" s="28" t="s">
        <v>85</v>
      </c>
      <c r="E345" s="28">
        <v>2746070</v>
      </c>
      <c r="F345" s="28">
        <v>2891280</v>
      </c>
      <c r="G345" s="29">
        <f t="shared" si="199"/>
        <v>145210</v>
      </c>
      <c r="H345" s="30">
        <v>0</v>
      </c>
      <c r="I345" s="30">
        <v>0</v>
      </c>
      <c r="J345" s="30">
        <v>217.82</v>
      </c>
      <c r="K345" s="98">
        <f>+J345+I345+H345</f>
        <v>217.82</v>
      </c>
      <c r="L345" s="31" t="s">
        <v>262</v>
      </c>
      <c r="M345" s="30">
        <v>0</v>
      </c>
      <c r="N345" s="30">
        <f t="shared" si="200"/>
        <v>70</v>
      </c>
      <c r="O345" s="32">
        <f>(10000-5000)*$O$1</f>
        <v>10</v>
      </c>
      <c r="P345" s="30">
        <f>5000*$P$1</f>
        <v>12.5</v>
      </c>
      <c r="Q345" s="68">
        <f>(G345-15000)*$Q$1</f>
        <v>390.63</v>
      </c>
      <c r="R345" s="12">
        <f t="shared" si="201"/>
        <v>483.13</v>
      </c>
      <c r="S345" s="80">
        <f t="shared" si="189"/>
        <v>1.2180240565604628</v>
      </c>
    </row>
    <row r="346" spans="1:19" s="35" customFormat="1" ht="12.75" hidden="1" outlineLevel="2">
      <c r="A346" s="34">
        <v>39326</v>
      </c>
      <c r="B346" s="35" t="s">
        <v>84</v>
      </c>
      <c r="C346" s="35" t="s">
        <v>85</v>
      </c>
      <c r="E346" s="35">
        <v>2891280</v>
      </c>
      <c r="F346" s="35">
        <v>2968090</v>
      </c>
      <c r="G346" s="36">
        <f t="shared" si="199"/>
        <v>76810</v>
      </c>
      <c r="H346" s="37">
        <v>0</v>
      </c>
      <c r="I346" s="37">
        <v>0</v>
      </c>
      <c r="J346" s="37">
        <v>115.22</v>
      </c>
      <c r="K346" s="98">
        <f>+J346+I346+H346</f>
        <v>115.22</v>
      </c>
      <c r="L346" s="38" t="s">
        <v>262</v>
      </c>
      <c r="M346" s="37">
        <v>0</v>
      </c>
      <c r="N346" s="37">
        <f t="shared" si="200"/>
        <v>70</v>
      </c>
      <c r="O346" s="39">
        <f>(10000-5000)*$O$1</f>
        <v>10</v>
      </c>
      <c r="P346" s="37">
        <f>5000*$P$1</f>
        <v>12.5</v>
      </c>
      <c r="Q346" s="40">
        <f>(G346-15000)*$Q$1</f>
        <v>185.43</v>
      </c>
      <c r="R346" s="12">
        <f t="shared" si="201"/>
        <v>277.93</v>
      </c>
      <c r="S346" s="80">
        <f t="shared" si="189"/>
        <v>1.4121680263843084</v>
      </c>
    </row>
    <row r="347" spans="1:19" s="35" customFormat="1" ht="12.75" hidden="1" outlineLevel="2">
      <c r="A347" s="34">
        <v>39387</v>
      </c>
      <c r="B347" s="35" t="s">
        <v>84</v>
      </c>
      <c r="C347" s="35" t="s">
        <v>85</v>
      </c>
      <c r="E347" s="35">
        <v>2968090</v>
      </c>
      <c r="F347" s="35">
        <v>3028860</v>
      </c>
      <c r="G347" s="36">
        <f t="shared" si="199"/>
        <v>60770</v>
      </c>
      <c r="H347" s="37">
        <v>0</v>
      </c>
      <c r="I347" s="37">
        <v>0</v>
      </c>
      <c r="J347" s="37">
        <v>91.16</v>
      </c>
      <c r="K347" s="98">
        <f>+J347+I347+H347</f>
        <v>91.16</v>
      </c>
      <c r="L347" s="38" t="s">
        <v>262</v>
      </c>
      <c r="M347" s="37">
        <v>0</v>
      </c>
      <c r="N347" s="37">
        <f t="shared" si="200"/>
        <v>70</v>
      </c>
      <c r="O347" s="39">
        <f>(10000-5000)*$O$1</f>
        <v>10</v>
      </c>
      <c r="P347" s="37">
        <f>5000*$P$1</f>
        <v>12.5</v>
      </c>
      <c r="Q347" s="40">
        <f>(G347-15000)*$Q$1</f>
        <v>137.31</v>
      </c>
      <c r="R347" s="12">
        <f t="shared" si="201"/>
        <v>229.81</v>
      </c>
      <c r="S347" s="80">
        <f t="shared" si="189"/>
        <v>1.5209521720052657</v>
      </c>
    </row>
    <row r="348" spans="1:19" s="35" customFormat="1" ht="12.75" outlineLevel="1" collapsed="1">
      <c r="A348" s="34"/>
      <c r="B348" s="50" t="s">
        <v>316</v>
      </c>
      <c r="G348" s="36">
        <f>SUBTOTAL(9,G342:G347)</f>
        <v>329950</v>
      </c>
      <c r="H348" s="37">
        <f>SUBTOTAL(9,H342:H347)</f>
        <v>0</v>
      </c>
      <c r="I348" s="37">
        <f>SUBTOTAL(9,I342:I347)</f>
        <v>90</v>
      </c>
      <c r="J348" s="37">
        <f>SUBTOTAL(9,J342:J347)</f>
        <v>424.19999999999993</v>
      </c>
      <c r="K348" s="98">
        <f>SUBTOTAL(9,K342:K347)</f>
        <v>514.1999999999999</v>
      </c>
      <c r="L348" s="38"/>
      <c r="M348" s="37">
        <f aca="true" t="shared" si="202" ref="M348:R348">SUBTOTAL(9,M342:M347)</f>
        <v>0</v>
      </c>
      <c r="N348" s="37">
        <f t="shared" si="202"/>
        <v>420</v>
      </c>
      <c r="O348" s="39">
        <f t="shared" si="202"/>
        <v>40</v>
      </c>
      <c r="P348" s="37">
        <f t="shared" si="202"/>
        <v>50</v>
      </c>
      <c r="Q348" s="40">
        <f t="shared" si="202"/>
        <v>809.8499999999999</v>
      </c>
      <c r="R348" s="12">
        <f t="shared" si="202"/>
        <v>1319.85</v>
      </c>
      <c r="S348" s="80">
        <f t="shared" si="189"/>
        <v>1.5668028004667447</v>
      </c>
    </row>
    <row r="349" spans="1:19" ht="12.75" hidden="1" outlineLevel="2">
      <c r="A349" s="41">
        <v>39083</v>
      </c>
      <c r="B349" s="42" t="s">
        <v>219</v>
      </c>
      <c r="C349" s="42" t="s">
        <v>220</v>
      </c>
      <c r="E349" s="42">
        <v>1355050</v>
      </c>
      <c r="F349" s="42">
        <v>1355050</v>
      </c>
      <c r="G349" s="43">
        <f aca="true" t="shared" si="203" ref="G349:G354">F349-E349</f>
        <v>0</v>
      </c>
      <c r="H349" s="44">
        <v>0</v>
      </c>
      <c r="I349" s="44">
        <v>30</v>
      </c>
      <c r="J349" s="44">
        <v>0</v>
      </c>
      <c r="K349" s="98">
        <f>+I349+H349</f>
        <v>30</v>
      </c>
      <c r="L349" s="45" t="s">
        <v>262</v>
      </c>
      <c r="M349" s="44">
        <v>0</v>
      </c>
      <c r="N349" s="44">
        <f aca="true" t="shared" si="204" ref="N349:N354">$N$1*2</f>
        <v>70</v>
      </c>
      <c r="O349" s="46">
        <v>0</v>
      </c>
      <c r="P349" s="44">
        <v>0</v>
      </c>
      <c r="Q349" s="44">
        <v>0</v>
      </c>
      <c r="R349" s="12">
        <f aca="true" t="shared" si="205" ref="R349:R354">M349+N349+O349+P349+Q349</f>
        <v>70</v>
      </c>
      <c r="S349" s="80">
        <f t="shared" si="189"/>
        <v>1.3333333333333333</v>
      </c>
    </row>
    <row r="350" spans="1:19" ht="12.75" hidden="1" outlineLevel="2">
      <c r="A350" s="41">
        <v>39142</v>
      </c>
      <c r="B350" s="42" t="s">
        <v>219</v>
      </c>
      <c r="C350" s="42" t="s">
        <v>220</v>
      </c>
      <c r="E350" s="42">
        <v>1355050</v>
      </c>
      <c r="F350" s="42">
        <v>1355050</v>
      </c>
      <c r="G350" s="43">
        <f t="shared" si="203"/>
        <v>0</v>
      </c>
      <c r="H350" s="44">
        <v>0</v>
      </c>
      <c r="I350" s="44">
        <v>30</v>
      </c>
      <c r="J350" s="44">
        <v>0</v>
      </c>
      <c r="K350" s="98">
        <f>+I350+H350</f>
        <v>30</v>
      </c>
      <c r="L350" s="45" t="s">
        <v>262</v>
      </c>
      <c r="M350" s="44">
        <v>0</v>
      </c>
      <c r="N350" s="44">
        <f t="shared" si="204"/>
        <v>70</v>
      </c>
      <c r="O350" s="46">
        <v>0</v>
      </c>
      <c r="P350" s="44">
        <v>0</v>
      </c>
      <c r="Q350" s="44">
        <v>0</v>
      </c>
      <c r="R350" s="12">
        <f t="shared" si="205"/>
        <v>70</v>
      </c>
      <c r="S350" s="80">
        <f t="shared" si="189"/>
        <v>1.3333333333333333</v>
      </c>
    </row>
    <row r="351" spans="1:19" s="35" customFormat="1" ht="12.75" hidden="1" outlineLevel="2">
      <c r="A351" s="34">
        <v>39203</v>
      </c>
      <c r="B351" s="35" t="s">
        <v>219</v>
      </c>
      <c r="C351" s="35" t="s">
        <v>220</v>
      </c>
      <c r="E351" s="35">
        <v>1355050</v>
      </c>
      <c r="F351" s="35">
        <v>1410030</v>
      </c>
      <c r="G351" s="36">
        <f t="shared" si="203"/>
        <v>54980</v>
      </c>
      <c r="H351" s="37">
        <v>0</v>
      </c>
      <c r="I351" s="37">
        <v>30</v>
      </c>
      <c r="J351" s="37">
        <v>0</v>
      </c>
      <c r="K351" s="98">
        <f>+J351+I351+H351</f>
        <v>30</v>
      </c>
      <c r="L351" s="38" t="s">
        <v>262</v>
      </c>
      <c r="M351" s="37">
        <v>0</v>
      </c>
      <c r="N351" s="37">
        <f t="shared" si="204"/>
        <v>70</v>
      </c>
      <c r="O351" s="39">
        <f>(10000-5000)*$O$1</f>
        <v>10</v>
      </c>
      <c r="P351" s="37">
        <f>5000*$P$1</f>
        <v>12.5</v>
      </c>
      <c r="Q351" s="40">
        <f>(G351-15000)*$Q$1</f>
        <v>119.94</v>
      </c>
      <c r="R351" s="12">
        <f t="shared" si="205"/>
        <v>212.44</v>
      </c>
      <c r="S351" s="80">
        <f t="shared" si="189"/>
        <v>6.081333333333333</v>
      </c>
    </row>
    <row r="352" spans="1:19" s="28" customFormat="1" ht="12.75" hidden="1" outlineLevel="2">
      <c r="A352" s="27">
        <v>39264</v>
      </c>
      <c r="B352" s="28" t="s">
        <v>219</v>
      </c>
      <c r="C352" s="28" t="s">
        <v>220</v>
      </c>
      <c r="E352" s="28">
        <v>1410030</v>
      </c>
      <c r="F352" s="28">
        <v>1517710</v>
      </c>
      <c r="G352" s="29">
        <f t="shared" si="203"/>
        <v>107680</v>
      </c>
      <c r="H352" s="30">
        <v>0</v>
      </c>
      <c r="I352" s="30">
        <v>0</v>
      </c>
      <c r="J352" s="30">
        <v>161.52</v>
      </c>
      <c r="K352" s="98">
        <f>+J352+I352+H352</f>
        <v>161.52</v>
      </c>
      <c r="L352" s="31" t="s">
        <v>262</v>
      </c>
      <c r="M352" s="30">
        <v>0</v>
      </c>
      <c r="N352" s="30">
        <f t="shared" si="204"/>
        <v>70</v>
      </c>
      <c r="O352" s="32">
        <f>(10000-5000)*$O$1</f>
        <v>10</v>
      </c>
      <c r="P352" s="30">
        <f>5000*$P$1</f>
        <v>12.5</v>
      </c>
      <c r="Q352" s="68">
        <f>(G352-15000)*$Q$1</f>
        <v>278.04</v>
      </c>
      <c r="R352" s="12">
        <f t="shared" si="205"/>
        <v>370.54</v>
      </c>
      <c r="S352" s="80">
        <f t="shared" si="189"/>
        <v>1.294081228330857</v>
      </c>
    </row>
    <row r="353" spans="1:19" s="35" customFormat="1" ht="12.75" hidden="1" outlineLevel="2">
      <c r="A353" s="34">
        <v>39326</v>
      </c>
      <c r="B353" s="35" t="s">
        <v>219</v>
      </c>
      <c r="C353" s="35" t="s">
        <v>220</v>
      </c>
      <c r="E353" s="35">
        <v>1517710</v>
      </c>
      <c r="F353" s="35">
        <v>1583300</v>
      </c>
      <c r="G353" s="36">
        <f t="shared" si="203"/>
        <v>65590</v>
      </c>
      <c r="H353" s="37">
        <v>0</v>
      </c>
      <c r="I353" s="37">
        <v>0</v>
      </c>
      <c r="J353" s="37">
        <v>98.39</v>
      </c>
      <c r="K353" s="98">
        <f>+J353+I353+H353</f>
        <v>98.39</v>
      </c>
      <c r="L353" s="38" t="s">
        <v>262</v>
      </c>
      <c r="M353" s="37">
        <v>0</v>
      </c>
      <c r="N353" s="37">
        <f t="shared" si="204"/>
        <v>70</v>
      </c>
      <c r="O353" s="39">
        <f>(10000-5000)*$O$1</f>
        <v>10</v>
      </c>
      <c r="P353" s="37">
        <f>5000*$P$1</f>
        <v>12.5</v>
      </c>
      <c r="Q353" s="40">
        <f>(G353-15000)*$Q$1</f>
        <v>151.77</v>
      </c>
      <c r="R353" s="12">
        <f t="shared" si="205"/>
        <v>244.27</v>
      </c>
      <c r="S353" s="80">
        <f t="shared" si="189"/>
        <v>1.4826710031507266</v>
      </c>
    </row>
    <row r="354" spans="1:19" s="35" customFormat="1" ht="12.75" hidden="1" outlineLevel="2">
      <c r="A354" s="34">
        <v>39387</v>
      </c>
      <c r="B354" s="35" t="s">
        <v>219</v>
      </c>
      <c r="C354" s="35" t="s">
        <v>220</v>
      </c>
      <c r="E354" s="35">
        <v>1583300</v>
      </c>
      <c r="F354" s="35">
        <v>1642120</v>
      </c>
      <c r="G354" s="36">
        <f t="shared" si="203"/>
        <v>58820</v>
      </c>
      <c r="H354" s="37">
        <v>0</v>
      </c>
      <c r="I354" s="37">
        <v>0</v>
      </c>
      <c r="J354" s="37">
        <v>88.23</v>
      </c>
      <c r="K354" s="98">
        <f>+J354+I354+H354</f>
        <v>88.23</v>
      </c>
      <c r="L354" s="38" t="s">
        <v>262</v>
      </c>
      <c r="M354" s="37">
        <v>0</v>
      </c>
      <c r="N354" s="37">
        <f t="shared" si="204"/>
        <v>70</v>
      </c>
      <c r="O354" s="39">
        <f>(10000-5000)*$O$1</f>
        <v>10</v>
      </c>
      <c r="P354" s="37">
        <f>5000*$P$1</f>
        <v>12.5</v>
      </c>
      <c r="Q354" s="40">
        <f>(G354-15000)*$Q$1</f>
        <v>131.46</v>
      </c>
      <c r="R354" s="12">
        <f t="shared" si="205"/>
        <v>223.96</v>
      </c>
      <c r="S354" s="80">
        <f t="shared" si="189"/>
        <v>1.5383656352714496</v>
      </c>
    </row>
    <row r="355" spans="1:19" s="35" customFormat="1" ht="12.75" outlineLevel="1" collapsed="1">
      <c r="A355" s="34"/>
      <c r="B355" s="50" t="s">
        <v>317</v>
      </c>
      <c r="G355" s="36">
        <f>SUBTOTAL(9,G349:G354)</f>
        <v>287070</v>
      </c>
      <c r="H355" s="37">
        <f>SUBTOTAL(9,H349:H354)</f>
        <v>0</v>
      </c>
      <c r="I355" s="37">
        <f>SUBTOTAL(9,I349:I354)</f>
        <v>90</v>
      </c>
      <c r="J355" s="37">
        <f>SUBTOTAL(9,J349:J354)</f>
        <v>348.14000000000004</v>
      </c>
      <c r="K355" s="98">
        <f>SUBTOTAL(9,K349:K354)</f>
        <v>438.14000000000004</v>
      </c>
      <c r="L355" s="38"/>
      <c r="M355" s="37">
        <f aca="true" t="shared" si="206" ref="M355:R355">SUBTOTAL(9,M349:M354)</f>
        <v>0</v>
      </c>
      <c r="N355" s="37">
        <f t="shared" si="206"/>
        <v>420</v>
      </c>
      <c r="O355" s="39">
        <f t="shared" si="206"/>
        <v>40</v>
      </c>
      <c r="P355" s="37">
        <f t="shared" si="206"/>
        <v>50</v>
      </c>
      <c r="Q355" s="40">
        <f t="shared" si="206"/>
        <v>681.21</v>
      </c>
      <c r="R355" s="12">
        <f t="shared" si="206"/>
        <v>1191.21</v>
      </c>
      <c r="S355" s="80">
        <f t="shared" si="189"/>
        <v>1.7187885150865017</v>
      </c>
    </row>
    <row r="356" spans="1:19" ht="12.75" hidden="1" outlineLevel="2">
      <c r="A356" s="41">
        <v>39083</v>
      </c>
      <c r="B356" s="42" t="s">
        <v>221</v>
      </c>
      <c r="C356" s="42" t="s">
        <v>222</v>
      </c>
      <c r="E356" s="42">
        <v>0</v>
      </c>
      <c r="F356" s="42">
        <v>0</v>
      </c>
      <c r="G356" s="43">
        <f aca="true" t="shared" si="207" ref="G356:G361">F356-E356</f>
        <v>0</v>
      </c>
      <c r="H356" s="44">
        <v>0</v>
      </c>
      <c r="I356" s="44">
        <v>30</v>
      </c>
      <c r="J356" s="44">
        <v>0</v>
      </c>
      <c r="K356" s="98">
        <f>+I356+H356</f>
        <v>30</v>
      </c>
      <c r="L356" s="45" t="s">
        <v>262</v>
      </c>
      <c r="M356" s="44">
        <v>0</v>
      </c>
      <c r="N356" s="44">
        <f aca="true" t="shared" si="208" ref="N356:N361">$N$1*2</f>
        <v>70</v>
      </c>
      <c r="O356" s="46">
        <v>0</v>
      </c>
      <c r="P356" s="44">
        <v>0</v>
      </c>
      <c r="Q356" s="44">
        <v>0</v>
      </c>
      <c r="R356" s="12">
        <f aca="true" t="shared" si="209" ref="R356:R361">M356+N356+O356+P356+Q356</f>
        <v>70</v>
      </c>
      <c r="S356" s="80">
        <f t="shared" si="189"/>
        <v>1.3333333333333333</v>
      </c>
    </row>
    <row r="357" spans="1:19" ht="12.75" hidden="1" outlineLevel="2">
      <c r="A357" s="41">
        <v>39142</v>
      </c>
      <c r="B357" s="42" t="s">
        <v>221</v>
      </c>
      <c r="C357" s="42" t="s">
        <v>222</v>
      </c>
      <c r="E357" s="42">
        <v>0</v>
      </c>
      <c r="F357" s="42">
        <v>0</v>
      </c>
      <c r="G357" s="43">
        <f t="shared" si="207"/>
        <v>0</v>
      </c>
      <c r="H357" s="44">
        <v>0</v>
      </c>
      <c r="I357" s="44">
        <v>30</v>
      </c>
      <c r="J357" s="44">
        <v>0</v>
      </c>
      <c r="K357" s="98">
        <f>+I357+H357</f>
        <v>30</v>
      </c>
      <c r="L357" s="45" t="s">
        <v>262</v>
      </c>
      <c r="M357" s="44">
        <v>0</v>
      </c>
      <c r="N357" s="44">
        <f t="shared" si="208"/>
        <v>70</v>
      </c>
      <c r="O357" s="46">
        <v>0</v>
      </c>
      <c r="P357" s="44">
        <v>0</v>
      </c>
      <c r="Q357" s="44">
        <v>0</v>
      </c>
      <c r="R357" s="12">
        <f t="shared" si="209"/>
        <v>70</v>
      </c>
      <c r="S357" s="80">
        <f t="shared" si="189"/>
        <v>1.3333333333333333</v>
      </c>
    </row>
    <row r="358" spans="1:19" ht="12.75" hidden="1" outlineLevel="2">
      <c r="A358" s="41">
        <v>39203</v>
      </c>
      <c r="B358" s="42" t="s">
        <v>221</v>
      </c>
      <c r="C358" s="42" t="s">
        <v>222</v>
      </c>
      <c r="E358" s="42">
        <v>0</v>
      </c>
      <c r="F358" s="42">
        <v>0</v>
      </c>
      <c r="G358" s="43">
        <f t="shared" si="207"/>
        <v>0</v>
      </c>
      <c r="H358" s="44">
        <v>0</v>
      </c>
      <c r="I358" s="44">
        <v>30</v>
      </c>
      <c r="J358" s="44">
        <v>0</v>
      </c>
      <c r="K358" s="98">
        <f>+J358+I358+H358</f>
        <v>30</v>
      </c>
      <c r="L358" s="45" t="s">
        <v>262</v>
      </c>
      <c r="M358" s="44">
        <v>0</v>
      </c>
      <c r="N358" s="44">
        <f t="shared" si="208"/>
        <v>70</v>
      </c>
      <c r="O358" s="46">
        <v>0</v>
      </c>
      <c r="P358" s="44">
        <v>0</v>
      </c>
      <c r="Q358" s="44">
        <v>0</v>
      </c>
      <c r="R358" s="12">
        <f t="shared" si="209"/>
        <v>70</v>
      </c>
      <c r="S358" s="80">
        <f t="shared" si="189"/>
        <v>1.3333333333333333</v>
      </c>
    </row>
    <row r="359" spans="1:19" ht="12.75" hidden="1" outlineLevel="2">
      <c r="A359" s="41">
        <v>39264</v>
      </c>
      <c r="B359" s="42" t="s">
        <v>221</v>
      </c>
      <c r="C359" s="42" t="s">
        <v>222</v>
      </c>
      <c r="E359" s="42">
        <v>0</v>
      </c>
      <c r="F359" s="42">
        <v>0</v>
      </c>
      <c r="G359" s="43">
        <f t="shared" si="207"/>
        <v>0</v>
      </c>
      <c r="H359" s="44">
        <v>0</v>
      </c>
      <c r="I359" s="44">
        <v>0</v>
      </c>
      <c r="J359" s="44">
        <v>50</v>
      </c>
      <c r="K359" s="98">
        <f>+J359+I359+H359</f>
        <v>50</v>
      </c>
      <c r="L359" s="45" t="s">
        <v>262</v>
      </c>
      <c r="M359" s="44">
        <v>0</v>
      </c>
      <c r="N359" s="44">
        <f t="shared" si="208"/>
        <v>70</v>
      </c>
      <c r="O359" s="46">
        <v>0</v>
      </c>
      <c r="P359" s="44">
        <v>0</v>
      </c>
      <c r="Q359" s="44">
        <v>0</v>
      </c>
      <c r="R359" s="12">
        <f t="shared" si="209"/>
        <v>70</v>
      </c>
      <c r="S359" s="80">
        <f t="shared" si="189"/>
        <v>0.4</v>
      </c>
    </row>
    <row r="360" spans="1:19" s="35" customFormat="1" ht="12.75" hidden="1" outlineLevel="2">
      <c r="A360" s="34">
        <v>39326</v>
      </c>
      <c r="B360" s="35" t="s">
        <v>221</v>
      </c>
      <c r="C360" s="35" t="s">
        <v>222</v>
      </c>
      <c r="E360" s="35">
        <v>16240</v>
      </c>
      <c r="F360" s="35">
        <v>22980</v>
      </c>
      <c r="G360" s="36">
        <f t="shared" si="207"/>
        <v>6740</v>
      </c>
      <c r="H360" s="37">
        <v>0</v>
      </c>
      <c r="I360" s="37">
        <v>30</v>
      </c>
      <c r="J360" s="37">
        <v>0</v>
      </c>
      <c r="K360" s="98">
        <f>+J360+I360+H360</f>
        <v>30</v>
      </c>
      <c r="L360" s="38" t="s">
        <v>262</v>
      </c>
      <c r="M360" s="37">
        <v>0</v>
      </c>
      <c r="N360" s="37">
        <f t="shared" si="208"/>
        <v>70</v>
      </c>
      <c r="O360" s="39">
        <f>(G360-5000)*$O$1</f>
        <v>3.48</v>
      </c>
      <c r="P360" s="37">
        <v>0</v>
      </c>
      <c r="Q360" s="37">
        <v>0</v>
      </c>
      <c r="R360" s="12">
        <f t="shared" si="209"/>
        <v>73.48</v>
      </c>
      <c r="S360" s="80">
        <f t="shared" si="189"/>
        <v>1.4493333333333334</v>
      </c>
    </row>
    <row r="361" spans="1:19" s="35" customFormat="1" ht="12.75" hidden="1" outlineLevel="2">
      <c r="A361" s="34">
        <v>39387</v>
      </c>
      <c r="B361" s="35" t="s">
        <v>221</v>
      </c>
      <c r="C361" s="35" t="s">
        <v>222</v>
      </c>
      <c r="E361" s="35">
        <v>22980</v>
      </c>
      <c r="F361" s="35">
        <v>56130</v>
      </c>
      <c r="G361" s="36">
        <f t="shared" si="207"/>
        <v>33150</v>
      </c>
      <c r="H361" s="37">
        <v>0</v>
      </c>
      <c r="I361" s="37">
        <v>0</v>
      </c>
      <c r="J361" s="37">
        <v>49.73</v>
      </c>
      <c r="K361" s="98">
        <f>+J361+I361+H361</f>
        <v>49.73</v>
      </c>
      <c r="L361" s="38" t="s">
        <v>262</v>
      </c>
      <c r="M361" s="37">
        <v>0</v>
      </c>
      <c r="N361" s="37">
        <f t="shared" si="208"/>
        <v>70</v>
      </c>
      <c r="O361" s="39">
        <f>(10000-5000)*$O$1</f>
        <v>10</v>
      </c>
      <c r="P361" s="37">
        <f>5000*$P$1</f>
        <v>12.5</v>
      </c>
      <c r="Q361" s="40">
        <f>(G361-15000)*$Q$1</f>
        <v>54.45</v>
      </c>
      <c r="R361" s="12">
        <f t="shared" si="209"/>
        <v>146.95</v>
      </c>
      <c r="S361" s="80">
        <f t="shared" si="189"/>
        <v>1.9549567665393124</v>
      </c>
    </row>
    <row r="362" spans="1:19" s="35" customFormat="1" ht="12.75" outlineLevel="1" collapsed="1">
      <c r="A362" s="34"/>
      <c r="B362" s="50" t="s">
        <v>318</v>
      </c>
      <c r="G362" s="36">
        <f>SUBTOTAL(9,G356:G361)</f>
        <v>39890</v>
      </c>
      <c r="H362" s="37">
        <f>SUBTOTAL(9,H356:H361)</f>
        <v>0</v>
      </c>
      <c r="I362" s="37">
        <f>SUBTOTAL(9,I356:I361)</f>
        <v>120</v>
      </c>
      <c r="J362" s="37">
        <f>SUBTOTAL(9,J356:J361)</f>
        <v>99.72999999999999</v>
      </c>
      <c r="K362" s="98">
        <f>SUBTOTAL(9,K356:K361)</f>
        <v>219.73</v>
      </c>
      <c r="L362" s="38"/>
      <c r="M362" s="37">
        <f aca="true" t="shared" si="210" ref="M362:R362">SUBTOTAL(9,M356:M361)</f>
        <v>0</v>
      </c>
      <c r="N362" s="37">
        <f t="shared" si="210"/>
        <v>420</v>
      </c>
      <c r="O362" s="39">
        <f t="shared" si="210"/>
        <v>13.48</v>
      </c>
      <c r="P362" s="37">
        <f t="shared" si="210"/>
        <v>12.5</v>
      </c>
      <c r="Q362" s="40">
        <f t="shared" si="210"/>
        <v>54.45</v>
      </c>
      <c r="R362" s="12">
        <f t="shared" si="210"/>
        <v>500.43</v>
      </c>
      <c r="S362" s="80">
        <f t="shared" si="189"/>
        <v>1.2774769034724438</v>
      </c>
    </row>
    <row r="363" spans="1:19" ht="12.75" hidden="1" outlineLevel="2">
      <c r="A363" s="41">
        <v>39083</v>
      </c>
      <c r="B363" s="42" t="s">
        <v>239</v>
      </c>
      <c r="C363" s="42" t="s">
        <v>240</v>
      </c>
      <c r="E363" s="42">
        <v>0</v>
      </c>
      <c r="F363" s="42">
        <v>0</v>
      </c>
      <c r="G363" s="43">
        <f aca="true" t="shared" si="211" ref="G363:G368">F363-E363</f>
        <v>0</v>
      </c>
      <c r="H363" s="44">
        <v>0</v>
      </c>
      <c r="I363" s="44">
        <v>30</v>
      </c>
      <c r="J363" s="44">
        <v>0</v>
      </c>
      <c r="K363" s="98">
        <f>+I363+H363</f>
        <v>30</v>
      </c>
      <c r="L363" s="45" t="s">
        <v>262</v>
      </c>
      <c r="M363" s="44">
        <v>0</v>
      </c>
      <c r="N363" s="44">
        <f aca="true" t="shared" si="212" ref="N363:N368">$N$1*2</f>
        <v>70</v>
      </c>
      <c r="O363" s="46">
        <v>0</v>
      </c>
      <c r="P363" s="44">
        <v>0</v>
      </c>
      <c r="Q363" s="44">
        <v>0</v>
      </c>
      <c r="R363" s="12">
        <f aca="true" t="shared" si="213" ref="R363:R368">M363+N363+O363+P363+Q363</f>
        <v>70</v>
      </c>
      <c r="S363" s="80">
        <f t="shared" si="189"/>
        <v>1.3333333333333333</v>
      </c>
    </row>
    <row r="364" spans="1:19" ht="12.75" hidden="1" outlineLevel="2">
      <c r="A364" s="41">
        <v>39142</v>
      </c>
      <c r="B364" s="42" t="s">
        <v>239</v>
      </c>
      <c r="C364" s="42" t="s">
        <v>240</v>
      </c>
      <c r="E364" s="42">
        <v>0</v>
      </c>
      <c r="F364" s="42">
        <v>0</v>
      </c>
      <c r="G364" s="43">
        <f t="shared" si="211"/>
        <v>0</v>
      </c>
      <c r="H364" s="44">
        <v>0</v>
      </c>
      <c r="I364" s="44">
        <v>30</v>
      </c>
      <c r="J364" s="44">
        <v>0</v>
      </c>
      <c r="K364" s="98">
        <f>+I364+H364</f>
        <v>30</v>
      </c>
      <c r="L364" s="45" t="s">
        <v>262</v>
      </c>
      <c r="M364" s="44">
        <v>0</v>
      </c>
      <c r="N364" s="44">
        <f t="shared" si="212"/>
        <v>70</v>
      </c>
      <c r="O364" s="46">
        <v>0</v>
      </c>
      <c r="P364" s="44">
        <v>0</v>
      </c>
      <c r="Q364" s="44">
        <v>0</v>
      </c>
      <c r="R364" s="12">
        <f t="shared" si="213"/>
        <v>70</v>
      </c>
      <c r="S364" s="80">
        <f t="shared" si="189"/>
        <v>1.3333333333333333</v>
      </c>
    </row>
    <row r="365" spans="1:19" ht="12.75" hidden="1" outlineLevel="2">
      <c r="A365" s="41">
        <v>39203</v>
      </c>
      <c r="B365" s="42" t="s">
        <v>239</v>
      </c>
      <c r="C365" s="42" t="s">
        <v>240</v>
      </c>
      <c r="E365" s="42">
        <v>0</v>
      </c>
      <c r="F365" s="42">
        <v>0</v>
      </c>
      <c r="G365" s="43">
        <f t="shared" si="211"/>
        <v>0</v>
      </c>
      <c r="K365" s="98">
        <f>+J365+I365+H365</f>
        <v>0</v>
      </c>
      <c r="L365" s="45" t="s">
        <v>262</v>
      </c>
      <c r="N365" s="44">
        <f t="shared" si="212"/>
        <v>70</v>
      </c>
      <c r="O365" s="46">
        <v>0</v>
      </c>
      <c r="P365" s="44">
        <v>0</v>
      </c>
      <c r="Q365" s="44">
        <v>0</v>
      </c>
      <c r="R365" s="12">
        <f t="shared" si="213"/>
        <v>70</v>
      </c>
      <c r="S365" s="80" t="e">
        <f t="shared" si="189"/>
        <v>#DIV/0!</v>
      </c>
    </row>
    <row r="366" spans="1:19" ht="12.75" hidden="1" outlineLevel="2">
      <c r="A366" s="41">
        <v>39264</v>
      </c>
      <c r="B366" s="42" t="s">
        <v>239</v>
      </c>
      <c r="C366" s="42" t="s">
        <v>240</v>
      </c>
      <c r="E366" s="42">
        <v>0</v>
      </c>
      <c r="F366" s="42">
        <v>0</v>
      </c>
      <c r="G366" s="43">
        <f t="shared" si="211"/>
        <v>0</v>
      </c>
      <c r="H366" s="44">
        <v>0</v>
      </c>
      <c r="I366" s="44">
        <v>0</v>
      </c>
      <c r="J366" s="44">
        <v>0</v>
      </c>
      <c r="K366" s="98">
        <f>+J366+I366+H366</f>
        <v>0</v>
      </c>
      <c r="L366" s="45" t="s">
        <v>262</v>
      </c>
      <c r="M366" s="44">
        <v>0</v>
      </c>
      <c r="N366" s="44">
        <f t="shared" si="212"/>
        <v>70</v>
      </c>
      <c r="O366" s="46">
        <v>0</v>
      </c>
      <c r="P366" s="44">
        <v>0</v>
      </c>
      <c r="Q366" s="44">
        <v>0</v>
      </c>
      <c r="R366" s="12">
        <f t="shared" si="213"/>
        <v>70</v>
      </c>
      <c r="S366" s="80" t="e">
        <f t="shared" si="189"/>
        <v>#DIV/0!</v>
      </c>
    </row>
    <row r="367" spans="1:19" ht="12.75" hidden="1" outlineLevel="2">
      <c r="A367" s="41">
        <v>39326</v>
      </c>
      <c r="B367" s="42" t="s">
        <v>239</v>
      </c>
      <c r="C367" s="42" t="s">
        <v>240</v>
      </c>
      <c r="E367" s="42">
        <v>0</v>
      </c>
      <c r="F367" s="42">
        <v>0</v>
      </c>
      <c r="G367" s="43">
        <f t="shared" si="211"/>
        <v>0</v>
      </c>
      <c r="H367" s="44">
        <v>0</v>
      </c>
      <c r="I367" s="44">
        <v>0</v>
      </c>
      <c r="J367" s="44">
        <v>0</v>
      </c>
      <c r="K367" s="98">
        <f>+J367+I367+H367</f>
        <v>0</v>
      </c>
      <c r="L367" s="45" t="s">
        <v>262</v>
      </c>
      <c r="M367" s="44">
        <v>0</v>
      </c>
      <c r="N367" s="44">
        <f t="shared" si="212"/>
        <v>70</v>
      </c>
      <c r="O367" s="46">
        <v>0</v>
      </c>
      <c r="P367" s="44">
        <v>0</v>
      </c>
      <c r="Q367" s="44">
        <v>0</v>
      </c>
      <c r="R367" s="12">
        <f t="shared" si="213"/>
        <v>70</v>
      </c>
      <c r="S367" s="80" t="e">
        <f t="shared" si="189"/>
        <v>#DIV/0!</v>
      </c>
    </row>
    <row r="368" spans="1:19" s="35" customFormat="1" ht="12.75" hidden="1" outlineLevel="2">
      <c r="A368" s="34">
        <v>39387</v>
      </c>
      <c r="B368" s="35" t="s">
        <v>239</v>
      </c>
      <c r="C368" s="35" t="s">
        <v>240</v>
      </c>
      <c r="E368" s="35">
        <v>0</v>
      </c>
      <c r="F368" s="35">
        <v>17390</v>
      </c>
      <c r="G368" s="36">
        <f t="shared" si="211"/>
        <v>17390</v>
      </c>
      <c r="H368" s="37">
        <v>0</v>
      </c>
      <c r="I368" s="37">
        <v>30</v>
      </c>
      <c r="J368" s="37">
        <v>0</v>
      </c>
      <c r="K368" s="98">
        <f>+J368+I368+H368</f>
        <v>30</v>
      </c>
      <c r="L368" s="38" t="s">
        <v>262</v>
      </c>
      <c r="M368" s="37">
        <v>0</v>
      </c>
      <c r="N368" s="37">
        <f t="shared" si="212"/>
        <v>70</v>
      </c>
      <c r="O368" s="39">
        <f>(10000-5000)*$O$1</f>
        <v>10</v>
      </c>
      <c r="P368" s="37">
        <f>5000*$P$1</f>
        <v>12.5</v>
      </c>
      <c r="Q368" s="40">
        <f>(G368-15000)*$Q$1</f>
        <v>7.17</v>
      </c>
      <c r="R368" s="12">
        <f t="shared" si="213"/>
        <v>99.67</v>
      </c>
      <c r="S368" s="80">
        <f t="shared" si="189"/>
        <v>2.3223333333333334</v>
      </c>
    </row>
    <row r="369" spans="1:19" s="35" customFormat="1" ht="12.75" outlineLevel="1" collapsed="1">
      <c r="A369" s="34"/>
      <c r="B369" s="50" t="s">
        <v>319</v>
      </c>
      <c r="G369" s="36">
        <f>SUBTOTAL(9,G363:G368)</f>
        <v>17390</v>
      </c>
      <c r="H369" s="37">
        <f>SUBTOTAL(9,H363:H368)</f>
        <v>0</v>
      </c>
      <c r="I369" s="37">
        <f>SUBTOTAL(9,I363:I368)</f>
        <v>90</v>
      </c>
      <c r="J369" s="37">
        <f>SUBTOTAL(9,J363:J368)</f>
        <v>0</v>
      </c>
      <c r="K369" s="98">
        <f>SUBTOTAL(9,K363:K368)</f>
        <v>90</v>
      </c>
      <c r="L369" s="38"/>
      <c r="M369" s="37">
        <f aca="true" t="shared" si="214" ref="M369:R369">SUBTOTAL(9,M363:M368)</f>
        <v>0</v>
      </c>
      <c r="N369" s="37">
        <f t="shared" si="214"/>
        <v>420</v>
      </c>
      <c r="O369" s="39">
        <f t="shared" si="214"/>
        <v>10</v>
      </c>
      <c r="P369" s="37">
        <f t="shared" si="214"/>
        <v>12.5</v>
      </c>
      <c r="Q369" s="40">
        <f t="shared" si="214"/>
        <v>7.17</v>
      </c>
      <c r="R369" s="12">
        <f t="shared" si="214"/>
        <v>449.67</v>
      </c>
      <c r="S369" s="80">
        <f t="shared" si="189"/>
        <v>3.9963333333333333</v>
      </c>
    </row>
    <row r="370" spans="1:19" ht="12.75" hidden="1" outlineLevel="2">
      <c r="A370" s="41">
        <v>39083</v>
      </c>
      <c r="B370" s="42" t="s">
        <v>86</v>
      </c>
      <c r="C370" s="42" t="s">
        <v>87</v>
      </c>
      <c r="E370" s="42">
        <v>1038300</v>
      </c>
      <c r="F370" s="42">
        <v>1038300</v>
      </c>
      <c r="G370" s="43">
        <f aca="true" t="shared" si="215" ref="G370:G375">F370-E370</f>
        <v>0</v>
      </c>
      <c r="H370" s="44">
        <v>0</v>
      </c>
      <c r="I370" s="44">
        <v>30</v>
      </c>
      <c r="J370" s="44">
        <v>0</v>
      </c>
      <c r="K370" s="98">
        <f>+I370+H370</f>
        <v>30</v>
      </c>
      <c r="L370" s="45" t="s">
        <v>262</v>
      </c>
      <c r="M370" s="44">
        <v>0</v>
      </c>
      <c r="N370" s="44">
        <f aca="true" t="shared" si="216" ref="N370:N375">$N$1*2</f>
        <v>70</v>
      </c>
      <c r="O370" s="46">
        <v>0</v>
      </c>
      <c r="P370" s="44">
        <v>0</v>
      </c>
      <c r="Q370" s="44">
        <v>0</v>
      </c>
      <c r="R370" s="12">
        <f aca="true" t="shared" si="217" ref="R370:R375">M370+N370+O370+P370+Q370</f>
        <v>70</v>
      </c>
      <c r="S370" s="80">
        <f t="shared" si="189"/>
        <v>1.3333333333333333</v>
      </c>
    </row>
    <row r="371" spans="1:19" ht="12.75" hidden="1" outlineLevel="2">
      <c r="A371" s="41">
        <v>39142</v>
      </c>
      <c r="B371" s="42" t="s">
        <v>86</v>
      </c>
      <c r="C371" s="42" t="s">
        <v>87</v>
      </c>
      <c r="E371" s="42">
        <v>1038300</v>
      </c>
      <c r="F371" s="42">
        <v>1038300</v>
      </c>
      <c r="G371" s="43">
        <f t="shared" si="215"/>
        <v>0</v>
      </c>
      <c r="H371" s="44">
        <v>0</v>
      </c>
      <c r="I371" s="44">
        <v>30</v>
      </c>
      <c r="J371" s="44">
        <v>0</v>
      </c>
      <c r="K371" s="98">
        <f>+I371+H371</f>
        <v>30</v>
      </c>
      <c r="L371" s="45" t="s">
        <v>262</v>
      </c>
      <c r="M371" s="44">
        <v>0</v>
      </c>
      <c r="N371" s="44">
        <f t="shared" si="216"/>
        <v>70</v>
      </c>
      <c r="O371" s="46">
        <v>0</v>
      </c>
      <c r="P371" s="44">
        <v>0</v>
      </c>
      <c r="Q371" s="44">
        <v>0</v>
      </c>
      <c r="R371" s="12">
        <f t="shared" si="217"/>
        <v>70</v>
      </c>
      <c r="S371" s="80">
        <f t="shared" si="189"/>
        <v>1.3333333333333333</v>
      </c>
    </row>
    <row r="372" spans="1:19" s="35" customFormat="1" ht="12.75" hidden="1" outlineLevel="2">
      <c r="A372" s="34">
        <v>39203</v>
      </c>
      <c r="B372" s="35" t="s">
        <v>86</v>
      </c>
      <c r="C372" s="35" t="s">
        <v>87</v>
      </c>
      <c r="E372" s="35">
        <v>1038300</v>
      </c>
      <c r="F372" s="35">
        <v>1100050</v>
      </c>
      <c r="G372" s="36">
        <f t="shared" si="215"/>
        <v>61750</v>
      </c>
      <c r="H372" s="37">
        <v>0</v>
      </c>
      <c r="I372" s="37">
        <v>0</v>
      </c>
      <c r="J372" s="37">
        <v>32.63</v>
      </c>
      <c r="K372" s="98">
        <f>+J372+I372+H372</f>
        <v>32.63</v>
      </c>
      <c r="L372" s="38" t="s">
        <v>262</v>
      </c>
      <c r="M372" s="37">
        <v>0</v>
      </c>
      <c r="N372" s="37">
        <f t="shared" si="216"/>
        <v>70</v>
      </c>
      <c r="O372" s="39">
        <f>(10000-5000)*$O$1</f>
        <v>10</v>
      </c>
      <c r="P372" s="37">
        <f>5000*$P$1</f>
        <v>12.5</v>
      </c>
      <c r="Q372" s="40">
        <f>(G372-15000)*$Q$1</f>
        <v>140.25</v>
      </c>
      <c r="R372" s="12">
        <f t="shared" si="217"/>
        <v>232.75</v>
      </c>
      <c r="S372" s="80">
        <f t="shared" si="189"/>
        <v>6.13300643579528</v>
      </c>
    </row>
    <row r="373" spans="1:19" s="63" customFormat="1" ht="12.75" hidden="1" outlineLevel="2">
      <c r="A373" s="62">
        <v>39264</v>
      </c>
      <c r="B373" s="63" t="s">
        <v>86</v>
      </c>
      <c r="C373" s="63" t="s">
        <v>87</v>
      </c>
      <c r="E373" s="63">
        <v>1100050</v>
      </c>
      <c r="F373" s="63">
        <v>1192120</v>
      </c>
      <c r="G373" s="64">
        <f t="shared" si="215"/>
        <v>92070</v>
      </c>
      <c r="H373" s="65">
        <v>0</v>
      </c>
      <c r="I373" s="65">
        <v>0</v>
      </c>
      <c r="J373" s="65">
        <v>138.11</v>
      </c>
      <c r="K373" s="101">
        <f>+J373+I373+H373</f>
        <v>138.11</v>
      </c>
      <c r="L373" s="64" t="s">
        <v>262</v>
      </c>
      <c r="M373" s="65">
        <v>0</v>
      </c>
      <c r="N373" s="65">
        <f t="shared" si="216"/>
        <v>70</v>
      </c>
      <c r="O373" s="66">
        <f>(10000-5000)*$O$1</f>
        <v>10</v>
      </c>
      <c r="P373" s="65">
        <f>5000*$P$1</f>
        <v>12.5</v>
      </c>
      <c r="Q373" s="67">
        <f>(G373-15000)*$Q$1</f>
        <v>231.21</v>
      </c>
      <c r="R373" s="48">
        <f t="shared" si="217"/>
        <v>323.71000000000004</v>
      </c>
      <c r="S373" s="80">
        <f t="shared" si="189"/>
        <v>1.3438563463905582</v>
      </c>
    </row>
    <row r="374" spans="1:19" s="35" customFormat="1" ht="12.75" hidden="1" outlineLevel="2">
      <c r="A374" s="34">
        <v>39326</v>
      </c>
      <c r="B374" s="35" t="s">
        <v>86</v>
      </c>
      <c r="C374" s="35" t="s">
        <v>87</v>
      </c>
      <c r="E374" s="35">
        <v>1192120</v>
      </c>
      <c r="F374" s="35">
        <v>1245340</v>
      </c>
      <c r="G374" s="36">
        <f t="shared" si="215"/>
        <v>53220</v>
      </c>
      <c r="H374" s="37">
        <v>0</v>
      </c>
      <c r="I374" s="37">
        <v>0</v>
      </c>
      <c r="J374" s="37">
        <v>79.83</v>
      </c>
      <c r="K374" s="98">
        <f>+J374+I374+H374</f>
        <v>79.83</v>
      </c>
      <c r="L374" s="38" t="s">
        <v>262</v>
      </c>
      <c r="M374" s="37">
        <v>0</v>
      </c>
      <c r="N374" s="37">
        <f t="shared" si="216"/>
        <v>70</v>
      </c>
      <c r="O374" s="39">
        <f>(10000-5000)*$O$1</f>
        <v>10</v>
      </c>
      <c r="P374" s="37">
        <f>5000*$P$1</f>
        <v>12.5</v>
      </c>
      <c r="Q374" s="40">
        <f>(G374-15000)*$Q$1</f>
        <v>114.66</v>
      </c>
      <c r="R374" s="12">
        <f t="shared" si="217"/>
        <v>207.16</v>
      </c>
      <c r="S374" s="80">
        <f t="shared" si="189"/>
        <v>1.5950144056119253</v>
      </c>
    </row>
    <row r="375" spans="1:19" s="35" customFormat="1" ht="12.75" hidden="1" outlineLevel="2">
      <c r="A375" s="34">
        <v>39387</v>
      </c>
      <c r="B375" s="35" t="s">
        <v>86</v>
      </c>
      <c r="C375" s="35" t="s">
        <v>87</v>
      </c>
      <c r="E375" s="35">
        <v>1245340</v>
      </c>
      <c r="F375" s="35">
        <v>1296860</v>
      </c>
      <c r="G375" s="36">
        <f t="shared" si="215"/>
        <v>51520</v>
      </c>
      <c r="H375" s="37">
        <v>0</v>
      </c>
      <c r="I375" s="37">
        <v>0</v>
      </c>
      <c r="J375" s="37">
        <v>77.28</v>
      </c>
      <c r="K375" s="98">
        <f>+J375+I375+H375</f>
        <v>77.28</v>
      </c>
      <c r="L375" s="38" t="s">
        <v>262</v>
      </c>
      <c r="M375" s="37">
        <v>0</v>
      </c>
      <c r="N375" s="37">
        <f t="shared" si="216"/>
        <v>70</v>
      </c>
      <c r="O375" s="39">
        <f>(10000-5000)*$O$1</f>
        <v>10</v>
      </c>
      <c r="P375" s="37">
        <f>5000*$P$1</f>
        <v>12.5</v>
      </c>
      <c r="Q375" s="40">
        <f>(G375-15000)*$Q$1</f>
        <v>109.56</v>
      </c>
      <c r="R375" s="12">
        <f t="shared" si="217"/>
        <v>202.06</v>
      </c>
      <c r="S375" s="80">
        <f t="shared" si="189"/>
        <v>1.614648033126294</v>
      </c>
    </row>
    <row r="376" spans="1:19" s="35" customFormat="1" ht="12.75" outlineLevel="1" collapsed="1">
      <c r="A376" s="34"/>
      <c r="B376" s="50" t="s">
        <v>320</v>
      </c>
      <c r="G376" s="36">
        <f>SUBTOTAL(9,G370:G375)</f>
        <v>258560</v>
      </c>
      <c r="H376" s="37">
        <f>SUBTOTAL(9,H370:H375)</f>
        <v>0</v>
      </c>
      <c r="I376" s="37">
        <f>SUBTOTAL(9,I370:I375)</f>
        <v>60</v>
      </c>
      <c r="J376" s="37">
        <f>SUBTOTAL(9,J370:J375)</f>
        <v>327.85</v>
      </c>
      <c r="K376" s="98">
        <f>SUBTOTAL(9,K370:K375)</f>
        <v>387.85</v>
      </c>
      <c r="L376" s="38"/>
      <c r="M376" s="37">
        <f aca="true" t="shared" si="218" ref="M376:R376">SUBTOTAL(9,M370:M375)</f>
        <v>0</v>
      </c>
      <c r="N376" s="37">
        <f t="shared" si="218"/>
        <v>420</v>
      </c>
      <c r="O376" s="39">
        <f t="shared" si="218"/>
        <v>40</v>
      </c>
      <c r="P376" s="37">
        <f t="shared" si="218"/>
        <v>50</v>
      </c>
      <c r="Q376" s="40">
        <f t="shared" si="218"/>
        <v>595.6800000000001</v>
      </c>
      <c r="R376" s="12">
        <f t="shared" si="218"/>
        <v>1105.68</v>
      </c>
      <c r="S376" s="80">
        <f t="shared" si="189"/>
        <v>1.8507928322805207</v>
      </c>
    </row>
    <row r="377" spans="1:19" ht="12.75" hidden="1" outlineLevel="2">
      <c r="A377" s="41">
        <v>39083</v>
      </c>
      <c r="B377" s="42" t="s">
        <v>88</v>
      </c>
      <c r="C377" s="42" t="s">
        <v>89</v>
      </c>
      <c r="E377" s="42">
        <v>760020</v>
      </c>
      <c r="F377" s="42">
        <v>760020</v>
      </c>
      <c r="G377" s="43">
        <f aca="true" t="shared" si="219" ref="G377:G382">F377-E377</f>
        <v>0</v>
      </c>
      <c r="H377" s="44">
        <v>0</v>
      </c>
      <c r="I377" s="44">
        <v>30</v>
      </c>
      <c r="J377" s="44">
        <v>0</v>
      </c>
      <c r="K377" s="98">
        <f>+I377+H377</f>
        <v>30</v>
      </c>
      <c r="L377" s="45" t="s">
        <v>262</v>
      </c>
      <c r="M377" s="44">
        <v>0</v>
      </c>
      <c r="N377" s="44">
        <f aca="true" t="shared" si="220" ref="N377:N382">$N$1*2</f>
        <v>70</v>
      </c>
      <c r="O377" s="46">
        <v>0</v>
      </c>
      <c r="P377" s="44">
        <v>0</v>
      </c>
      <c r="Q377" s="44">
        <v>0</v>
      </c>
      <c r="R377" s="12">
        <f aca="true" t="shared" si="221" ref="R377:R382">M377+N377+O377+P377+Q377</f>
        <v>70</v>
      </c>
      <c r="S377" s="80">
        <f t="shared" si="189"/>
        <v>1.3333333333333333</v>
      </c>
    </row>
    <row r="378" spans="1:19" ht="12.75" hidden="1" outlineLevel="2">
      <c r="A378" s="41">
        <v>39142</v>
      </c>
      <c r="B378" s="42" t="s">
        <v>88</v>
      </c>
      <c r="C378" s="42" t="s">
        <v>89</v>
      </c>
      <c r="E378" s="42">
        <v>760020</v>
      </c>
      <c r="F378" s="42">
        <v>760020</v>
      </c>
      <c r="G378" s="43">
        <f t="shared" si="219"/>
        <v>0</v>
      </c>
      <c r="H378" s="44">
        <v>0</v>
      </c>
      <c r="I378" s="44">
        <v>30</v>
      </c>
      <c r="J378" s="44">
        <v>0</v>
      </c>
      <c r="K378" s="98">
        <f>+I378+H378</f>
        <v>30</v>
      </c>
      <c r="L378" s="45" t="s">
        <v>262</v>
      </c>
      <c r="M378" s="44">
        <v>0</v>
      </c>
      <c r="N378" s="44">
        <f t="shared" si="220"/>
        <v>70</v>
      </c>
      <c r="O378" s="46">
        <v>0</v>
      </c>
      <c r="P378" s="44">
        <v>0</v>
      </c>
      <c r="Q378" s="44">
        <v>0</v>
      </c>
      <c r="R378" s="12">
        <f t="shared" si="221"/>
        <v>70</v>
      </c>
      <c r="S378" s="80">
        <f t="shared" si="189"/>
        <v>1.3333333333333333</v>
      </c>
    </row>
    <row r="379" spans="1:19" s="35" customFormat="1" ht="12.75" hidden="1" outlineLevel="2">
      <c r="A379" s="34">
        <v>39203</v>
      </c>
      <c r="B379" s="35" t="s">
        <v>88</v>
      </c>
      <c r="C379" s="35" t="s">
        <v>89</v>
      </c>
      <c r="E379" s="35">
        <v>760020</v>
      </c>
      <c r="F379" s="35">
        <v>805410</v>
      </c>
      <c r="G379" s="36">
        <f t="shared" si="219"/>
        <v>45390</v>
      </c>
      <c r="H379" s="37">
        <v>0</v>
      </c>
      <c r="I379" s="37">
        <v>30</v>
      </c>
      <c r="J379" s="37">
        <v>0</v>
      </c>
      <c r="K379" s="98">
        <f>+J379+I379+H379</f>
        <v>30</v>
      </c>
      <c r="L379" s="38" t="s">
        <v>262</v>
      </c>
      <c r="M379" s="37">
        <v>0</v>
      </c>
      <c r="N379" s="37">
        <f t="shared" si="220"/>
        <v>70</v>
      </c>
      <c r="O379" s="39">
        <f>(10000-5000)*$O$1</f>
        <v>10</v>
      </c>
      <c r="P379" s="37">
        <f>5000*$P$1</f>
        <v>12.5</v>
      </c>
      <c r="Q379" s="40">
        <f>(G379-15000)*$Q$1</f>
        <v>91.17</v>
      </c>
      <c r="R379" s="12">
        <f t="shared" si="221"/>
        <v>183.67000000000002</v>
      </c>
      <c r="S379" s="80">
        <f t="shared" si="189"/>
        <v>5.122333333333334</v>
      </c>
    </row>
    <row r="380" spans="1:19" s="63" customFormat="1" ht="12.75" hidden="1" outlineLevel="2">
      <c r="A380" s="62">
        <v>39264</v>
      </c>
      <c r="B380" s="63" t="s">
        <v>88</v>
      </c>
      <c r="C380" s="63" t="s">
        <v>89</v>
      </c>
      <c r="E380" s="63">
        <v>805410</v>
      </c>
      <c r="F380" s="63">
        <v>903510</v>
      </c>
      <c r="G380" s="64">
        <f t="shared" si="219"/>
        <v>98100</v>
      </c>
      <c r="H380" s="65">
        <v>0</v>
      </c>
      <c r="I380" s="65">
        <v>0</v>
      </c>
      <c r="J380" s="65">
        <v>147.15</v>
      </c>
      <c r="K380" s="101">
        <f>+J380+I380+H380</f>
        <v>147.15</v>
      </c>
      <c r="L380" s="64" t="s">
        <v>262</v>
      </c>
      <c r="M380" s="65">
        <v>0</v>
      </c>
      <c r="N380" s="65">
        <f t="shared" si="220"/>
        <v>70</v>
      </c>
      <c r="O380" s="66">
        <f>(10000-5000)*$O$1</f>
        <v>10</v>
      </c>
      <c r="P380" s="65">
        <f>5000*$P$1</f>
        <v>12.5</v>
      </c>
      <c r="Q380" s="67">
        <f>(G380-15000)*$Q$1</f>
        <v>249.3</v>
      </c>
      <c r="R380" s="48">
        <f t="shared" si="221"/>
        <v>341.8</v>
      </c>
      <c r="S380" s="80">
        <f t="shared" si="189"/>
        <v>1.3227998640842678</v>
      </c>
    </row>
    <row r="381" spans="1:19" s="35" customFormat="1" ht="12.75" hidden="1" outlineLevel="2">
      <c r="A381" s="34">
        <v>39326</v>
      </c>
      <c r="B381" s="35" t="s">
        <v>88</v>
      </c>
      <c r="C381" s="35" t="s">
        <v>89</v>
      </c>
      <c r="E381" s="35">
        <v>903510</v>
      </c>
      <c r="F381" s="35">
        <v>920300</v>
      </c>
      <c r="G381" s="36">
        <f t="shared" si="219"/>
        <v>16790</v>
      </c>
      <c r="H381" s="37">
        <v>0</v>
      </c>
      <c r="I381" s="37">
        <v>30</v>
      </c>
      <c r="J381" s="37">
        <v>0</v>
      </c>
      <c r="K381" s="98">
        <f>+J381+I381+H381</f>
        <v>30</v>
      </c>
      <c r="L381" s="38" t="s">
        <v>262</v>
      </c>
      <c r="M381" s="37">
        <v>0</v>
      </c>
      <c r="N381" s="37">
        <f t="shared" si="220"/>
        <v>70</v>
      </c>
      <c r="O381" s="39">
        <f>(10000-5000)*$O$1</f>
        <v>10</v>
      </c>
      <c r="P381" s="37">
        <f>5000*$P$1</f>
        <v>12.5</v>
      </c>
      <c r="Q381" s="40">
        <f>(G381-15000)*$Q$1</f>
        <v>5.37</v>
      </c>
      <c r="R381" s="12">
        <f t="shared" si="221"/>
        <v>97.87</v>
      </c>
      <c r="S381" s="80">
        <f t="shared" si="189"/>
        <v>2.2623333333333333</v>
      </c>
    </row>
    <row r="382" spans="1:19" s="35" customFormat="1" ht="12.75" hidden="1" outlineLevel="2">
      <c r="A382" s="34">
        <v>39387</v>
      </c>
      <c r="B382" s="35" t="s">
        <v>88</v>
      </c>
      <c r="C382" s="35" t="s">
        <v>89</v>
      </c>
      <c r="E382" s="35">
        <v>920300</v>
      </c>
      <c r="F382" s="35">
        <v>970610</v>
      </c>
      <c r="G382" s="36">
        <f t="shared" si="219"/>
        <v>50310</v>
      </c>
      <c r="H382" s="37">
        <v>0</v>
      </c>
      <c r="I382" s="37">
        <v>0</v>
      </c>
      <c r="J382" s="37">
        <v>75.47</v>
      </c>
      <c r="K382" s="98">
        <f>+J382+I382+H382</f>
        <v>75.47</v>
      </c>
      <c r="L382" s="38" t="s">
        <v>262</v>
      </c>
      <c r="M382" s="37">
        <v>0</v>
      </c>
      <c r="N382" s="37">
        <f t="shared" si="220"/>
        <v>70</v>
      </c>
      <c r="O382" s="39">
        <f>(10000-5000)*$O$1</f>
        <v>10</v>
      </c>
      <c r="P382" s="37">
        <f>5000*$P$1</f>
        <v>12.5</v>
      </c>
      <c r="Q382" s="40">
        <f>(G382-15000)*$Q$1</f>
        <v>105.93</v>
      </c>
      <c r="R382" s="12">
        <f t="shared" si="221"/>
        <v>198.43</v>
      </c>
      <c r="S382" s="80">
        <f t="shared" si="189"/>
        <v>1.6292566582748114</v>
      </c>
    </row>
    <row r="383" spans="1:19" s="35" customFormat="1" ht="12.75" outlineLevel="1" collapsed="1">
      <c r="A383" s="34"/>
      <c r="B383" s="50" t="s">
        <v>321</v>
      </c>
      <c r="G383" s="36">
        <f>SUBTOTAL(9,G377:G382)</f>
        <v>210590</v>
      </c>
      <c r="H383" s="37">
        <f>SUBTOTAL(9,H377:H382)</f>
        <v>0</v>
      </c>
      <c r="I383" s="37">
        <f>SUBTOTAL(9,I377:I382)</f>
        <v>120</v>
      </c>
      <c r="J383" s="37">
        <f>SUBTOTAL(9,J377:J382)</f>
        <v>222.62</v>
      </c>
      <c r="K383" s="98">
        <f>SUBTOTAL(9,K377:K382)</f>
        <v>342.62</v>
      </c>
      <c r="L383" s="38"/>
      <c r="M383" s="37">
        <f aca="true" t="shared" si="222" ref="M383:R383">SUBTOTAL(9,M377:M382)</f>
        <v>0</v>
      </c>
      <c r="N383" s="37">
        <f t="shared" si="222"/>
        <v>420</v>
      </c>
      <c r="O383" s="39">
        <f t="shared" si="222"/>
        <v>40</v>
      </c>
      <c r="P383" s="37">
        <f t="shared" si="222"/>
        <v>50</v>
      </c>
      <c r="Q383" s="40">
        <f t="shared" si="222"/>
        <v>451.77000000000004</v>
      </c>
      <c r="R383" s="12">
        <f t="shared" si="222"/>
        <v>961.77</v>
      </c>
      <c r="S383" s="80">
        <f t="shared" si="189"/>
        <v>1.8071040803222227</v>
      </c>
    </row>
    <row r="384" spans="1:19" ht="12.75" hidden="1" outlineLevel="2">
      <c r="A384" s="41">
        <v>39083</v>
      </c>
      <c r="B384" s="42" t="s">
        <v>127</v>
      </c>
      <c r="C384" s="42" t="s">
        <v>128</v>
      </c>
      <c r="E384" s="42">
        <v>0</v>
      </c>
      <c r="F384" s="42">
        <v>0</v>
      </c>
      <c r="G384" s="43">
        <f aca="true" t="shared" si="223" ref="G384:G389">F384-E384</f>
        <v>0</v>
      </c>
      <c r="H384" s="44">
        <v>0</v>
      </c>
      <c r="I384" s="44">
        <v>30</v>
      </c>
      <c r="J384" s="44">
        <v>0</v>
      </c>
      <c r="K384" s="98">
        <f>+I384+H384</f>
        <v>30</v>
      </c>
      <c r="L384" s="45" t="s">
        <v>262</v>
      </c>
      <c r="M384" s="44">
        <v>0</v>
      </c>
      <c r="N384" s="44">
        <f aca="true" t="shared" si="224" ref="N384:N389">$N$1*2</f>
        <v>70</v>
      </c>
      <c r="O384" s="46">
        <v>0</v>
      </c>
      <c r="P384" s="44">
        <v>0</v>
      </c>
      <c r="Q384" s="44">
        <v>0</v>
      </c>
      <c r="R384" s="12">
        <f aca="true" t="shared" si="225" ref="R384:R389">M384+N384+O384+P384+Q384</f>
        <v>70</v>
      </c>
      <c r="S384" s="80">
        <f t="shared" si="189"/>
        <v>1.3333333333333333</v>
      </c>
    </row>
    <row r="385" spans="1:19" ht="12.75" hidden="1" outlineLevel="2">
      <c r="A385" s="41">
        <v>39142</v>
      </c>
      <c r="B385" s="42" t="s">
        <v>127</v>
      </c>
      <c r="C385" s="42" t="s">
        <v>128</v>
      </c>
      <c r="E385" s="42">
        <v>0</v>
      </c>
      <c r="F385" s="42">
        <v>0</v>
      </c>
      <c r="G385" s="43">
        <f t="shared" si="223"/>
        <v>0</v>
      </c>
      <c r="H385" s="44">
        <v>0</v>
      </c>
      <c r="I385" s="44">
        <v>30</v>
      </c>
      <c r="J385" s="44">
        <v>0</v>
      </c>
      <c r="K385" s="98">
        <f>+I385+H385</f>
        <v>30</v>
      </c>
      <c r="L385" s="45" t="s">
        <v>262</v>
      </c>
      <c r="M385" s="44">
        <v>0</v>
      </c>
      <c r="N385" s="44">
        <f t="shared" si="224"/>
        <v>70</v>
      </c>
      <c r="O385" s="46">
        <v>0</v>
      </c>
      <c r="P385" s="44">
        <v>0</v>
      </c>
      <c r="Q385" s="44">
        <v>0</v>
      </c>
      <c r="R385" s="12">
        <f t="shared" si="225"/>
        <v>70</v>
      </c>
      <c r="S385" s="80">
        <f t="shared" si="189"/>
        <v>1.3333333333333333</v>
      </c>
    </row>
    <row r="386" spans="1:19" ht="12.75" hidden="1" outlineLevel="2">
      <c r="A386" s="41">
        <v>39203</v>
      </c>
      <c r="B386" s="42" t="s">
        <v>127</v>
      </c>
      <c r="C386" s="42" t="s">
        <v>128</v>
      </c>
      <c r="E386" s="42">
        <v>0</v>
      </c>
      <c r="F386" s="42">
        <v>0</v>
      </c>
      <c r="G386" s="43">
        <f t="shared" si="223"/>
        <v>0</v>
      </c>
      <c r="K386" s="98">
        <f>+J386+I386+H386</f>
        <v>0</v>
      </c>
      <c r="L386" s="45" t="s">
        <v>262</v>
      </c>
      <c r="N386" s="44">
        <f t="shared" si="224"/>
        <v>70</v>
      </c>
      <c r="O386" s="46">
        <v>0</v>
      </c>
      <c r="P386" s="44">
        <v>0</v>
      </c>
      <c r="Q386" s="44">
        <v>0</v>
      </c>
      <c r="R386" s="12">
        <f t="shared" si="225"/>
        <v>70</v>
      </c>
      <c r="S386" s="80" t="e">
        <f t="shared" si="189"/>
        <v>#DIV/0!</v>
      </c>
    </row>
    <row r="387" spans="1:19" ht="12.75" hidden="1" outlineLevel="2">
      <c r="A387" s="41">
        <v>39264</v>
      </c>
      <c r="B387" s="42" t="s">
        <v>127</v>
      </c>
      <c r="C387" s="42" t="s">
        <v>128</v>
      </c>
      <c r="E387" s="42">
        <v>0</v>
      </c>
      <c r="F387" s="42">
        <v>0</v>
      </c>
      <c r="G387" s="43">
        <f t="shared" si="223"/>
        <v>0</v>
      </c>
      <c r="H387" s="44">
        <v>0</v>
      </c>
      <c r="I387" s="44">
        <v>0</v>
      </c>
      <c r="J387" s="44">
        <v>0</v>
      </c>
      <c r="K387" s="98">
        <f>+J387+I387+H387</f>
        <v>0</v>
      </c>
      <c r="L387" s="45" t="s">
        <v>262</v>
      </c>
      <c r="M387" s="44">
        <v>0</v>
      </c>
      <c r="N387" s="44">
        <f t="shared" si="224"/>
        <v>70</v>
      </c>
      <c r="O387" s="46">
        <v>0</v>
      </c>
      <c r="P387" s="44">
        <v>0</v>
      </c>
      <c r="Q387" s="44">
        <v>0</v>
      </c>
      <c r="R387" s="12">
        <f t="shared" si="225"/>
        <v>70</v>
      </c>
      <c r="S387" s="80" t="e">
        <f aca="true" t="shared" si="226" ref="S387:S450">SUM(R387-K387)/K387</f>
        <v>#DIV/0!</v>
      </c>
    </row>
    <row r="388" spans="1:19" ht="12.75" hidden="1" outlineLevel="2">
      <c r="A388" s="41">
        <v>39326</v>
      </c>
      <c r="B388" s="42" t="s">
        <v>127</v>
      </c>
      <c r="C388" s="42" t="s">
        <v>128</v>
      </c>
      <c r="E388" s="42">
        <v>0</v>
      </c>
      <c r="F388" s="42">
        <v>0</v>
      </c>
      <c r="G388" s="43">
        <f t="shared" si="223"/>
        <v>0</v>
      </c>
      <c r="H388" s="44">
        <v>0</v>
      </c>
      <c r="I388" s="44">
        <v>0</v>
      </c>
      <c r="J388" s="44">
        <v>0</v>
      </c>
      <c r="K388" s="98">
        <f>+J388+I388+H388</f>
        <v>0</v>
      </c>
      <c r="L388" s="45" t="s">
        <v>262</v>
      </c>
      <c r="M388" s="44">
        <v>0</v>
      </c>
      <c r="N388" s="44">
        <f t="shared" si="224"/>
        <v>70</v>
      </c>
      <c r="O388" s="46">
        <v>0</v>
      </c>
      <c r="P388" s="44">
        <v>0</v>
      </c>
      <c r="Q388" s="44">
        <v>0</v>
      </c>
      <c r="R388" s="12">
        <f t="shared" si="225"/>
        <v>70</v>
      </c>
      <c r="S388" s="80" t="e">
        <f t="shared" si="226"/>
        <v>#DIV/0!</v>
      </c>
    </row>
    <row r="389" spans="1:19" ht="12.75" hidden="1" outlineLevel="2">
      <c r="A389" s="41">
        <v>39387</v>
      </c>
      <c r="B389" s="42" t="s">
        <v>127</v>
      </c>
      <c r="C389" s="42" t="s">
        <v>128</v>
      </c>
      <c r="E389" s="42">
        <v>0</v>
      </c>
      <c r="F389" s="42">
        <v>0</v>
      </c>
      <c r="G389" s="43">
        <f t="shared" si="223"/>
        <v>0</v>
      </c>
      <c r="H389" s="44">
        <v>14.5</v>
      </c>
      <c r="I389" s="44">
        <v>30</v>
      </c>
      <c r="J389" s="44">
        <v>0</v>
      </c>
      <c r="K389" s="98">
        <f>+J389+I389+H389</f>
        <v>44.5</v>
      </c>
      <c r="L389" s="45" t="s">
        <v>262</v>
      </c>
      <c r="M389" s="44">
        <v>14.5</v>
      </c>
      <c r="N389" s="44">
        <f t="shared" si="224"/>
        <v>70</v>
      </c>
      <c r="O389" s="46">
        <v>0</v>
      </c>
      <c r="P389" s="44">
        <v>0</v>
      </c>
      <c r="Q389" s="44">
        <v>0</v>
      </c>
      <c r="R389" s="12">
        <f t="shared" si="225"/>
        <v>84.5</v>
      </c>
      <c r="S389" s="80">
        <f t="shared" si="226"/>
        <v>0.898876404494382</v>
      </c>
    </row>
    <row r="390" spans="1:19" ht="12.75" outlineLevel="1" collapsed="1">
      <c r="A390" s="41"/>
      <c r="B390" s="52" t="s">
        <v>322</v>
      </c>
      <c r="G390" s="43">
        <f>SUBTOTAL(9,G384:G389)</f>
        <v>0</v>
      </c>
      <c r="H390" s="44">
        <f>SUBTOTAL(9,H384:H389)</f>
        <v>14.5</v>
      </c>
      <c r="I390" s="44">
        <f>SUBTOTAL(9,I384:I389)</f>
        <v>90</v>
      </c>
      <c r="J390" s="44">
        <f>SUBTOTAL(9,J384:J389)</f>
        <v>0</v>
      </c>
      <c r="K390" s="98">
        <f>SUBTOTAL(9,K384:K389)</f>
        <v>104.5</v>
      </c>
      <c r="L390" s="45"/>
      <c r="M390" s="44">
        <f aca="true" t="shared" si="227" ref="M390:R390">SUBTOTAL(9,M384:M389)</f>
        <v>14.5</v>
      </c>
      <c r="N390" s="44">
        <f t="shared" si="227"/>
        <v>420</v>
      </c>
      <c r="O390" s="46">
        <f t="shared" si="227"/>
        <v>0</v>
      </c>
      <c r="P390" s="44">
        <f t="shared" si="227"/>
        <v>0</v>
      </c>
      <c r="Q390" s="44">
        <f t="shared" si="227"/>
        <v>0</v>
      </c>
      <c r="R390" s="12">
        <f t="shared" si="227"/>
        <v>434.5</v>
      </c>
      <c r="S390" s="80">
        <f t="shared" si="226"/>
        <v>3.1578947368421053</v>
      </c>
    </row>
    <row r="391" spans="1:19" ht="12.75" hidden="1" outlineLevel="2">
      <c r="A391" s="41">
        <v>39083</v>
      </c>
      <c r="B391" s="42" t="s">
        <v>90</v>
      </c>
      <c r="C391" s="42" t="s">
        <v>91</v>
      </c>
      <c r="E391" s="42">
        <v>949490</v>
      </c>
      <c r="F391" s="42">
        <v>949490</v>
      </c>
      <c r="G391" s="43">
        <f aca="true" t="shared" si="228" ref="G391:G396">F391-E391</f>
        <v>0</v>
      </c>
      <c r="H391" s="44">
        <v>0</v>
      </c>
      <c r="I391" s="44">
        <v>30</v>
      </c>
      <c r="J391" s="44">
        <v>0</v>
      </c>
      <c r="K391" s="98">
        <f>+I391+H391</f>
        <v>30</v>
      </c>
      <c r="L391" s="45" t="s">
        <v>262</v>
      </c>
      <c r="M391" s="44">
        <v>0</v>
      </c>
      <c r="N391" s="44">
        <f aca="true" t="shared" si="229" ref="N391:N396">$N$1*2</f>
        <v>70</v>
      </c>
      <c r="O391" s="46">
        <v>0</v>
      </c>
      <c r="P391" s="44">
        <v>0</v>
      </c>
      <c r="Q391" s="44">
        <v>0</v>
      </c>
      <c r="R391" s="12">
        <f aca="true" t="shared" si="230" ref="R391:R396">M391+N391+O391+P391+Q391</f>
        <v>70</v>
      </c>
      <c r="S391" s="80">
        <f t="shared" si="226"/>
        <v>1.3333333333333333</v>
      </c>
    </row>
    <row r="392" spans="1:19" ht="12.75" hidden="1" outlineLevel="2">
      <c r="A392" s="41">
        <v>39142</v>
      </c>
      <c r="B392" s="42" t="s">
        <v>90</v>
      </c>
      <c r="C392" s="42" t="s">
        <v>91</v>
      </c>
      <c r="E392" s="42">
        <v>949490</v>
      </c>
      <c r="F392" s="42">
        <v>949490</v>
      </c>
      <c r="G392" s="43">
        <f t="shared" si="228"/>
        <v>0</v>
      </c>
      <c r="H392" s="44">
        <v>0</v>
      </c>
      <c r="I392" s="44">
        <v>30</v>
      </c>
      <c r="J392" s="44">
        <v>0</v>
      </c>
      <c r="K392" s="98">
        <f>+I392+H392</f>
        <v>30</v>
      </c>
      <c r="L392" s="45" t="s">
        <v>262</v>
      </c>
      <c r="M392" s="44">
        <v>0</v>
      </c>
      <c r="N392" s="44">
        <f t="shared" si="229"/>
        <v>70</v>
      </c>
      <c r="O392" s="46">
        <v>0</v>
      </c>
      <c r="P392" s="44">
        <v>0</v>
      </c>
      <c r="Q392" s="44">
        <v>0</v>
      </c>
      <c r="R392" s="12">
        <f t="shared" si="230"/>
        <v>70</v>
      </c>
      <c r="S392" s="80">
        <f t="shared" si="226"/>
        <v>1.3333333333333333</v>
      </c>
    </row>
    <row r="393" spans="1:19" s="35" customFormat="1" ht="12.75" hidden="1" outlineLevel="2">
      <c r="A393" s="34">
        <v>39203</v>
      </c>
      <c r="B393" s="35" t="s">
        <v>90</v>
      </c>
      <c r="C393" s="35" t="s">
        <v>91</v>
      </c>
      <c r="E393" s="35">
        <v>949490</v>
      </c>
      <c r="F393" s="35">
        <v>996870</v>
      </c>
      <c r="G393" s="36">
        <f t="shared" si="228"/>
        <v>47380</v>
      </c>
      <c r="H393" s="37">
        <v>0</v>
      </c>
      <c r="I393" s="37">
        <v>30</v>
      </c>
      <c r="J393" s="37">
        <v>0</v>
      </c>
      <c r="K393" s="98">
        <f>+J393+I393+H393</f>
        <v>30</v>
      </c>
      <c r="L393" s="38" t="s">
        <v>262</v>
      </c>
      <c r="M393" s="37">
        <v>0</v>
      </c>
      <c r="N393" s="37">
        <f t="shared" si="229"/>
        <v>70</v>
      </c>
      <c r="O393" s="39">
        <f>(10000-5000)*$O$1</f>
        <v>10</v>
      </c>
      <c r="P393" s="37">
        <f>5000*$P$1</f>
        <v>12.5</v>
      </c>
      <c r="Q393" s="40">
        <f>(G393-15000)*$Q$1</f>
        <v>97.14</v>
      </c>
      <c r="R393" s="12">
        <f t="shared" si="230"/>
        <v>189.64</v>
      </c>
      <c r="S393" s="80">
        <f t="shared" si="226"/>
        <v>5.321333333333333</v>
      </c>
    </row>
    <row r="394" spans="1:19" s="35" customFormat="1" ht="12.75" hidden="1" outlineLevel="2">
      <c r="A394" s="34">
        <v>39264</v>
      </c>
      <c r="B394" s="35" t="s">
        <v>90</v>
      </c>
      <c r="C394" s="35" t="s">
        <v>91</v>
      </c>
      <c r="E394" s="35">
        <v>996870</v>
      </c>
      <c r="F394" s="35">
        <v>1055290</v>
      </c>
      <c r="G394" s="36">
        <f t="shared" si="228"/>
        <v>58420</v>
      </c>
      <c r="H394" s="37">
        <v>0</v>
      </c>
      <c r="I394" s="37">
        <v>0</v>
      </c>
      <c r="J394" s="37">
        <v>87.63</v>
      </c>
      <c r="K394" s="98">
        <f>+J394+I394+H394</f>
        <v>87.63</v>
      </c>
      <c r="L394" s="38" t="s">
        <v>262</v>
      </c>
      <c r="M394" s="37">
        <v>0</v>
      </c>
      <c r="N394" s="37">
        <f t="shared" si="229"/>
        <v>70</v>
      </c>
      <c r="O394" s="39">
        <f>(10000-5000)*$O$1</f>
        <v>10</v>
      </c>
      <c r="P394" s="37">
        <f>5000*$P$1</f>
        <v>12.5</v>
      </c>
      <c r="Q394" s="40">
        <f>(G394-15000)*$Q$1</f>
        <v>130.26</v>
      </c>
      <c r="R394" s="12">
        <f t="shared" si="230"/>
        <v>222.76</v>
      </c>
      <c r="S394" s="80">
        <f t="shared" si="226"/>
        <v>1.5420518087412987</v>
      </c>
    </row>
    <row r="395" spans="1:19" s="35" customFormat="1" ht="12.75" hidden="1" outlineLevel="2">
      <c r="A395" s="34">
        <v>39326</v>
      </c>
      <c r="B395" s="35" t="s">
        <v>90</v>
      </c>
      <c r="C395" s="35" t="s">
        <v>91</v>
      </c>
      <c r="E395" s="35">
        <v>1055290</v>
      </c>
      <c r="F395" s="35">
        <v>1089920</v>
      </c>
      <c r="G395" s="36">
        <f t="shared" si="228"/>
        <v>34630</v>
      </c>
      <c r="H395" s="37">
        <v>0</v>
      </c>
      <c r="I395" s="37">
        <v>0</v>
      </c>
      <c r="J395" s="37">
        <v>51.95</v>
      </c>
      <c r="K395" s="98">
        <f>+J395+I395+H395</f>
        <v>51.95</v>
      </c>
      <c r="L395" s="38" t="s">
        <v>262</v>
      </c>
      <c r="M395" s="37">
        <v>0</v>
      </c>
      <c r="N395" s="37">
        <f t="shared" si="229"/>
        <v>70</v>
      </c>
      <c r="O395" s="39">
        <f>(10000-5000)*$O$1</f>
        <v>10</v>
      </c>
      <c r="P395" s="37">
        <f>5000*$P$1</f>
        <v>12.5</v>
      </c>
      <c r="Q395" s="40">
        <f>(G395-15000)*$Q$1</f>
        <v>58.89</v>
      </c>
      <c r="R395" s="12">
        <f t="shared" si="230"/>
        <v>151.39</v>
      </c>
      <c r="S395" s="80">
        <f t="shared" si="226"/>
        <v>1.9141482194417705</v>
      </c>
    </row>
    <row r="396" spans="1:19" s="35" customFormat="1" ht="12.75" hidden="1" outlineLevel="2">
      <c r="A396" s="34">
        <v>39387</v>
      </c>
      <c r="B396" s="35" t="s">
        <v>90</v>
      </c>
      <c r="C396" s="35" t="s">
        <v>91</v>
      </c>
      <c r="E396" s="35">
        <v>1089920</v>
      </c>
      <c r="F396" s="35">
        <v>1130260</v>
      </c>
      <c r="G396" s="36">
        <f t="shared" si="228"/>
        <v>40340</v>
      </c>
      <c r="H396" s="37">
        <v>0</v>
      </c>
      <c r="I396" s="37">
        <v>0</v>
      </c>
      <c r="J396" s="37">
        <v>60.51</v>
      </c>
      <c r="K396" s="98">
        <f>+J396+I396+H396</f>
        <v>60.51</v>
      </c>
      <c r="L396" s="38" t="s">
        <v>262</v>
      </c>
      <c r="M396" s="37">
        <v>0</v>
      </c>
      <c r="N396" s="37">
        <f t="shared" si="229"/>
        <v>70</v>
      </c>
      <c r="O396" s="39">
        <f>(10000-5000)*$O$1</f>
        <v>10</v>
      </c>
      <c r="P396" s="37">
        <f>5000*$P$1</f>
        <v>12.5</v>
      </c>
      <c r="Q396" s="40">
        <f>(G396-15000)*$Q$1</f>
        <v>76.02</v>
      </c>
      <c r="R396" s="12">
        <f t="shared" si="230"/>
        <v>168.51999999999998</v>
      </c>
      <c r="S396" s="80">
        <f t="shared" si="226"/>
        <v>1.7849942158320937</v>
      </c>
    </row>
    <row r="397" spans="1:19" s="35" customFormat="1" ht="12.75" outlineLevel="1" collapsed="1">
      <c r="A397" s="34"/>
      <c r="B397" s="50" t="s">
        <v>323</v>
      </c>
      <c r="G397" s="36">
        <f>SUBTOTAL(9,G391:G396)</f>
        <v>180770</v>
      </c>
      <c r="H397" s="37">
        <f>SUBTOTAL(9,H391:H396)</f>
        <v>0</v>
      </c>
      <c r="I397" s="37">
        <f>SUBTOTAL(9,I391:I396)</f>
        <v>90</v>
      </c>
      <c r="J397" s="37">
        <f>SUBTOTAL(9,J391:J396)</f>
        <v>200.08999999999997</v>
      </c>
      <c r="K397" s="98">
        <f>SUBTOTAL(9,K391:K396)</f>
        <v>290.09</v>
      </c>
      <c r="L397" s="38"/>
      <c r="M397" s="37">
        <f aca="true" t="shared" si="231" ref="M397:R397">SUBTOTAL(9,M391:M396)</f>
        <v>0</v>
      </c>
      <c r="N397" s="37">
        <f t="shared" si="231"/>
        <v>420</v>
      </c>
      <c r="O397" s="39">
        <f t="shared" si="231"/>
        <v>40</v>
      </c>
      <c r="P397" s="37">
        <f t="shared" si="231"/>
        <v>50</v>
      </c>
      <c r="Q397" s="40">
        <f t="shared" si="231"/>
        <v>362.30999999999995</v>
      </c>
      <c r="R397" s="12">
        <f t="shared" si="231"/>
        <v>872.31</v>
      </c>
      <c r="S397" s="80">
        <f t="shared" si="226"/>
        <v>2.0070323003205903</v>
      </c>
    </row>
    <row r="398" spans="1:19" ht="12.75" hidden="1" outlineLevel="2">
      <c r="A398" s="41">
        <v>39083</v>
      </c>
      <c r="B398" s="42" t="s">
        <v>231</v>
      </c>
      <c r="C398" s="42" t="s">
        <v>232</v>
      </c>
      <c r="E398" s="42">
        <v>0</v>
      </c>
      <c r="F398" s="42">
        <v>0</v>
      </c>
      <c r="G398" s="43">
        <f aca="true" t="shared" si="232" ref="G398:G403">F398-E398</f>
        <v>0</v>
      </c>
      <c r="H398" s="44">
        <v>0</v>
      </c>
      <c r="I398" s="44">
        <v>30</v>
      </c>
      <c r="J398" s="44">
        <v>0</v>
      </c>
      <c r="K398" s="98">
        <f>+I398+H398</f>
        <v>30</v>
      </c>
      <c r="L398" s="45" t="s">
        <v>262</v>
      </c>
      <c r="M398" s="44">
        <v>0</v>
      </c>
      <c r="N398" s="44">
        <f aca="true" t="shared" si="233" ref="N398:N403">$N$1*2</f>
        <v>70</v>
      </c>
      <c r="O398" s="46">
        <v>0</v>
      </c>
      <c r="P398" s="44">
        <v>0</v>
      </c>
      <c r="Q398" s="44">
        <v>0</v>
      </c>
      <c r="R398" s="12">
        <f aca="true" t="shared" si="234" ref="R398:R403">M398+N398+O398+P398+Q398</f>
        <v>70</v>
      </c>
      <c r="S398" s="80">
        <f t="shared" si="226"/>
        <v>1.3333333333333333</v>
      </c>
    </row>
    <row r="399" spans="1:19" ht="12.75" hidden="1" outlineLevel="2">
      <c r="A399" s="41">
        <v>39142</v>
      </c>
      <c r="B399" s="42" t="s">
        <v>231</v>
      </c>
      <c r="C399" s="42" t="s">
        <v>232</v>
      </c>
      <c r="E399" s="42">
        <v>0</v>
      </c>
      <c r="F399" s="42">
        <v>0</v>
      </c>
      <c r="G399" s="43">
        <f t="shared" si="232"/>
        <v>0</v>
      </c>
      <c r="H399" s="44">
        <v>0</v>
      </c>
      <c r="I399" s="44">
        <v>30</v>
      </c>
      <c r="J399" s="44">
        <v>0</v>
      </c>
      <c r="K399" s="98">
        <f>+I399+H399</f>
        <v>30</v>
      </c>
      <c r="L399" s="45" t="s">
        <v>262</v>
      </c>
      <c r="M399" s="44">
        <v>0</v>
      </c>
      <c r="N399" s="44">
        <f t="shared" si="233"/>
        <v>70</v>
      </c>
      <c r="O399" s="46">
        <v>0</v>
      </c>
      <c r="P399" s="44">
        <v>0</v>
      </c>
      <c r="Q399" s="44">
        <v>0</v>
      </c>
      <c r="R399" s="12">
        <f t="shared" si="234"/>
        <v>70</v>
      </c>
      <c r="S399" s="80">
        <f t="shared" si="226"/>
        <v>1.3333333333333333</v>
      </c>
    </row>
    <row r="400" spans="1:19" ht="12.75" hidden="1" outlineLevel="2">
      <c r="A400" s="41">
        <v>39203</v>
      </c>
      <c r="B400" s="42" t="s">
        <v>231</v>
      </c>
      <c r="C400" s="42" t="s">
        <v>232</v>
      </c>
      <c r="E400" s="42">
        <v>0</v>
      </c>
      <c r="F400" s="42">
        <v>0</v>
      </c>
      <c r="G400" s="43">
        <f t="shared" si="232"/>
        <v>0</v>
      </c>
      <c r="K400" s="98">
        <f>+J400+I400+H400</f>
        <v>0</v>
      </c>
      <c r="L400" s="45" t="s">
        <v>262</v>
      </c>
      <c r="N400" s="44">
        <f t="shared" si="233"/>
        <v>70</v>
      </c>
      <c r="O400" s="46">
        <v>0</v>
      </c>
      <c r="P400" s="44">
        <v>0</v>
      </c>
      <c r="Q400" s="44">
        <v>0</v>
      </c>
      <c r="R400" s="12">
        <f t="shared" si="234"/>
        <v>70</v>
      </c>
      <c r="S400" s="80" t="e">
        <f t="shared" si="226"/>
        <v>#DIV/0!</v>
      </c>
    </row>
    <row r="401" spans="1:19" ht="12.75" hidden="1" outlineLevel="2">
      <c r="A401" s="41">
        <v>39264</v>
      </c>
      <c r="B401" s="42" t="s">
        <v>231</v>
      </c>
      <c r="C401" s="42" t="s">
        <v>232</v>
      </c>
      <c r="E401" s="42">
        <v>0</v>
      </c>
      <c r="F401" s="42">
        <v>0</v>
      </c>
      <c r="G401" s="43">
        <f t="shared" si="232"/>
        <v>0</v>
      </c>
      <c r="H401" s="44">
        <v>0</v>
      </c>
      <c r="I401" s="44">
        <v>0</v>
      </c>
      <c r="J401" s="44">
        <v>0</v>
      </c>
      <c r="K401" s="98">
        <f>+J401+I401+H401</f>
        <v>0</v>
      </c>
      <c r="L401" s="45" t="s">
        <v>262</v>
      </c>
      <c r="M401" s="44">
        <v>0</v>
      </c>
      <c r="N401" s="44">
        <f t="shared" si="233"/>
        <v>70</v>
      </c>
      <c r="O401" s="46">
        <v>0</v>
      </c>
      <c r="P401" s="44">
        <v>0</v>
      </c>
      <c r="Q401" s="44">
        <v>0</v>
      </c>
      <c r="R401" s="12">
        <f t="shared" si="234"/>
        <v>70</v>
      </c>
      <c r="S401" s="80" t="e">
        <f t="shared" si="226"/>
        <v>#DIV/0!</v>
      </c>
    </row>
    <row r="402" spans="1:19" ht="12.75" hidden="1" outlineLevel="2">
      <c r="A402" s="41">
        <v>39326</v>
      </c>
      <c r="B402" s="42" t="s">
        <v>231</v>
      </c>
      <c r="C402" s="42" t="s">
        <v>232</v>
      </c>
      <c r="E402" s="42">
        <v>0</v>
      </c>
      <c r="F402" s="42">
        <v>0</v>
      </c>
      <c r="G402" s="43">
        <f t="shared" si="232"/>
        <v>0</v>
      </c>
      <c r="H402" s="44">
        <v>0</v>
      </c>
      <c r="I402" s="44">
        <v>30</v>
      </c>
      <c r="J402" s="44">
        <v>0</v>
      </c>
      <c r="K402" s="98">
        <f>+J402+I402+H402</f>
        <v>30</v>
      </c>
      <c r="L402" s="45" t="s">
        <v>262</v>
      </c>
      <c r="M402" s="44">
        <v>0</v>
      </c>
      <c r="N402" s="44">
        <f t="shared" si="233"/>
        <v>70</v>
      </c>
      <c r="O402" s="46">
        <v>0</v>
      </c>
      <c r="P402" s="44">
        <v>0</v>
      </c>
      <c r="Q402" s="44">
        <v>0</v>
      </c>
      <c r="R402" s="12">
        <f t="shared" si="234"/>
        <v>70</v>
      </c>
      <c r="S402" s="80">
        <f t="shared" si="226"/>
        <v>1.3333333333333333</v>
      </c>
    </row>
    <row r="403" spans="1:19" s="35" customFormat="1" ht="12.75" hidden="1" outlineLevel="2">
      <c r="A403" s="34">
        <v>39387</v>
      </c>
      <c r="B403" s="35" t="s">
        <v>231</v>
      </c>
      <c r="C403" s="35" t="s">
        <v>232</v>
      </c>
      <c r="E403" s="35">
        <v>0</v>
      </c>
      <c r="F403" s="35">
        <v>5060</v>
      </c>
      <c r="G403" s="36">
        <f t="shared" si="232"/>
        <v>5060</v>
      </c>
      <c r="H403" s="37">
        <v>0</v>
      </c>
      <c r="I403" s="37">
        <v>30</v>
      </c>
      <c r="J403" s="37">
        <v>0</v>
      </c>
      <c r="K403" s="98">
        <f>+J403+I403+H403</f>
        <v>30</v>
      </c>
      <c r="L403" s="38" t="s">
        <v>262</v>
      </c>
      <c r="M403" s="37">
        <v>0</v>
      </c>
      <c r="N403" s="37">
        <f t="shared" si="233"/>
        <v>70</v>
      </c>
      <c r="O403" s="39">
        <f>(G403-5000)*$O$1</f>
        <v>0.12</v>
      </c>
      <c r="P403" s="37">
        <v>0</v>
      </c>
      <c r="Q403" s="37">
        <v>0</v>
      </c>
      <c r="R403" s="12">
        <f t="shared" si="234"/>
        <v>70.12</v>
      </c>
      <c r="S403" s="80">
        <f t="shared" si="226"/>
        <v>1.3373333333333335</v>
      </c>
    </row>
    <row r="404" spans="1:19" s="35" customFormat="1" ht="12.75" outlineLevel="1" collapsed="1">
      <c r="A404" s="34"/>
      <c r="B404" s="50" t="s">
        <v>324</v>
      </c>
      <c r="G404" s="36">
        <f>SUBTOTAL(9,G398:G403)</f>
        <v>5060</v>
      </c>
      <c r="H404" s="37">
        <f>SUBTOTAL(9,H398:H403)</f>
        <v>0</v>
      </c>
      <c r="I404" s="37">
        <f>SUBTOTAL(9,I398:I403)</f>
        <v>120</v>
      </c>
      <c r="J404" s="37">
        <f>SUBTOTAL(9,J398:J403)</f>
        <v>0</v>
      </c>
      <c r="K404" s="98">
        <f>SUBTOTAL(9,K398:K403)</f>
        <v>120</v>
      </c>
      <c r="L404" s="38"/>
      <c r="M404" s="37">
        <f aca="true" t="shared" si="235" ref="M404:R404">SUBTOTAL(9,M398:M403)</f>
        <v>0</v>
      </c>
      <c r="N404" s="37">
        <f t="shared" si="235"/>
        <v>420</v>
      </c>
      <c r="O404" s="39">
        <f t="shared" si="235"/>
        <v>0.12</v>
      </c>
      <c r="P404" s="37">
        <f t="shared" si="235"/>
        <v>0</v>
      </c>
      <c r="Q404" s="37">
        <f t="shared" si="235"/>
        <v>0</v>
      </c>
      <c r="R404" s="12">
        <f t="shared" si="235"/>
        <v>420.12</v>
      </c>
      <c r="S404" s="80">
        <f t="shared" si="226"/>
        <v>2.501</v>
      </c>
    </row>
    <row r="405" spans="1:19" ht="12.75" hidden="1" outlineLevel="2">
      <c r="A405" s="41">
        <v>39083</v>
      </c>
      <c r="B405" s="42" t="s">
        <v>92</v>
      </c>
      <c r="C405" s="42" t="s">
        <v>93</v>
      </c>
      <c r="E405" s="42">
        <v>1336730</v>
      </c>
      <c r="F405" s="42">
        <v>1336730</v>
      </c>
      <c r="G405" s="43">
        <f aca="true" t="shared" si="236" ref="G405:G410">F405-E405</f>
        <v>0</v>
      </c>
      <c r="H405" s="44">
        <v>0</v>
      </c>
      <c r="I405" s="44">
        <v>30</v>
      </c>
      <c r="J405" s="44">
        <v>0</v>
      </c>
      <c r="K405" s="98">
        <f>+I405+H405</f>
        <v>30</v>
      </c>
      <c r="L405" s="45" t="s">
        <v>262</v>
      </c>
      <c r="M405" s="44">
        <v>0</v>
      </c>
      <c r="N405" s="44">
        <f aca="true" t="shared" si="237" ref="N405:N410">$N$1*2</f>
        <v>70</v>
      </c>
      <c r="O405" s="46">
        <v>0</v>
      </c>
      <c r="P405" s="44">
        <v>0</v>
      </c>
      <c r="Q405" s="44">
        <v>0</v>
      </c>
      <c r="R405" s="12">
        <f aca="true" t="shared" si="238" ref="R405:R410">M405+N405+O405+P405+Q405</f>
        <v>70</v>
      </c>
      <c r="S405" s="80">
        <f t="shared" si="226"/>
        <v>1.3333333333333333</v>
      </c>
    </row>
    <row r="406" spans="1:19" ht="12.75" hidden="1" outlineLevel="2">
      <c r="A406" s="41">
        <v>39142</v>
      </c>
      <c r="B406" s="42" t="s">
        <v>92</v>
      </c>
      <c r="C406" s="42" t="s">
        <v>93</v>
      </c>
      <c r="E406" s="42">
        <v>1336730</v>
      </c>
      <c r="F406" s="42">
        <v>1336730</v>
      </c>
      <c r="G406" s="43">
        <f t="shared" si="236"/>
        <v>0</v>
      </c>
      <c r="H406" s="44">
        <v>0</v>
      </c>
      <c r="I406" s="44">
        <v>30</v>
      </c>
      <c r="J406" s="44">
        <v>0</v>
      </c>
      <c r="K406" s="98">
        <f>+I406+H406</f>
        <v>30</v>
      </c>
      <c r="L406" s="45" t="s">
        <v>262</v>
      </c>
      <c r="M406" s="44">
        <v>0</v>
      </c>
      <c r="N406" s="44">
        <f t="shared" si="237"/>
        <v>70</v>
      </c>
      <c r="O406" s="46">
        <v>0</v>
      </c>
      <c r="P406" s="44">
        <v>0</v>
      </c>
      <c r="Q406" s="44">
        <v>0</v>
      </c>
      <c r="R406" s="12">
        <f t="shared" si="238"/>
        <v>70</v>
      </c>
      <c r="S406" s="80">
        <f t="shared" si="226"/>
        <v>1.3333333333333333</v>
      </c>
    </row>
    <row r="407" spans="1:19" s="35" customFormat="1" ht="12.75" hidden="1" outlineLevel="2">
      <c r="A407" s="34">
        <v>39203</v>
      </c>
      <c r="B407" s="35" t="s">
        <v>92</v>
      </c>
      <c r="C407" s="35" t="s">
        <v>93</v>
      </c>
      <c r="E407" s="35">
        <v>1336730</v>
      </c>
      <c r="F407" s="35">
        <v>1420760</v>
      </c>
      <c r="G407" s="36">
        <f t="shared" si="236"/>
        <v>84030</v>
      </c>
      <c r="H407" s="37">
        <v>0</v>
      </c>
      <c r="I407" s="37">
        <v>0</v>
      </c>
      <c r="J407" s="37">
        <v>66.05</v>
      </c>
      <c r="K407" s="98">
        <f>+J407+I407+H407</f>
        <v>66.05</v>
      </c>
      <c r="L407" s="38" t="s">
        <v>262</v>
      </c>
      <c r="M407" s="37">
        <v>0</v>
      </c>
      <c r="N407" s="37">
        <f t="shared" si="237"/>
        <v>70</v>
      </c>
      <c r="O407" s="39">
        <f>(10000-5000)*$O$1</f>
        <v>10</v>
      </c>
      <c r="P407" s="37">
        <f>5000*$P$1</f>
        <v>12.5</v>
      </c>
      <c r="Q407" s="40">
        <f>(G407-15000)*$Q$1</f>
        <v>207.09</v>
      </c>
      <c r="R407" s="12">
        <f t="shared" si="238"/>
        <v>299.59000000000003</v>
      </c>
      <c r="S407" s="80">
        <f t="shared" si="226"/>
        <v>3.5358062074186227</v>
      </c>
    </row>
    <row r="408" spans="1:19" s="35" customFormat="1" ht="12.75" hidden="1" outlineLevel="2">
      <c r="A408" s="34">
        <v>39264</v>
      </c>
      <c r="B408" s="35" t="s">
        <v>92</v>
      </c>
      <c r="C408" s="35" t="s">
        <v>93</v>
      </c>
      <c r="E408" s="35">
        <v>1420760</v>
      </c>
      <c r="F408" s="35">
        <v>1469320</v>
      </c>
      <c r="G408" s="36">
        <f t="shared" si="236"/>
        <v>48560</v>
      </c>
      <c r="H408" s="37">
        <v>0</v>
      </c>
      <c r="I408" s="37">
        <v>0</v>
      </c>
      <c r="J408" s="37">
        <v>72.84</v>
      </c>
      <c r="K408" s="98">
        <f>+J408+I408+H408</f>
        <v>72.84</v>
      </c>
      <c r="L408" s="38" t="s">
        <v>262</v>
      </c>
      <c r="M408" s="37">
        <v>0</v>
      </c>
      <c r="N408" s="37">
        <f t="shared" si="237"/>
        <v>70</v>
      </c>
      <c r="O408" s="39">
        <f>(10000-5000)*$O$1</f>
        <v>10</v>
      </c>
      <c r="P408" s="37">
        <f>5000*$P$1</f>
        <v>12.5</v>
      </c>
      <c r="Q408" s="40">
        <f>(G408-15000)*$Q$1</f>
        <v>100.68</v>
      </c>
      <c r="R408" s="12">
        <f t="shared" si="238"/>
        <v>193.18</v>
      </c>
      <c r="S408" s="80">
        <f t="shared" si="226"/>
        <v>1.6521142229544206</v>
      </c>
    </row>
    <row r="409" spans="1:19" ht="12.75" hidden="1" outlineLevel="2">
      <c r="A409" s="41">
        <v>39326</v>
      </c>
      <c r="B409" s="42" t="s">
        <v>92</v>
      </c>
      <c r="C409" s="42" t="s">
        <v>93</v>
      </c>
      <c r="E409" s="42">
        <v>1469320</v>
      </c>
      <c r="F409" s="42">
        <v>1469320</v>
      </c>
      <c r="G409" s="43">
        <f t="shared" si="236"/>
        <v>0</v>
      </c>
      <c r="H409" s="44">
        <v>0</v>
      </c>
      <c r="I409" s="44">
        <v>30</v>
      </c>
      <c r="J409" s="44">
        <v>0</v>
      </c>
      <c r="K409" s="98">
        <f>+J409+I409+H409</f>
        <v>30</v>
      </c>
      <c r="L409" s="45" t="s">
        <v>262</v>
      </c>
      <c r="M409" s="44">
        <v>0</v>
      </c>
      <c r="N409" s="44">
        <f t="shared" si="237"/>
        <v>70</v>
      </c>
      <c r="O409" s="46">
        <v>0</v>
      </c>
      <c r="P409" s="44">
        <v>0</v>
      </c>
      <c r="Q409" s="44">
        <v>0</v>
      </c>
      <c r="R409" s="12">
        <f t="shared" si="238"/>
        <v>70</v>
      </c>
      <c r="S409" s="80">
        <f t="shared" si="226"/>
        <v>1.3333333333333333</v>
      </c>
    </row>
    <row r="410" spans="1:19" s="35" customFormat="1" ht="12.75" hidden="1" outlineLevel="2">
      <c r="A410" s="34">
        <v>39387</v>
      </c>
      <c r="B410" s="35" t="s">
        <v>92</v>
      </c>
      <c r="C410" s="35" t="s">
        <v>93</v>
      </c>
      <c r="E410" s="35">
        <v>1469320</v>
      </c>
      <c r="F410" s="35">
        <v>1528640</v>
      </c>
      <c r="G410" s="36">
        <f t="shared" si="236"/>
        <v>59320</v>
      </c>
      <c r="H410" s="37">
        <v>0</v>
      </c>
      <c r="I410" s="37">
        <v>0</v>
      </c>
      <c r="J410" s="37">
        <v>88.98</v>
      </c>
      <c r="K410" s="98">
        <f>+J410+I410+H410</f>
        <v>88.98</v>
      </c>
      <c r="L410" s="38" t="s">
        <v>262</v>
      </c>
      <c r="M410" s="37">
        <v>0</v>
      </c>
      <c r="N410" s="37">
        <f t="shared" si="237"/>
        <v>70</v>
      </c>
      <c r="O410" s="39">
        <f>(10000-5000)*$O$1</f>
        <v>10</v>
      </c>
      <c r="P410" s="37">
        <f>5000*$P$1</f>
        <v>12.5</v>
      </c>
      <c r="Q410" s="40">
        <f>(G410-15000)*$Q$1</f>
        <v>132.96</v>
      </c>
      <c r="R410" s="12">
        <f t="shared" si="238"/>
        <v>225.46</v>
      </c>
      <c r="S410" s="80">
        <f t="shared" si="226"/>
        <v>1.5338278264778604</v>
      </c>
    </row>
    <row r="411" spans="1:19" s="35" customFormat="1" ht="12.75" outlineLevel="1" collapsed="1">
      <c r="A411" s="34"/>
      <c r="B411" s="50" t="s">
        <v>325</v>
      </c>
      <c r="G411" s="36">
        <f>SUBTOTAL(9,G405:G410)</f>
        <v>191910</v>
      </c>
      <c r="H411" s="37">
        <f>SUBTOTAL(9,H405:H410)</f>
        <v>0</v>
      </c>
      <c r="I411" s="37">
        <f>SUBTOTAL(9,I405:I410)</f>
        <v>90</v>
      </c>
      <c r="J411" s="37">
        <f>SUBTOTAL(9,J405:J410)</f>
        <v>227.87</v>
      </c>
      <c r="K411" s="98">
        <f>SUBTOTAL(9,K405:K410)</f>
        <v>317.87</v>
      </c>
      <c r="L411" s="38"/>
      <c r="M411" s="37">
        <f aca="true" t="shared" si="239" ref="M411:R411">SUBTOTAL(9,M405:M410)</f>
        <v>0</v>
      </c>
      <c r="N411" s="37">
        <f t="shared" si="239"/>
        <v>420</v>
      </c>
      <c r="O411" s="39">
        <f t="shared" si="239"/>
        <v>30</v>
      </c>
      <c r="P411" s="37">
        <f t="shared" si="239"/>
        <v>37.5</v>
      </c>
      <c r="Q411" s="40">
        <f t="shared" si="239"/>
        <v>440.73</v>
      </c>
      <c r="R411" s="12">
        <f t="shared" si="239"/>
        <v>928.23</v>
      </c>
      <c r="S411" s="80">
        <f t="shared" si="226"/>
        <v>1.9201560386321452</v>
      </c>
    </row>
    <row r="412" spans="1:19" ht="12.75" hidden="1" outlineLevel="2">
      <c r="A412" s="41">
        <v>39083</v>
      </c>
      <c r="B412" s="42" t="s">
        <v>94</v>
      </c>
      <c r="C412" s="42" t="s">
        <v>95</v>
      </c>
      <c r="E412" s="42">
        <v>3167020</v>
      </c>
      <c r="F412" s="42">
        <v>3167020</v>
      </c>
      <c r="G412" s="43">
        <f aca="true" t="shared" si="240" ref="G412:G417">F412-E412</f>
        <v>0</v>
      </c>
      <c r="H412" s="44">
        <v>0</v>
      </c>
      <c r="I412" s="44">
        <v>30</v>
      </c>
      <c r="J412" s="44">
        <v>0</v>
      </c>
      <c r="K412" s="98">
        <f>+I412+H412</f>
        <v>30</v>
      </c>
      <c r="L412" s="45" t="s">
        <v>262</v>
      </c>
      <c r="M412" s="44">
        <v>0</v>
      </c>
      <c r="N412" s="44">
        <f aca="true" t="shared" si="241" ref="N412:N417">$N$1*2</f>
        <v>70</v>
      </c>
      <c r="O412" s="46">
        <v>0</v>
      </c>
      <c r="P412" s="44">
        <v>0</v>
      </c>
      <c r="Q412" s="44">
        <v>0</v>
      </c>
      <c r="R412" s="12">
        <f aca="true" t="shared" si="242" ref="R412:R417">M412+N412+O412+P412+Q412</f>
        <v>70</v>
      </c>
      <c r="S412" s="80">
        <f t="shared" si="226"/>
        <v>1.3333333333333333</v>
      </c>
    </row>
    <row r="413" spans="1:19" ht="12.75" hidden="1" outlineLevel="2">
      <c r="A413" s="41">
        <v>39142</v>
      </c>
      <c r="B413" s="42" t="s">
        <v>94</v>
      </c>
      <c r="C413" s="42" t="s">
        <v>95</v>
      </c>
      <c r="E413" s="42">
        <v>3167020</v>
      </c>
      <c r="F413" s="42">
        <v>3167020</v>
      </c>
      <c r="G413" s="43">
        <f t="shared" si="240"/>
        <v>0</v>
      </c>
      <c r="H413" s="44">
        <v>0</v>
      </c>
      <c r="I413" s="44">
        <v>30</v>
      </c>
      <c r="J413" s="44">
        <v>0</v>
      </c>
      <c r="K413" s="98">
        <f>+I413+H413</f>
        <v>30</v>
      </c>
      <c r="L413" s="45" t="s">
        <v>262</v>
      </c>
      <c r="M413" s="44">
        <v>0</v>
      </c>
      <c r="N413" s="44">
        <f t="shared" si="241"/>
        <v>70</v>
      </c>
      <c r="O413" s="46">
        <v>0</v>
      </c>
      <c r="P413" s="44">
        <v>0</v>
      </c>
      <c r="Q413" s="44">
        <v>0</v>
      </c>
      <c r="R413" s="12">
        <f t="shared" si="242"/>
        <v>70</v>
      </c>
      <c r="S413" s="80">
        <f t="shared" si="226"/>
        <v>1.3333333333333333</v>
      </c>
    </row>
    <row r="414" spans="1:19" s="28" customFormat="1" ht="12.75" hidden="1" outlineLevel="2">
      <c r="A414" s="27">
        <v>39203</v>
      </c>
      <c r="B414" s="28" t="s">
        <v>94</v>
      </c>
      <c r="C414" s="28" t="s">
        <v>95</v>
      </c>
      <c r="E414" s="28">
        <v>3167020</v>
      </c>
      <c r="F414" s="28">
        <v>3276090</v>
      </c>
      <c r="G414" s="29">
        <f t="shared" si="240"/>
        <v>109070</v>
      </c>
      <c r="H414" s="30">
        <v>0</v>
      </c>
      <c r="I414" s="30">
        <v>0</v>
      </c>
      <c r="J414" s="30">
        <v>103.61</v>
      </c>
      <c r="K414" s="98">
        <f>+J414+I414+H414</f>
        <v>103.61</v>
      </c>
      <c r="L414" s="31" t="s">
        <v>262</v>
      </c>
      <c r="M414" s="30">
        <v>0</v>
      </c>
      <c r="N414" s="30">
        <f t="shared" si="241"/>
        <v>70</v>
      </c>
      <c r="O414" s="32">
        <f>(10000-5000)*$O$1</f>
        <v>10</v>
      </c>
      <c r="P414" s="30">
        <f>5000*$P$1</f>
        <v>12.5</v>
      </c>
      <c r="Q414" s="68">
        <f>(G414-15000)*$Q$1</f>
        <v>282.21</v>
      </c>
      <c r="R414" s="12">
        <f t="shared" si="242"/>
        <v>374.71</v>
      </c>
      <c r="S414" s="80">
        <f t="shared" si="226"/>
        <v>2.616542804748576</v>
      </c>
    </row>
    <row r="415" spans="1:19" s="28" customFormat="1" ht="12.75" hidden="1" outlineLevel="2">
      <c r="A415" s="27">
        <v>39264</v>
      </c>
      <c r="B415" s="28" t="s">
        <v>94</v>
      </c>
      <c r="C415" s="28" t="s">
        <v>95</v>
      </c>
      <c r="E415" s="28">
        <v>3276090</v>
      </c>
      <c r="F415" s="28">
        <v>3397310</v>
      </c>
      <c r="G415" s="29">
        <f t="shared" si="240"/>
        <v>121220</v>
      </c>
      <c r="H415" s="30">
        <v>10.03</v>
      </c>
      <c r="I415" s="30">
        <v>0</v>
      </c>
      <c r="J415" s="30">
        <v>181.83</v>
      </c>
      <c r="K415" s="98">
        <f>+J415+I415+H415</f>
        <v>191.86</v>
      </c>
      <c r="L415" s="31" t="s">
        <v>262</v>
      </c>
      <c r="M415" s="30">
        <v>10.03</v>
      </c>
      <c r="N415" s="30">
        <f t="shared" si="241"/>
        <v>70</v>
      </c>
      <c r="O415" s="32">
        <f>(10000-5000)*$O$1</f>
        <v>10</v>
      </c>
      <c r="P415" s="30">
        <f>5000*$P$1</f>
        <v>12.5</v>
      </c>
      <c r="Q415" s="68">
        <f>(G415-15000)*$Q$1</f>
        <v>318.66</v>
      </c>
      <c r="R415" s="12">
        <f t="shared" si="242"/>
        <v>421.19000000000005</v>
      </c>
      <c r="S415" s="80">
        <f t="shared" si="226"/>
        <v>1.1952986552694675</v>
      </c>
    </row>
    <row r="416" spans="1:19" s="28" customFormat="1" ht="12.75" hidden="1" outlineLevel="2">
      <c r="A416" s="27">
        <v>39326</v>
      </c>
      <c r="B416" s="28" t="s">
        <v>94</v>
      </c>
      <c r="C416" s="28" t="s">
        <v>95</v>
      </c>
      <c r="E416" s="28">
        <v>3397310</v>
      </c>
      <c r="F416" s="28">
        <v>3497460</v>
      </c>
      <c r="G416" s="29">
        <f t="shared" si="240"/>
        <v>100150</v>
      </c>
      <c r="H416" s="30">
        <v>0</v>
      </c>
      <c r="I416" s="30">
        <v>0</v>
      </c>
      <c r="J416" s="30">
        <v>150.23</v>
      </c>
      <c r="K416" s="98">
        <f>+J416+I416+H416</f>
        <v>150.23</v>
      </c>
      <c r="L416" s="31" t="s">
        <v>262</v>
      </c>
      <c r="M416" s="30">
        <v>0</v>
      </c>
      <c r="N416" s="30">
        <f t="shared" si="241"/>
        <v>70</v>
      </c>
      <c r="O416" s="32">
        <f>(10000-5000)*$O$1</f>
        <v>10</v>
      </c>
      <c r="P416" s="30">
        <f>5000*$P$1</f>
        <v>12.5</v>
      </c>
      <c r="Q416" s="68">
        <f>(G416-15000)*$Q$1</f>
        <v>255.45000000000002</v>
      </c>
      <c r="R416" s="12">
        <f t="shared" si="242"/>
        <v>347.95000000000005</v>
      </c>
      <c r="S416" s="80">
        <f t="shared" si="226"/>
        <v>1.3161152898888375</v>
      </c>
    </row>
    <row r="417" spans="1:19" s="63" customFormat="1" ht="12.75" hidden="1" outlineLevel="2">
      <c r="A417" s="62">
        <v>39387</v>
      </c>
      <c r="B417" s="63" t="s">
        <v>94</v>
      </c>
      <c r="C417" s="63" t="s">
        <v>95</v>
      </c>
      <c r="E417" s="63">
        <v>3497460</v>
      </c>
      <c r="F417" s="63">
        <v>3594010</v>
      </c>
      <c r="G417" s="64">
        <f t="shared" si="240"/>
        <v>96550</v>
      </c>
      <c r="H417" s="65">
        <v>15.02</v>
      </c>
      <c r="I417" s="65">
        <v>0</v>
      </c>
      <c r="J417" s="65">
        <v>144.83</v>
      </c>
      <c r="K417" s="101">
        <f>+J417+I417+H417</f>
        <v>159.85000000000002</v>
      </c>
      <c r="L417" s="64" t="s">
        <v>262</v>
      </c>
      <c r="M417" s="65">
        <v>15.02</v>
      </c>
      <c r="N417" s="65">
        <f t="shared" si="241"/>
        <v>70</v>
      </c>
      <c r="O417" s="66">
        <f>(10000-5000)*$O$1</f>
        <v>10</v>
      </c>
      <c r="P417" s="65">
        <f>5000*$P$1</f>
        <v>12.5</v>
      </c>
      <c r="Q417" s="67">
        <f>(G417-15000)*$Q$1</f>
        <v>244.65</v>
      </c>
      <c r="R417" s="48">
        <f t="shared" si="242"/>
        <v>352.17</v>
      </c>
      <c r="S417" s="80">
        <f t="shared" si="226"/>
        <v>1.203127932436659</v>
      </c>
    </row>
    <row r="418" spans="1:19" s="63" customFormat="1" ht="12.75" outlineLevel="1" collapsed="1">
      <c r="A418" s="62"/>
      <c r="B418" s="76" t="s">
        <v>326</v>
      </c>
      <c r="G418" s="64">
        <f>SUBTOTAL(9,G412:G417)</f>
        <v>426990</v>
      </c>
      <c r="H418" s="65">
        <f>SUBTOTAL(9,H412:H417)</f>
        <v>25.049999999999997</v>
      </c>
      <c r="I418" s="65">
        <f>SUBTOTAL(9,I412:I417)</f>
        <v>60</v>
      </c>
      <c r="J418" s="65">
        <f>SUBTOTAL(9,J412:J417)</f>
        <v>580.5</v>
      </c>
      <c r="K418" s="101">
        <f>SUBTOTAL(9,K412:K417)</f>
        <v>665.5500000000001</v>
      </c>
      <c r="L418" s="64"/>
      <c r="M418" s="65">
        <f aca="true" t="shared" si="243" ref="M418:R418">SUBTOTAL(9,M412:M417)</f>
        <v>25.049999999999997</v>
      </c>
      <c r="N418" s="65">
        <f t="shared" si="243"/>
        <v>420</v>
      </c>
      <c r="O418" s="66">
        <f t="shared" si="243"/>
        <v>40</v>
      </c>
      <c r="P418" s="65">
        <f t="shared" si="243"/>
        <v>50</v>
      </c>
      <c r="Q418" s="67">
        <f t="shared" si="243"/>
        <v>1100.97</v>
      </c>
      <c r="R418" s="48">
        <f t="shared" si="243"/>
        <v>1636.0200000000002</v>
      </c>
      <c r="S418" s="80">
        <f t="shared" si="226"/>
        <v>1.4581473968897904</v>
      </c>
    </row>
    <row r="419" spans="1:19" ht="12.75" hidden="1" outlineLevel="2">
      <c r="A419" s="41">
        <v>39083</v>
      </c>
      <c r="B419" s="42" t="s">
        <v>96</v>
      </c>
      <c r="C419" s="42" t="s">
        <v>97</v>
      </c>
      <c r="E419" s="42">
        <v>260930</v>
      </c>
      <c r="F419" s="42">
        <v>260930</v>
      </c>
      <c r="G419" s="43">
        <f aca="true" t="shared" si="244" ref="G419:G424">F419-E419</f>
        <v>0</v>
      </c>
      <c r="H419" s="44">
        <v>0</v>
      </c>
      <c r="I419" s="44">
        <v>30</v>
      </c>
      <c r="J419" s="44">
        <v>0</v>
      </c>
      <c r="K419" s="98">
        <f>+I419+H419</f>
        <v>30</v>
      </c>
      <c r="L419" s="45" t="s">
        <v>262</v>
      </c>
      <c r="M419" s="44">
        <v>0</v>
      </c>
      <c r="N419" s="44">
        <f aca="true" t="shared" si="245" ref="N419:N424">$N$1*2</f>
        <v>70</v>
      </c>
      <c r="O419" s="46">
        <v>0</v>
      </c>
      <c r="P419" s="44">
        <v>0</v>
      </c>
      <c r="Q419" s="44">
        <v>0</v>
      </c>
      <c r="R419" s="12">
        <f aca="true" t="shared" si="246" ref="R419:R424">M419+N419+O419+P419+Q419</f>
        <v>70</v>
      </c>
      <c r="S419" s="80">
        <f t="shared" si="226"/>
        <v>1.3333333333333333</v>
      </c>
    </row>
    <row r="420" spans="1:19" ht="12.75" hidden="1" outlineLevel="2">
      <c r="A420" s="41">
        <v>39142</v>
      </c>
      <c r="B420" s="42" t="s">
        <v>96</v>
      </c>
      <c r="C420" s="42" t="s">
        <v>97</v>
      </c>
      <c r="E420" s="42">
        <v>260930</v>
      </c>
      <c r="F420" s="42">
        <v>260930</v>
      </c>
      <c r="G420" s="43">
        <f t="shared" si="244"/>
        <v>0</v>
      </c>
      <c r="H420" s="44">
        <v>0</v>
      </c>
      <c r="I420" s="44">
        <v>30</v>
      </c>
      <c r="J420" s="44">
        <v>0</v>
      </c>
      <c r="K420" s="98">
        <f>+I420+H420</f>
        <v>30</v>
      </c>
      <c r="L420" s="45" t="s">
        <v>262</v>
      </c>
      <c r="M420" s="44">
        <v>0</v>
      </c>
      <c r="N420" s="44">
        <f t="shared" si="245"/>
        <v>70</v>
      </c>
      <c r="O420" s="46">
        <v>0</v>
      </c>
      <c r="P420" s="44">
        <v>0</v>
      </c>
      <c r="Q420" s="44">
        <v>0</v>
      </c>
      <c r="R420" s="12">
        <f t="shared" si="246"/>
        <v>70</v>
      </c>
      <c r="S420" s="80">
        <f t="shared" si="226"/>
        <v>1.3333333333333333</v>
      </c>
    </row>
    <row r="421" spans="1:19" s="35" customFormat="1" ht="12.75" hidden="1" outlineLevel="2">
      <c r="A421" s="34">
        <v>39203</v>
      </c>
      <c r="B421" s="35" t="s">
        <v>96</v>
      </c>
      <c r="C421" s="35" t="s">
        <v>97</v>
      </c>
      <c r="E421" s="35">
        <v>260930</v>
      </c>
      <c r="F421" s="35">
        <v>279650</v>
      </c>
      <c r="G421" s="36">
        <f t="shared" si="244"/>
        <v>18720</v>
      </c>
      <c r="H421" s="37">
        <v>0</v>
      </c>
      <c r="I421" s="37">
        <v>30</v>
      </c>
      <c r="J421" s="37">
        <v>0</v>
      </c>
      <c r="K421" s="98">
        <f>+J421+I421+H421</f>
        <v>30</v>
      </c>
      <c r="L421" s="38" t="s">
        <v>262</v>
      </c>
      <c r="M421" s="37">
        <v>0</v>
      </c>
      <c r="N421" s="37">
        <f t="shared" si="245"/>
        <v>70</v>
      </c>
      <c r="O421" s="39">
        <f>(10000-5000)*$O$1</f>
        <v>10</v>
      </c>
      <c r="P421" s="37">
        <f>5000*$P$1</f>
        <v>12.5</v>
      </c>
      <c r="Q421" s="40">
        <f>(G421-15000)*$Q$1</f>
        <v>11.16</v>
      </c>
      <c r="R421" s="12">
        <f t="shared" si="246"/>
        <v>103.66</v>
      </c>
      <c r="S421" s="80">
        <f t="shared" si="226"/>
        <v>2.4553333333333334</v>
      </c>
    </row>
    <row r="422" spans="1:19" s="35" customFormat="1" ht="12.75" hidden="1" outlineLevel="2">
      <c r="A422" s="34">
        <v>39264</v>
      </c>
      <c r="B422" s="35" t="s">
        <v>96</v>
      </c>
      <c r="C422" s="35" t="s">
        <v>97</v>
      </c>
      <c r="E422" s="35">
        <v>279650</v>
      </c>
      <c r="F422" s="35">
        <v>286310</v>
      </c>
      <c r="G422" s="36">
        <f t="shared" si="244"/>
        <v>6660</v>
      </c>
      <c r="H422" s="37">
        <v>0</v>
      </c>
      <c r="I422" s="37">
        <v>30</v>
      </c>
      <c r="J422" s="37">
        <v>0</v>
      </c>
      <c r="K422" s="98">
        <f>+J422+I422+H422</f>
        <v>30</v>
      </c>
      <c r="L422" s="38" t="s">
        <v>262</v>
      </c>
      <c r="M422" s="37">
        <v>0</v>
      </c>
      <c r="N422" s="37">
        <f t="shared" si="245"/>
        <v>70</v>
      </c>
      <c r="O422" s="39">
        <f>(G422-5000)*$O$1</f>
        <v>3.3200000000000003</v>
      </c>
      <c r="P422" s="37">
        <v>0</v>
      </c>
      <c r="Q422" s="37">
        <v>0</v>
      </c>
      <c r="R422" s="12">
        <f t="shared" si="246"/>
        <v>73.32</v>
      </c>
      <c r="S422" s="80">
        <f t="shared" si="226"/>
        <v>1.4439999999999997</v>
      </c>
    </row>
    <row r="423" spans="1:19" s="35" customFormat="1" ht="12.75" hidden="1" outlineLevel="2">
      <c r="A423" s="34">
        <v>39326</v>
      </c>
      <c r="B423" s="35" t="s">
        <v>96</v>
      </c>
      <c r="C423" s="35" t="s">
        <v>97</v>
      </c>
      <c r="E423" s="35">
        <v>286310</v>
      </c>
      <c r="F423" s="35">
        <v>291010</v>
      </c>
      <c r="G423" s="36">
        <f t="shared" si="244"/>
        <v>4700</v>
      </c>
      <c r="H423" s="37">
        <v>0</v>
      </c>
      <c r="I423" s="37">
        <v>30</v>
      </c>
      <c r="J423" s="37">
        <v>0</v>
      </c>
      <c r="K423" s="98">
        <f>+J423+I423+H423</f>
        <v>30</v>
      </c>
      <c r="L423" s="38" t="s">
        <v>262</v>
      </c>
      <c r="M423" s="37">
        <v>0</v>
      </c>
      <c r="N423" s="37">
        <f t="shared" si="245"/>
        <v>70</v>
      </c>
      <c r="O423" s="39">
        <v>0</v>
      </c>
      <c r="P423" s="37">
        <v>0</v>
      </c>
      <c r="Q423" s="37">
        <v>0</v>
      </c>
      <c r="R423" s="12">
        <f t="shared" si="246"/>
        <v>70</v>
      </c>
      <c r="S423" s="80">
        <f t="shared" si="226"/>
        <v>1.3333333333333333</v>
      </c>
    </row>
    <row r="424" spans="1:19" s="35" customFormat="1" ht="12.75" hidden="1" outlineLevel="2">
      <c r="A424" s="34">
        <v>39387</v>
      </c>
      <c r="B424" s="35" t="s">
        <v>96</v>
      </c>
      <c r="C424" s="35" t="s">
        <v>97</v>
      </c>
      <c r="E424" s="35">
        <v>291010</v>
      </c>
      <c r="F424" s="35">
        <v>297910</v>
      </c>
      <c r="G424" s="36">
        <f t="shared" si="244"/>
        <v>6900</v>
      </c>
      <c r="H424" s="37">
        <v>0</v>
      </c>
      <c r="I424" s="37">
        <v>30</v>
      </c>
      <c r="J424" s="37">
        <v>0</v>
      </c>
      <c r="K424" s="98">
        <f>+J424+I424+H424</f>
        <v>30</v>
      </c>
      <c r="L424" s="38" t="s">
        <v>262</v>
      </c>
      <c r="M424" s="37">
        <v>0</v>
      </c>
      <c r="N424" s="37">
        <f t="shared" si="245"/>
        <v>70</v>
      </c>
      <c r="O424" s="39">
        <f>(G424-5000)*$O$1</f>
        <v>3.8000000000000003</v>
      </c>
      <c r="P424" s="37">
        <v>0</v>
      </c>
      <c r="Q424" s="37">
        <v>0</v>
      </c>
      <c r="R424" s="12">
        <f t="shared" si="246"/>
        <v>73.8</v>
      </c>
      <c r="S424" s="80">
        <f t="shared" si="226"/>
        <v>1.46</v>
      </c>
    </row>
    <row r="425" spans="1:19" s="35" customFormat="1" ht="12.75" outlineLevel="1" collapsed="1">
      <c r="A425" s="34"/>
      <c r="B425" s="50" t="s">
        <v>327</v>
      </c>
      <c r="G425" s="36">
        <f>SUBTOTAL(9,G419:G424)</f>
        <v>36980</v>
      </c>
      <c r="H425" s="37">
        <f>SUBTOTAL(9,H419:H424)</f>
        <v>0</v>
      </c>
      <c r="I425" s="37">
        <f>SUBTOTAL(9,I419:I424)</f>
        <v>180</v>
      </c>
      <c r="J425" s="37">
        <f>SUBTOTAL(9,J419:J424)</f>
        <v>0</v>
      </c>
      <c r="K425" s="98">
        <f>SUBTOTAL(9,K419:K424)</f>
        <v>180</v>
      </c>
      <c r="L425" s="38"/>
      <c r="M425" s="37">
        <f aca="true" t="shared" si="247" ref="M425:R425">SUBTOTAL(9,M419:M424)</f>
        <v>0</v>
      </c>
      <c r="N425" s="37">
        <f t="shared" si="247"/>
        <v>420</v>
      </c>
      <c r="O425" s="39">
        <f t="shared" si="247"/>
        <v>17.12</v>
      </c>
      <c r="P425" s="37">
        <f t="shared" si="247"/>
        <v>12.5</v>
      </c>
      <c r="Q425" s="37">
        <f t="shared" si="247"/>
        <v>11.16</v>
      </c>
      <c r="R425" s="12">
        <f t="shared" si="247"/>
        <v>460.78000000000003</v>
      </c>
      <c r="S425" s="80">
        <f t="shared" si="226"/>
        <v>1.559888888888889</v>
      </c>
    </row>
    <row r="426" spans="1:19" ht="12.75" hidden="1" outlineLevel="2">
      <c r="A426" s="41">
        <v>39083</v>
      </c>
      <c r="B426" s="42" t="s">
        <v>98</v>
      </c>
      <c r="C426" s="42" t="s">
        <v>99</v>
      </c>
      <c r="E426" s="42">
        <v>1753340</v>
      </c>
      <c r="F426" s="42">
        <v>1753340</v>
      </c>
      <c r="G426" s="43">
        <f aca="true" t="shared" si="248" ref="G426:G431">F426-E426</f>
        <v>0</v>
      </c>
      <c r="H426" s="44">
        <v>0</v>
      </c>
      <c r="I426" s="44">
        <v>30</v>
      </c>
      <c r="J426" s="44">
        <v>0</v>
      </c>
      <c r="K426" s="98">
        <f>+I426+H426</f>
        <v>30</v>
      </c>
      <c r="L426" s="45" t="s">
        <v>262</v>
      </c>
      <c r="M426" s="44">
        <v>0</v>
      </c>
      <c r="N426" s="44">
        <f aca="true" t="shared" si="249" ref="N426:N431">$N$1*2</f>
        <v>70</v>
      </c>
      <c r="O426" s="46">
        <v>0</v>
      </c>
      <c r="P426" s="44">
        <v>0</v>
      </c>
      <c r="Q426" s="44">
        <v>0</v>
      </c>
      <c r="R426" s="12">
        <f aca="true" t="shared" si="250" ref="R426:R431">M426+N426+O426+P426+Q426</f>
        <v>70</v>
      </c>
      <c r="S426" s="80">
        <f t="shared" si="226"/>
        <v>1.3333333333333333</v>
      </c>
    </row>
    <row r="427" spans="1:19" ht="12.75" hidden="1" outlineLevel="2">
      <c r="A427" s="41">
        <v>39142</v>
      </c>
      <c r="B427" s="42" t="s">
        <v>98</v>
      </c>
      <c r="C427" s="42" t="s">
        <v>99</v>
      </c>
      <c r="E427" s="42">
        <v>1753340</v>
      </c>
      <c r="F427" s="42">
        <v>1753340</v>
      </c>
      <c r="G427" s="43">
        <f t="shared" si="248"/>
        <v>0</v>
      </c>
      <c r="H427" s="44">
        <v>0</v>
      </c>
      <c r="I427" s="44">
        <v>30</v>
      </c>
      <c r="J427" s="44">
        <v>0</v>
      </c>
      <c r="K427" s="98">
        <f>+I427+H427</f>
        <v>30</v>
      </c>
      <c r="L427" s="45" t="s">
        <v>262</v>
      </c>
      <c r="M427" s="44">
        <v>0</v>
      </c>
      <c r="N427" s="44">
        <f t="shared" si="249"/>
        <v>70</v>
      </c>
      <c r="O427" s="46">
        <v>0</v>
      </c>
      <c r="P427" s="44">
        <v>0</v>
      </c>
      <c r="Q427" s="44">
        <v>0</v>
      </c>
      <c r="R427" s="12">
        <f t="shared" si="250"/>
        <v>70</v>
      </c>
      <c r="S427" s="80">
        <f t="shared" si="226"/>
        <v>1.3333333333333333</v>
      </c>
    </row>
    <row r="428" spans="1:19" s="35" customFormat="1" ht="12.75" hidden="1" outlineLevel="2">
      <c r="A428" s="34">
        <v>39203</v>
      </c>
      <c r="B428" s="35" t="s">
        <v>98</v>
      </c>
      <c r="C428" s="35" t="s">
        <v>99</v>
      </c>
      <c r="E428" s="35">
        <v>1753340</v>
      </c>
      <c r="F428" s="35">
        <v>1829120</v>
      </c>
      <c r="G428" s="36">
        <f t="shared" si="248"/>
        <v>75780</v>
      </c>
      <c r="H428" s="37">
        <v>0</v>
      </c>
      <c r="I428" s="37">
        <v>0</v>
      </c>
      <c r="J428" s="37">
        <v>53.67</v>
      </c>
      <c r="K428" s="98">
        <f>+J428+I428+H428</f>
        <v>53.67</v>
      </c>
      <c r="L428" s="38" t="s">
        <v>262</v>
      </c>
      <c r="M428" s="37">
        <v>0</v>
      </c>
      <c r="N428" s="37">
        <f t="shared" si="249"/>
        <v>70</v>
      </c>
      <c r="O428" s="39">
        <f>(10000-5000)*$O$1</f>
        <v>10</v>
      </c>
      <c r="P428" s="37">
        <f>5000*$P$1</f>
        <v>12.5</v>
      </c>
      <c r="Q428" s="40">
        <f>(G428-15000)*$Q$1</f>
        <v>182.34</v>
      </c>
      <c r="R428" s="12">
        <f t="shared" si="250"/>
        <v>274.84000000000003</v>
      </c>
      <c r="S428" s="80">
        <f t="shared" si="226"/>
        <v>4.120924166200857</v>
      </c>
    </row>
    <row r="429" spans="1:19" s="28" customFormat="1" ht="12.75" hidden="1" outlineLevel="2">
      <c r="A429" s="27">
        <v>39264</v>
      </c>
      <c r="B429" s="28" t="s">
        <v>98</v>
      </c>
      <c r="C429" s="28" t="s">
        <v>99</v>
      </c>
      <c r="E429" s="28">
        <v>1829120</v>
      </c>
      <c r="F429" s="28">
        <v>1946010</v>
      </c>
      <c r="G429" s="29">
        <f t="shared" si="248"/>
        <v>116890</v>
      </c>
      <c r="H429" s="30">
        <v>0</v>
      </c>
      <c r="I429" s="30">
        <v>0</v>
      </c>
      <c r="J429" s="30">
        <v>175.34</v>
      </c>
      <c r="K429" s="98">
        <f>+J429+I429+H429</f>
        <v>175.34</v>
      </c>
      <c r="L429" s="31" t="s">
        <v>262</v>
      </c>
      <c r="M429" s="30">
        <v>0</v>
      </c>
      <c r="N429" s="30">
        <f t="shared" si="249"/>
        <v>70</v>
      </c>
      <c r="O429" s="32">
        <f>(10000-5000)*$O$1</f>
        <v>10</v>
      </c>
      <c r="P429" s="30">
        <f>5000*$P$1</f>
        <v>12.5</v>
      </c>
      <c r="Q429" s="68">
        <f>(G429-15000)*$Q$1</f>
        <v>305.67</v>
      </c>
      <c r="R429" s="12">
        <f t="shared" si="250"/>
        <v>398.17</v>
      </c>
      <c r="S429" s="80">
        <f t="shared" si="226"/>
        <v>1.270845215010836</v>
      </c>
    </row>
    <row r="430" spans="1:19" s="35" customFormat="1" ht="12.75" hidden="1" outlineLevel="2">
      <c r="A430" s="34">
        <v>39326</v>
      </c>
      <c r="B430" s="35" t="s">
        <v>98</v>
      </c>
      <c r="C430" s="35" t="s">
        <v>99</v>
      </c>
      <c r="E430" s="35">
        <v>1946010</v>
      </c>
      <c r="F430" s="35">
        <v>2032230</v>
      </c>
      <c r="G430" s="36">
        <f t="shared" si="248"/>
        <v>86220</v>
      </c>
      <c r="H430" s="37">
        <v>0</v>
      </c>
      <c r="I430" s="37">
        <v>0</v>
      </c>
      <c r="J430" s="37">
        <v>129.33</v>
      </c>
      <c r="K430" s="98">
        <f>+J430+I430+H430</f>
        <v>129.33</v>
      </c>
      <c r="L430" s="38" t="s">
        <v>262</v>
      </c>
      <c r="M430" s="37">
        <v>0</v>
      </c>
      <c r="N430" s="37">
        <f t="shared" si="249"/>
        <v>70</v>
      </c>
      <c r="O430" s="39">
        <f>(10000-5000)*$O$1</f>
        <v>10</v>
      </c>
      <c r="P430" s="37">
        <f>5000*$P$1</f>
        <v>12.5</v>
      </c>
      <c r="Q430" s="40">
        <f>(G430-15000)*$Q$1</f>
        <v>213.66</v>
      </c>
      <c r="R430" s="12">
        <f t="shared" si="250"/>
        <v>306.15999999999997</v>
      </c>
      <c r="S430" s="80">
        <f t="shared" si="226"/>
        <v>1.3672775071522456</v>
      </c>
    </row>
    <row r="431" spans="1:19" s="35" customFormat="1" ht="12.75" hidden="1" outlineLevel="2">
      <c r="A431" s="34">
        <v>39387</v>
      </c>
      <c r="B431" s="35" t="s">
        <v>98</v>
      </c>
      <c r="C431" s="35" t="s">
        <v>99</v>
      </c>
      <c r="E431" s="35">
        <v>2032230</v>
      </c>
      <c r="F431" s="35">
        <v>2105880</v>
      </c>
      <c r="G431" s="36">
        <f t="shared" si="248"/>
        <v>73650</v>
      </c>
      <c r="H431" s="37">
        <v>0</v>
      </c>
      <c r="I431" s="37">
        <v>0</v>
      </c>
      <c r="J431" s="37">
        <v>110.48</v>
      </c>
      <c r="K431" s="98">
        <f>+J431+I431+H431</f>
        <v>110.48</v>
      </c>
      <c r="L431" s="38" t="s">
        <v>262</v>
      </c>
      <c r="M431" s="37">
        <v>0</v>
      </c>
      <c r="N431" s="37">
        <f t="shared" si="249"/>
        <v>70</v>
      </c>
      <c r="O431" s="39">
        <f>(10000-5000)*$O$1</f>
        <v>10</v>
      </c>
      <c r="P431" s="37">
        <f>5000*$P$1</f>
        <v>12.5</v>
      </c>
      <c r="Q431" s="40">
        <f>(G431-15000)*$Q$1</f>
        <v>175.95000000000002</v>
      </c>
      <c r="R431" s="12">
        <f t="shared" si="250"/>
        <v>268.45000000000005</v>
      </c>
      <c r="S431" s="80">
        <f t="shared" si="226"/>
        <v>1.4298515568428676</v>
      </c>
    </row>
    <row r="432" spans="1:19" s="35" customFormat="1" ht="12.75" outlineLevel="1" collapsed="1">
      <c r="A432" s="34"/>
      <c r="B432" s="50" t="s">
        <v>328</v>
      </c>
      <c r="G432" s="36">
        <f>SUBTOTAL(9,G426:G431)</f>
        <v>352540</v>
      </c>
      <c r="H432" s="37">
        <f>SUBTOTAL(9,H426:H431)</f>
        <v>0</v>
      </c>
      <c r="I432" s="37">
        <f>SUBTOTAL(9,I426:I431)</f>
        <v>60</v>
      </c>
      <c r="J432" s="37">
        <f>SUBTOTAL(9,J426:J431)</f>
        <v>468.82000000000005</v>
      </c>
      <c r="K432" s="98">
        <f>SUBTOTAL(9,K426:K431)</f>
        <v>528.82</v>
      </c>
      <c r="L432" s="38"/>
      <c r="M432" s="37">
        <f aca="true" t="shared" si="251" ref="M432:R432">SUBTOTAL(9,M426:M431)</f>
        <v>0</v>
      </c>
      <c r="N432" s="37">
        <f t="shared" si="251"/>
        <v>420</v>
      </c>
      <c r="O432" s="39">
        <f t="shared" si="251"/>
        <v>40</v>
      </c>
      <c r="P432" s="37">
        <f t="shared" si="251"/>
        <v>50</v>
      </c>
      <c r="Q432" s="40">
        <f t="shared" si="251"/>
        <v>877.62</v>
      </c>
      <c r="R432" s="12">
        <f t="shared" si="251"/>
        <v>1387.6200000000001</v>
      </c>
      <c r="S432" s="80">
        <f t="shared" si="226"/>
        <v>1.6239930411103967</v>
      </c>
    </row>
    <row r="433" spans="1:19" ht="12.75" hidden="1" outlineLevel="2">
      <c r="A433" s="41">
        <v>39083</v>
      </c>
      <c r="B433" s="42" t="s">
        <v>100</v>
      </c>
      <c r="C433" s="42" t="s">
        <v>101</v>
      </c>
      <c r="E433" s="42">
        <v>1636440</v>
      </c>
      <c r="F433" s="42">
        <v>1636440</v>
      </c>
      <c r="G433" s="43">
        <f aca="true" t="shared" si="252" ref="G433:G438">F433-E433</f>
        <v>0</v>
      </c>
      <c r="H433" s="44">
        <v>16.84</v>
      </c>
      <c r="I433" s="44">
        <v>30</v>
      </c>
      <c r="J433" s="44">
        <v>0</v>
      </c>
      <c r="K433" s="98">
        <f>+I433+H433</f>
        <v>46.84</v>
      </c>
      <c r="L433" s="45" t="s">
        <v>262</v>
      </c>
      <c r="M433" s="44">
        <v>16.84</v>
      </c>
      <c r="N433" s="44">
        <f aca="true" t="shared" si="253" ref="N433:N438">$N$1*2</f>
        <v>70</v>
      </c>
      <c r="O433" s="46">
        <v>0</v>
      </c>
      <c r="P433" s="44">
        <v>0</v>
      </c>
      <c r="Q433" s="44">
        <v>0</v>
      </c>
      <c r="R433" s="12">
        <f aca="true" t="shared" si="254" ref="R433:R438">M433+N433+O433+P433+Q433</f>
        <v>86.84</v>
      </c>
      <c r="S433" s="80">
        <f t="shared" si="226"/>
        <v>0.8539709649871904</v>
      </c>
    </row>
    <row r="434" spans="1:19" ht="12.75" hidden="1" outlineLevel="2">
      <c r="A434" s="41">
        <v>39142</v>
      </c>
      <c r="B434" s="42" t="s">
        <v>100</v>
      </c>
      <c r="C434" s="42" t="s">
        <v>101</v>
      </c>
      <c r="E434" s="42">
        <v>1636440</v>
      </c>
      <c r="F434" s="42">
        <v>1636440</v>
      </c>
      <c r="G434" s="43">
        <f t="shared" si="252"/>
        <v>0</v>
      </c>
      <c r="H434" s="44">
        <v>0</v>
      </c>
      <c r="I434" s="44">
        <v>30</v>
      </c>
      <c r="J434" s="44">
        <v>0</v>
      </c>
      <c r="K434" s="98">
        <f>+I434+H434</f>
        <v>30</v>
      </c>
      <c r="L434" s="45" t="s">
        <v>262</v>
      </c>
      <c r="M434" s="44">
        <v>0</v>
      </c>
      <c r="N434" s="44">
        <f t="shared" si="253"/>
        <v>70</v>
      </c>
      <c r="O434" s="46">
        <v>0</v>
      </c>
      <c r="P434" s="44">
        <v>0</v>
      </c>
      <c r="Q434" s="44">
        <v>0</v>
      </c>
      <c r="R434" s="12">
        <f t="shared" si="254"/>
        <v>70</v>
      </c>
      <c r="S434" s="80">
        <f t="shared" si="226"/>
        <v>1.3333333333333333</v>
      </c>
    </row>
    <row r="435" spans="1:19" s="35" customFormat="1" ht="12.75" hidden="1" outlineLevel="2">
      <c r="A435" s="34">
        <v>39203</v>
      </c>
      <c r="B435" s="35" t="s">
        <v>100</v>
      </c>
      <c r="C435" s="35" t="s">
        <v>101</v>
      </c>
      <c r="E435" s="35">
        <v>1636440</v>
      </c>
      <c r="F435" s="35">
        <v>1682060</v>
      </c>
      <c r="G435" s="36">
        <f t="shared" si="252"/>
        <v>45620</v>
      </c>
      <c r="H435" s="37">
        <v>10</v>
      </c>
      <c r="I435" s="37">
        <v>30</v>
      </c>
      <c r="J435" s="37">
        <v>0</v>
      </c>
      <c r="K435" s="98">
        <f>+J435+I435+H435</f>
        <v>40</v>
      </c>
      <c r="L435" s="38" t="s">
        <v>262</v>
      </c>
      <c r="M435" s="37">
        <v>10</v>
      </c>
      <c r="N435" s="37">
        <f t="shared" si="253"/>
        <v>70</v>
      </c>
      <c r="O435" s="39">
        <f>(10000-5000)*$O$1</f>
        <v>10</v>
      </c>
      <c r="P435" s="37">
        <f>5000*$P$1</f>
        <v>12.5</v>
      </c>
      <c r="Q435" s="40">
        <f>(G435-15000)*$Q$1</f>
        <v>91.86</v>
      </c>
      <c r="R435" s="12">
        <f t="shared" si="254"/>
        <v>194.36</v>
      </c>
      <c r="S435" s="80">
        <f t="shared" si="226"/>
        <v>3.8590000000000004</v>
      </c>
    </row>
    <row r="436" spans="1:19" s="35" customFormat="1" ht="12.75" hidden="1" outlineLevel="2">
      <c r="A436" s="34">
        <v>39264</v>
      </c>
      <c r="B436" s="35" t="s">
        <v>100</v>
      </c>
      <c r="C436" s="35" t="s">
        <v>101</v>
      </c>
      <c r="E436" s="35">
        <v>1682060</v>
      </c>
      <c r="F436" s="35">
        <v>1753360</v>
      </c>
      <c r="G436" s="36">
        <f t="shared" si="252"/>
        <v>71300</v>
      </c>
      <c r="H436" s="37">
        <v>0</v>
      </c>
      <c r="I436" s="37">
        <v>0</v>
      </c>
      <c r="J436" s="37">
        <v>106.95</v>
      </c>
      <c r="K436" s="98">
        <f>+J436+I436+H436</f>
        <v>106.95</v>
      </c>
      <c r="L436" s="38" t="s">
        <v>262</v>
      </c>
      <c r="M436" s="37">
        <v>0</v>
      </c>
      <c r="N436" s="37">
        <f t="shared" si="253"/>
        <v>70</v>
      </c>
      <c r="O436" s="39">
        <f>(10000-5000)*$O$1</f>
        <v>10</v>
      </c>
      <c r="P436" s="37">
        <f>5000*$P$1</f>
        <v>12.5</v>
      </c>
      <c r="Q436" s="40">
        <f>(G436-15000)*$Q$1</f>
        <v>168.9</v>
      </c>
      <c r="R436" s="12">
        <f t="shared" si="254"/>
        <v>261.4</v>
      </c>
      <c r="S436" s="80">
        <f t="shared" si="226"/>
        <v>1.4441327723235156</v>
      </c>
    </row>
    <row r="437" spans="1:19" s="35" customFormat="1" ht="12.75" hidden="1" outlineLevel="2">
      <c r="A437" s="34">
        <v>39326</v>
      </c>
      <c r="B437" s="35" t="s">
        <v>100</v>
      </c>
      <c r="C437" s="35" t="s">
        <v>101</v>
      </c>
      <c r="E437" s="35">
        <v>1753360</v>
      </c>
      <c r="F437" s="35">
        <v>1806890</v>
      </c>
      <c r="G437" s="36">
        <f t="shared" si="252"/>
        <v>53530</v>
      </c>
      <c r="H437" s="37">
        <v>0</v>
      </c>
      <c r="I437" s="37">
        <v>0</v>
      </c>
      <c r="J437" s="37">
        <v>80.3</v>
      </c>
      <c r="K437" s="98">
        <f>+J437+I437+H437</f>
        <v>80.3</v>
      </c>
      <c r="L437" s="38" t="s">
        <v>262</v>
      </c>
      <c r="M437" s="37">
        <v>0</v>
      </c>
      <c r="N437" s="37">
        <f t="shared" si="253"/>
        <v>70</v>
      </c>
      <c r="O437" s="39">
        <f>(10000-5000)*$O$1</f>
        <v>10</v>
      </c>
      <c r="P437" s="37">
        <f>5000*$P$1</f>
        <v>12.5</v>
      </c>
      <c r="Q437" s="40">
        <f>(G437-15000)*$Q$1</f>
        <v>115.59</v>
      </c>
      <c r="R437" s="12">
        <f t="shared" si="254"/>
        <v>208.09</v>
      </c>
      <c r="S437" s="80">
        <f t="shared" si="226"/>
        <v>1.5914072229140723</v>
      </c>
    </row>
    <row r="438" spans="1:19" s="35" customFormat="1" ht="12.75" hidden="1" outlineLevel="2">
      <c r="A438" s="34">
        <v>39387</v>
      </c>
      <c r="B438" s="35" t="s">
        <v>100</v>
      </c>
      <c r="C438" s="35" t="s">
        <v>101</v>
      </c>
      <c r="E438" s="35">
        <v>1806890</v>
      </c>
      <c r="F438" s="35">
        <v>1855110</v>
      </c>
      <c r="G438" s="36">
        <f t="shared" si="252"/>
        <v>48220</v>
      </c>
      <c r="H438" s="37">
        <v>10</v>
      </c>
      <c r="I438" s="37">
        <v>0</v>
      </c>
      <c r="J438" s="37">
        <v>72.33</v>
      </c>
      <c r="K438" s="98">
        <f>+J438+I438+H438</f>
        <v>82.33</v>
      </c>
      <c r="L438" s="38" t="s">
        <v>262</v>
      </c>
      <c r="M438" s="37">
        <v>10</v>
      </c>
      <c r="N438" s="37">
        <f t="shared" si="253"/>
        <v>70</v>
      </c>
      <c r="O438" s="39">
        <f>(10000-5000)*$O$1</f>
        <v>10</v>
      </c>
      <c r="P438" s="37">
        <f>5000*$P$1</f>
        <v>12.5</v>
      </c>
      <c r="Q438" s="40">
        <f>(G438-15000)*$Q$1</f>
        <v>99.66</v>
      </c>
      <c r="R438" s="12">
        <f t="shared" si="254"/>
        <v>202.16</v>
      </c>
      <c r="S438" s="80">
        <f t="shared" si="226"/>
        <v>1.4554840276934289</v>
      </c>
    </row>
    <row r="439" spans="1:19" s="35" customFormat="1" ht="12.75" outlineLevel="1" collapsed="1">
      <c r="A439" s="34"/>
      <c r="B439" s="50" t="s">
        <v>329</v>
      </c>
      <c r="G439" s="36">
        <f>SUBTOTAL(9,G433:G438)</f>
        <v>218670</v>
      </c>
      <c r="H439" s="37">
        <f>SUBTOTAL(9,H433:H438)</f>
        <v>36.84</v>
      </c>
      <c r="I439" s="37">
        <f>SUBTOTAL(9,I433:I438)</f>
        <v>90</v>
      </c>
      <c r="J439" s="37">
        <f>SUBTOTAL(9,J433:J438)</f>
        <v>259.58</v>
      </c>
      <c r="K439" s="98">
        <f>SUBTOTAL(9,K433:K438)</f>
        <v>386.42</v>
      </c>
      <c r="L439" s="38"/>
      <c r="M439" s="37">
        <f aca="true" t="shared" si="255" ref="M439:R439">SUBTOTAL(9,M433:M438)</f>
        <v>36.84</v>
      </c>
      <c r="N439" s="37">
        <f t="shared" si="255"/>
        <v>420</v>
      </c>
      <c r="O439" s="39">
        <f t="shared" si="255"/>
        <v>40</v>
      </c>
      <c r="P439" s="37">
        <f t="shared" si="255"/>
        <v>50</v>
      </c>
      <c r="Q439" s="40">
        <f t="shared" si="255"/>
        <v>476.01</v>
      </c>
      <c r="R439" s="12">
        <f t="shared" si="255"/>
        <v>1022.85</v>
      </c>
      <c r="S439" s="80">
        <f t="shared" si="226"/>
        <v>1.6469903214119352</v>
      </c>
    </row>
    <row r="440" spans="1:19" ht="12.75" hidden="1" outlineLevel="2">
      <c r="A440" s="41">
        <v>39083</v>
      </c>
      <c r="B440" s="42" t="s">
        <v>102</v>
      </c>
      <c r="C440" s="42" t="s">
        <v>103</v>
      </c>
      <c r="E440" s="42">
        <v>2072410</v>
      </c>
      <c r="F440" s="42">
        <v>2072410</v>
      </c>
      <c r="G440" s="43">
        <f aca="true" t="shared" si="256" ref="G440:G445">F440-E440</f>
        <v>0</v>
      </c>
      <c r="H440" s="44">
        <v>10</v>
      </c>
      <c r="I440" s="44">
        <v>30</v>
      </c>
      <c r="J440" s="44">
        <v>0</v>
      </c>
      <c r="K440" s="98">
        <f>+I440+H440</f>
        <v>40</v>
      </c>
      <c r="L440" s="45" t="s">
        <v>262</v>
      </c>
      <c r="M440" s="44">
        <v>10</v>
      </c>
      <c r="N440" s="44">
        <f aca="true" t="shared" si="257" ref="N440:N445">$N$1*2</f>
        <v>70</v>
      </c>
      <c r="O440" s="46">
        <v>0</v>
      </c>
      <c r="P440" s="44">
        <v>0</v>
      </c>
      <c r="Q440" s="44">
        <v>0</v>
      </c>
      <c r="R440" s="12">
        <f aca="true" t="shared" si="258" ref="R440:R445">M440+N440+O440+P440+Q440</f>
        <v>80</v>
      </c>
      <c r="S440" s="80">
        <f t="shared" si="226"/>
        <v>1</v>
      </c>
    </row>
    <row r="441" spans="1:19" ht="12.75" hidden="1" outlineLevel="2">
      <c r="A441" s="41">
        <v>39142</v>
      </c>
      <c r="B441" s="42" t="s">
        <v>102</v>
      </c>
      <c r="C441" s="42" t="s">
        <v>103</v>
      </c>
      <c r="E441" s="42">
        <v>2072410</v>
      </c>
      <c r="F441" s="42">
        <v>2072410</v>
      </c>
      <c r="G441" s="43">
        <f t="shared" si="256"/>
        <v>0</v>
      </c>
      <c r="H441" s="44">
        <v>0</v>
      </c>
      <c r="I441" s="44">
        <v>30</v>
      </c>
      <c r="J441" s="44">
        <v>0</v>
      </c>
      <c r="K441" s="98">
        <f>+I441+H441</f>
        <v>30</v>
      </c>
      <c r="L441" s="45" t="s">
        <v>262</v>
      </c>
      <c r="M441" s="44">
        <v>0</v>
      </c>
      <c r="N441" s="44">
        <f t="shared" si="257"/>
        <v>70</v>
      </c>
      <c r="O441" s="46">
        <v>0</v>
      </c>
      <c r="P441" s="44">
        <v>0</v>
      </c>
      <c r="Q441" s="44">
        <v>0</v>
      </c>
      <c r="R441" s="12">
        <f t="shared" si="258"/>
        <v>70</v>
      </c>
      <c r="S441" s="80">
        <f t="shared" si="226"/>
        <v>1.3333333333333333</v>
      </c>
    </row>
    <row r="442" spans="1:19" s="28" customFormat="1" ht="12.75" hidden="1" outlineLevel="2">
      <c r="A442" s="27">
        <v>39203</v>
      </c>
      <c r="B442" s="28" t="s">
        <v>102</v>
      </c>
      <c r="C442" s="28" t="s">
        <v>103</v>
      </c>
      <c r="E442" s="28">
        <v>2072410</v>
      </c>
      <c r="F442" s="28">
        <v>2182720</v>
      </c>
      <c r="G442" s="29">
        <f t="shared" si="256"/>
        <v>110310</v>
      </c>
      <c r="H442" s="30">
        <v>0</v>
      </c>
      <c r="I442" s="30">
        <v>0</v>
      </c>
      <c r="J442" s="30">
        <v>105.47</v>
      </c>
      <c r="K442" s="98">
        <f>+J442+I442+H442</f>
        <v>105.47</v>
      </c>
      <c r="L442" s="31" t="s">
        <v>262</v>
      </c>
      <c r="M442" s="30">
        <v>0</v>
      </c>
      <c r="N442" s="30">
        <f t="shared" si="257"/>
        <v>70</v>
      </c>
      <c r="O442" s="32">
        <f>(10000-5000)*$O$1</f>
        <v>10</v>
      </c>
      <c r="P442" s="30">
        <f>5000*$P$1</f>
        <v>12.5</v>
      </c>
      <c r="Q442" s="68">
        <f>(G442-15000)*$Q$1</f>
        <v>285.93</v>
      </c>
      <c r="R442" s="12">
        <f t="shared" si="258"/>
        <v>378.43</v>
      </c>
      <c r="S442" s="80">
        <f t="shared" si="226"/>
        <v>2.5880345121835595</v>
      </c>
    </row>
    <row r="443" spans="1:19" s="28" customFormat="1" ht="12.75" hidden="1" outlineLevel="2">
      <c r="A443" s="27">
        <v>39264</v>
      </c>
      <c r="B443" s="28" t="s">
        <v>102</v>
      </c>
      <c r="C443" s="28" t="s">
        <v>103</v>
      </c>
      <c r="E443" s="28">
        <v>2182720</v>
      </c>
      <c r="F443" s="28">
        <v>2343190</v>
      </c>
      <c r="G443" s="29">
        <f t="shared" si="256"/>
        <v>160470</v>
      </c>
      <c r="H443" s="30">
        <v>0</v>
      </c>
      <c r="I443" s="30">
        <v>0</v>
      </c>
      <c r="J443" s="30">
        <v>240.71</v>
      </c>
      <c r="K443" s="98">
        <f>+J443+I443+H443</f>
        <v>240.71</v>
      </c>
      <c r="L443" s="31" t="s">
        <v>262</v>
      </c>
      <c r="M443" s="30">
        <v>0</v>
      </c>
      <c r="N443" s="30">
        <f t="shared" si="257"/>
        <v>70</v>
      </c>
      <c r="O443" s="32">
        <f>(10000-5000)*$O$1</f>
        <v>10</v>
      </c>
      <c r="P443" s="30">
        <f>5000*$P$1</f>
        <v>12.5</v>
      </c>
      <c r="Q443" s="68">
        <f>(G443-15000)*$Q$1</f>
        <v>436.41</v>
      </c>
      <c r="R443" s="12">
        <f t="shared" si="258"/>
        <v>528.9100000000001</v>
      </c>
      <c r="S443" s="80">
        <f t="shared" si="226"/>
        <v>1.1972913464334678</v>
      </c>
    </row>
    <row r="444" spans="1:19" s="28" customFormat="1" ht="12.75" hidden="1" outlineLevel="2">
      <c r="A444" s="27">
        <v>39326</v>
      </c>
      <c r="B444" s="28" t="s">
        <v>102</v>
      </c>
      <c r="C444" s="28" t="s">
        <v>103</v>
      </c>
      <c r="E444" s="28">
        <v>2343190</v>
      </c>
      <c r="F444" s="28">
        <v>2446990</v>
      </c>
      <c r="G444" s="29">
        <f t="shared" si="256"/>
        <v>103800</v>
      </c>
      <c r="H444" s="30">
        <v>0</v>
      </c>
      <c r="I444" s="30">
        <v>0</v>
      </c>
      <c r="J444" s="30">
        <v>155.7</v>
      </c>
      <c r="K444" s="98">
        <f>+J444+I444+H444</f>
        <v>155.7</v>
      </c>
      <c r="L444" s="31" t="s">
        <v>262</v>
      </c>
      <c r="M444" s="30">
        <v>0</v>
      </c>
      <c r="N444" s="30">
        <f t="shared" si="257"/>
        <v>70</v>
      </c>
      <c r="O444" s="32">
        <f>(10000-5000)*$O$1</f>
        <v>10</v>
      </c>
      <c r="P444" s="30">
        <f>5000*$P$1</f>
        <v>12.5</v>
      </c>
      <c r="Q444" s="68">
        <f>(G444-15000)*$Q$1</f>
        <v>266.4</v>
      </c>
      <c r="R444" s="12">
        <f t="shared" si="258"/>
        <v>358.9</v>
      </c>
      <c r="S444" s="80">
        <f t="shared" si="226"/>
        <v>1.3050738599871547</v>
      </c>
    </row>
    <row r="445" spans="1:19" s="35" customFormat="1" ht="12.75" hidden="1" outlineLevel="2">
      <c r="A445" s="34">
        <v>39387</v>
      </c>
      <c r="B445" s="35" t="s">
        <v>102</v>
      </c>
      <c r="C445" s="35" t="s">
        <v>103</v>
      </c>
      <c r="E445" s="35">
        <v>2446990</v>
      </c>
      <c r="F445" s="35">
        <v>2522070</v>
      </c>
      <c r="G445" s="36">
        <f t="shared" si="256"/>
        <v>75080</v>
      </c>
      <c r="H445" s="37">
        <v>0</v>
      </c>
      <c r="I445" s="37">
        <v>0</v>
      </c>
      <c r="J445" s="37">
        <v>112.62</v>
      </c>
      <c r="K445" s="98">
        <f>+J445+I445+H445</f>
        <v>112.62</v>
      </c>
      <c r="L445" s="38" t="s">
        <v>262</v>
      </c>
      <c r="M445" s="37">
        <v>0</v>
      </c>
      <c r="N445" s="37">
        <f t="shared" si="257"/>
        <v>70</v>
      </c>
      <c r="O445" s="39">
        <f>(10000-5000)*$O$1</f>
        <v>10</v>
      </c>
      <c r="P445" s="37">
        <f>5000*$P$1</f>
        <v>12.5</v>
      </c>
      <c r="Q445" s="40">
        <f>(G445-15000)*$Q$1</f>
        <v>180.24</v>
      </c>
      <c r="R445" s="12">
        <f t="shared" si="258"/>
        <v>272.74</v>
      </c>
      <c r="S445" s="80">
        <f t="shared" si="226"/>
        <v>1.4217723317350381</v>
      </c>
    </row>
    <row r="446" spans="1:19" s="35" customFormat="1" ht="12.75" outlineLevel="1" collapsed="1">
      <c r="A446" s="34"/>
      <c r="B446" s="50" t="s">
        <v>330</v>
      </c>
      <c r="G446" s="36">
        <f>SUBTOTAL(9,G440:G445)</f>
        <v>449660</v>
      </c>
      <c r="H446" s="37">
        <f>SUBTOTAL(9,H440:H445)</f>
        <v>10</v>
      </c>
      <c r="I446" s="37">
        <f>SUBTOTAL(9,I440:I445)</f>
        <v>60</v>
      </c>
      <c r="J446" s="37">
        <f>SUBTOTAL(9,J440:J445)</f>
        <v>614.5</v>
      </c>
      <c r="K446" s="98">
        <f>SUBTOTAL(9,K440:K445)</f>
        <v>684.5</v>
      </c>
      <c r="L446" s="38"/>
      <c r="M446" s="37">
        <f aca="true" t="shared" si="259" ref="M446:R446">SUBTOTAL(9,M440:M445)</f>
        <v>10</v>
      </c>
      <c r="N446" s="37">
        <f t="shared" si="259"/>
        <v>420</v>
      </c>
      <c r="O446" s="39">
        <f t="shared" si="259"/>
        <v>40</v>
      </c>
      <c r="P446" s="37">
        <f t="shared" si="259"/>
        <v>50</v>
      </c>
      <c r="Q446" s="40">
        <f t="shared" si="259"/>
        <v>1168.98</v>
      </c>
      <c r="R446" s="12">
        <f t="shared" si="259"/>
        <v>1688.9800000000002</v>
      </c>
      <c r="S446" s="80">
        <f t="shared" si="226"/>
        <v>1.4674653031409792</v>
      </c>
    </row>
    <row r="447" spans="1:19" ht="12.75" hidden="1" outlineLevel="2">
      <c r="A447" s="41">
        <v>39083</v>
      </c>
      <c r="B447" s="42" t="s">
        <v>104</v>
      </c>
      <c r="C447" s="42" t="s">
        <v>105</v>
      </c>
      <c r="E447" s="42">
        <v>1406060</v>
      </c>
      <c r="F447" s="42">
        <v>1406060</v>
      </c>
      <c r="G447" s="43">
        <f aca="true" t="shared" si="260" ref="G447:G452">F447-E447</f>
        <v>0</v>
      </c>
      <c r="H447" s="44">
        <v>0</v>
      </c>
      <c r="I447" s="44">
        <v>30</v>
      </c>
      <c r="J447" s="44">
        <v>0</v>
      </c>
      <c r="K447" s="98">
        <f>+I447+H447</f>
        <v>30</v>
      </c>
      <c r="L447" s="45" t="s">
        <v>262</v>
      </c>
      <c r="M447" s="44">
        <v>0</v>
      </c>
      <c r="N447" s="44">
        <f aca="true" t="shared" si="261" ref="N447:N452">$N$1*2</f>
        <v>70</v>
      </c>
      <c r="O447" s="46">
        <v>0</v>
      </c>
      <c r="P447" s="44">
        <v>0</v>
      </c>
      <c r="Q447" s="44">
        <v>0</v>
      </c>
      <c r="R447" s="12">
        <f aca="true" t="shared" si="262" ref="R447:R452">M447+N447+O447+P447+Q447</f>
        <v>70</v>
      </c>
      <c r="S447" s="80">
        <f t="shared" si="226"/>
        <v>1.3333333333333333</v>
      </c>
    </row>
    <row r="448" spans="1:19" ht="12.75" hidden="1" outlineLevel="2">
      <c r="A448" s="41">
        <v>39142</v>
      </c>
      <c r="B448" s="42" t="s">
        <v>104</v>
      </c>
      <c r="C448" s="42" t="s">
        <v>105</v>
      </c>
      <c r="E448" s="42">
        <v>1406060</v>
      </c>
      <c r="F448" s="42">
        <v>1406060</v>
      </c>
      <c r="G448" s="43">
        <f t="shared" si="260"/>
        <v>0</v>
      </c>
      <c r="H448" s="44">
        <v>0</v>
      </c>
      <c r="I448" s="44">
        <v>30</v>
      </c>
      <c r="J448" s="44">
        <v>0</v>
      </c>
      <c r="K448" s="98">
        <f>+I448+H448</f>
        <v>30</v>
      </c>
      <c r="L448" s="45" t="s">
        <v>262</v>
      </c>
      <c r="M448" s="44">
        <v>0</v>
      </c>
      <c r="N448" s="44">
        <f t="shared" si="261"/>
        <v>70</v>
      </c>
      <c r="O448" s="46">
        <v>0</v>
      </c>
      <c r="P448" s="44">
        <v>0</v>
      </c>
      <c r="Q448" s="44">
        <v>0</v>
      </c>
      <c r="R448" s="12">
        <f t="shared" si="262"/>
        <v>70</v>
      </c>
      <c r="S448" s="80">
        <f t="shared" si="226"/>
        <v>1.3333333333333333</v>
      </c>
    </row>
    <row r="449" spans="1:19" s="35" customFormat="1" ht="12.75" hidden="1" outlineLevel="2">
      <c r="A449" s="34">
        <v>39203</v>
      </c>
      <c r="B449" s="35" t="s">
        <v>104</v>
      </c>
      <c r="C449" s="35" t="s">
        <v>105</v>
      </c>
      <c r="E449" s="35">
        <v>1406060</v>
      </c>
      <c r="F449" s="35">
        <v>1450330</v>
      </c>
      <c r="G449" s="36">
        <f t="shared" si="260"/>
        <v>44270</v>
      </c>
      <c r="H449" s="37">
        <v>0</v>
      </c>
      <c r="I449" s="37">
        <v>30</v>
      </c>
      <c r="J449" s="37">
        <v>0</v>
      </c>
      <c r="K449" s="98">
        <f>+J449+I449+H449</f>
        <v>30</v>
      </c>
      <c r="L449" s="38" t="s">
        <v>262</v>
      </c>
      <c r="M449" s="37">
        <v>0</v>
      </c>
      <c r="N449" s="37">
        <f t="shared" si="261"/>
        <v>70</v>
      </c>
      <c r="O449" s="39">
        <f>(10000-5000)*$O$1</f>
        <v>10</v>
      </c>
      <c r="P449" s="37">
        <f>5000*$P$1</f>
        <v>12.5</v>
      </c>
      <c r="Q449" s="40">
        <f>(G449-15000)*$Q$1</f>
        <v>87.81</v>
      </c>
      <c r="R449" s="12">
        <f t="shared" si="262"/>
        <v>180.31</v>
      </c>
      <c r="S449" s="80">
        <f t="shared" si="226"/>
        <v>5.0103333333333335</v>
      </c>
    </row>
    <row r="450" spans="1:19" s="28" customFormat="1" ht="12.75" hidden="1" outlineLevel="2">
      <c r="A450" s="27">
        <v>39264</v>
      </c>
      <c r="B450" s="28" t="s">
        <v>104</v>
      </c>
      <c r="C450" s="28" t="s">
        <v>105</v>
      </c>
      <c r="E450" s="28">
        <v>1450330</v>
      </c>
      <c r="F450" s="28">
        <v>1583110</v>
      </c>
      <c r="G450" s="29">
        <f t="shared" si="260"/>
        <v>132780</v>
      </c>
      <c r="H450" s="30">
        <v>0</v>
      </c>
      <c r="I450" s="30">
        <v>0</v>
      </c>
      <c r="J450" s="30">
        <v>199.17</v>
      </c>
      <c r="K450" s="98">
        <f>+J450+I450+H450</f>
        <v>199.17</v>
      </c>
      <c r="L450" s="31" t="s">
        <v>262</v>
      </c>
      <c r="M450" s="30">
        <v>0</v>
      </c>
      <c r="N450" s="30">
        <f t="shared" si="261"/>
        <v>70</v>
      </c>
      <c r="O450" s="32">
        <f>(10000-5000)*$O$1</f>
        <v>10</v>
      </c>
      <c r="P450" s="30">
        <f>5000*$P$1</f>
        <v>12.5</v>
      </c>
      <c r="Q450" s="68">
        <f>(G450-15000)*$Q$1</f>
        <v>353.34000000000003</v>
      </c>
      <c r="R450" s="12">
        <f t="shared" si="262"/>
        <v>445.84000000000003</v>
      </c>
      <c r="S450" s="80">
        <f t="shared" si="226"/>
        <v>1.2384897323894164</v>
      </c>
    </row>
    <row r="451" spans="1:19" s="63" customFormat="1" ht="12.75" hidden="1" outlineLevel="2">
      <c r="A451" s="62">
        <v>39326</v>
      </c>
      <c r="B451" s="63" t="s">
        <v>104</v>
      </c>
      <c r="C451" s="63" t="s">
        <v>105</v>
      </c>
      <c r="E451" s="63">
        <v>1583110</v>
      </c>
      <c r="F451" s="63">
        <v>1678130</v>
      </c>
      <c r="G451" s="64">
        <f t="shared" si="260"/>
        <v>95020</v>
      </c>
      <c r="H451" s="65">
        <v>0</v>
      </c>
      <c r="I451" s="65">
        <v>0</v>
      </c>
      <c r="J451" s="65">
        <v>142.53</v>
      </c>
      <c r="K451" s="101">
        <f>+J451+I451+H451</f>
        <v>142.53</v>
      </c>
      <c r="L451" s="64" t="s">
        <v>262</v>
      </c>
      <c r="M451" s="65">
        <v>0</v>
      </c>
      <c r="N451" s="65">
        <f t="shared" si="261"/>
        <v>70</v>
      </c>
      <c r="O451" s="66">
        <f>(10000-5000)*$O$1</f>
        <v>10</v>
      </c>
      <c r="P451" s="65">
        <f>5000*$P$1</f>
        <v>12.5</v>
      </c>
      <c r="Q451" s="67">
        <f>(G451-15000)*$Q$1</f>
        <v>240.06</v>
      </c>
      <c r="R451" s="48">
        <f t="shared" si="262"/>
        <v>332.56</v>
      </c>
      <c r="S451" s="80">
        <f aca="true" t="shared" si="263" ref="S451:S514">SUM(R451-K451)/K451</f>
        <v>1.3332631726654038</v>
      </c>
    </row>
    <row r="452" spans="1:19" s="35" customFormat="1" ht="12.75" hidden="1" outlineLevel="2">
      <c r="A452" s="34">
        <v>39387</v>
      </c>
      <c r="B452" s="35" t="s">
        <v>104</v>
      </c>
      <c r="C452" s="35" t="s">
        <v>105</v>
      </c>
      <c r="E452" s="35">
        <v>1678130</v>
      </c>
      <c r="F452" s="35">
        <v>1766370</v>
      </c>
      <c r="G452" s="36">
        <f t="shared" si="260"/>
        <v>88240</v>
      </c>
      <c r="H452" s="37">
        <v>0</v>
      </c>
      <c r="I452" s="37">
        <v>0</v>
      </c>
      <c r="J452" s="37">
        <v>132.36</v>
      </c>
      <c r="K452" s="98">
        <f>+J452+I452+H452</f>
        <v>132.36</v>
      </c>
      <c r="L452" s="38" t="s">
        <v>262</v>
      </c>
      <c r="M452" s="37">
        <v>0</v>
      </c>
      <c r="N452" s="37">
        <f t="shared" si="261"/>
        <v>70</v>
      </c>
      <c r="O452" s="39">
        <f>(10000-5000)*$O$1</f>
        <v>10</v>
      </c>
      <c r="P452" s="37">
        <f>5000*$P$1</f>
        <v>12.5</v>
      </c>
      <c r="Q452" s="40">
        <f>(G452-15000)*$Q$1</f>
        <v>219.72</v>
      </c>
      <c r="R452" s="12">
        <f t="shared" si="262"/>
        <v>312.22</v>
      </c>
      <c r="S452" s="80">
        <f t="shared" si="263"/>
        <v>1.3588697491689332</v>
      </c>
    </row>
    <row r="453" spans="1:19" s="35" customFormat="1" ht="12.75" outlineLevel="1" collapsed="1">
      <c r="A453" s="34"/>
      <c r="B453" s="50" t="s">
        <v>331</v>
      </c>
      <c r="G453" s="36">
        <f>SUBTOTAL(9,G447:G452)</f>
        <v>360310</v>
      </c>
      <c r="H453" s="37">
        <f>SUBTOTAL(9,H447:H452)</f>
        <v>0</v>
      </c>
      <c r="I453" s="37">
        <f>SUBTOTAL(9,I447:I452)</f>
        <v>90</v>
      </c>
      <c r="J453" s="37">
        <f>SUBTOTAL(9,J447:J452)</f>
        <v>474.06</v>
      </c>
      <c r="K453" s="98">
        <f>SUBTOTAL(9,K447:K452)</f>
        <v>564.06</v>
      </c>
      <c r="L453" s="38"/>
      <c r="M453" s="37">
        <f aca="true" t="shared" si="264" ref="M453:R453">SUBTOTAL(9,M447:M452)</f>
        <v>0</v>
      </c>
      <c r="N453" s="37">
        <f t="shared" si="264"/>
        <v>420</v>
      </c>
      <c r="O453" s="39">
        <f t="shared" si="264"/>
        <v>40</v>
      </c>
      <c r="P453" s="37">
        <f t="shared" si="264"/>
        <v>50</v>
      </c>
      <c r="Q453" s="40">
        <f t="shared" si="264"/>
        <v>900.9300000000001</v>
      </c>
      <c r="R453" s="12">
        <f t="shared" si="264"/>
        <v>1410.93</v>
      </c>
      <c r="S453" s="80">
        <f t="shared" si="263"/>
        <v>1.5013828316136584</v>
      </c>
    </row>
    <row r="454" spans="1:19" ht="12.75" hidden="1" outlineLevel="2">
      <c r="A454" s="41">
        <v>39083</v>
      </c>
      <c r="B454" s="42" t="s">
        <v>106</v>
      </c>
      <c r="C454" s="42" t="s">
        <v>107</v>
      </c>
      <c r="E454" s="42">
        <v>2676410</v>
      </c>
      <c r="F454" s="42">
        <v>2676410</v>
      </c>
      <c r="G454" s="43">
        <f aca="true" t="shared" si="265" ref="G454:G459">F454-E454</f>
        <v>0</v>
      </c>
      <c r="H454" s="44">
        <v>10</v>
      </c>
      <c r="I454" s="44">
        <v>30</v>
      </c>
      <c r="J454" s="44">
        <v>0</v>
      </c>
      <c r="K454" s="98">
        <f>+I454+H454</f>
        <v>40</v>
      </c>
      <c r="L454" s="45" t="s">
        <v>262</v>
      </c>
      <c r="M454" s="44">
        <v>10</v>
      </c>
      <c r="N454" s="44">
        <f aca="true" t="shared" si="266" ref="N454:N459">$N$1*2</f>
        <v>70</v>
      </c>
      <c r="O454" s="46">
        <v>0</v>
      </c>
      <c r="P454" s="44">
        <v>0</v>
      </c>
      <c r="Q454" s="44">
        <v>0</v>
      </c>
      <c r="R454" s="12">
        <f aca="true" t="shared" si="267" ref="R454:R459">M454+N454+O454+P454+Q454</f>
        <v>80</v>
      </c>
      <c r="S454" s="80">
        <f t="shared" si="263"/>
        <v>1</v>
      </c>
    </row>
    <row r="455" spans="1:19" ht="12.75" hidden="1" outlineLevel="2">
      <c r="A455" s="41">
        <v>39142</v>
      </c>
      <c r="B455" s="42" t="s">
        <v>106</v>
      </c>
      <c r="C455" s="42" t="s">
        <v>107</v>
      </c>
      <c r="E455" s="42">
        <v>2676410</v>
      </c>
      <c r="F455" s="42">
        <v>2676410</v>
      </c>
      <c r="G455" s="43">
        <f t="shared" si="265"/>
        <v>0</v>
      </c>
      <c r="H455" s="44">
        <v>0</v>
      </c>
      <c r="I455" s="44">
        <v>30</v>
      </c>
      <c r="J455" s="44">
        <v>0</v>
      </c>
      <c r="K455" s="98">
        <f>+I455+H455</f>
        <v>30</v>
      </c>
      <c r="L455" s="45" t="s">
        <v>262</v>
      </c>
      <c r="M455" s="44">
        <v>0</v>
      </c>
      <c r="N455" s="44">
        <f t="shared" si="266"/>
        <v>70</v>
      </c>
      <c r="O455" s="46">
        <v>0</v>
      </c>
      <c r="P455" s="44">
        <v>0</v>
      </c>
      <c r="Q455" s="44">
        <v>0</v>
      </c>
      <c r="R455" s="12">
        <f t="shared" si="267"/>
        <v>70</v>
      </c>
      <c r="S455" s="80">
        <f t="shared" si="263"/>
        <v>1.3333333333333333</v>
      </c>
    </row>
    <row r="456" spans="1:19" s="35" customFormat="1" ht="12.75" hidden="1" outlineLevel="2">
      <c r="A456" s="34">
        <v>39203</v>
      </c>
      <c r="B456" s="35" t="s">
        <v>106</v>
      </c>
      <c r="C456" s="35" t="s">
        <v>107</v>
      </c>
      <c r="E456" s="35">
        <v>2676410</v>
      </c>
      <c r="F456" s="35">
        <v>2720030</v>
      </c>
      <c r="G456" s="36">
        <f t="shared" si="265"/>
        <v>43620</v>
      </c>
      <c r="H456" s="37">
        <v>0</v>
      </c>
      <c r="I456" s="37">
        <v>30</v>
      </c>
      <c r="J456" s="37">
        <v>0</v>
      </c>
      <c r="K456" s="98">
        <f>+J456+I456+H456</f>
        <v>30</v>
      </c>
      <c r="L456" s="38" t="s">
        <v>262</v>
      </c>
      <c r="M456" s="37">
        <v>0</v>
      </c>
      <c r="N456" s="37">
        <f t="shared" si="266"/>
        <v>70</v>
      </c>
      <c r="O456" s="39">
        <f>(10000-5000)*$O$1</f>
        <v>10</v>
      </c>
      <c r="P456" s="37">
        <f>5000*$P$1</f>
        <v>12.5</v>
      </c>
      <c r="Q456" s="40">
        <f>(G456-15000)*$Q$1</f>
        <v>85.86</v>
      </c>
      <c r="R456" s="12">
        <f t="shared" si="267"/>
        <v>178.36</v>
      </c>
      <c r="S456" s="80">
        <f t="shared" si="263"/>
        <v>4.945333333333334</v>
      </c>
    </row>
    <row r="457" spans="1:19" s="35" customFormat="1" ht="12.75" hidden="1" outlineLevel="2">
      <c r="A457" s="34">
        <v>39264</v>
      </c>
      <c r="B457" s="35" t="s">
        <v>106</v>
      </c>
      <c r="C457" s="35" t="s">
        <v>107</v>
      </c>
      <c r="E457" s="35">
        <v>2720030</v>
      </c>
      <c r="F457" s="35">
        <v>2809280</v>
      </c>
      <c r="G457" s="36">
        <f t="shared" si="265"/>
        <v>89250</v>
      </c>
      <c r="H457" s="37">
        <v>0</v>
      </c>
      <c r="I457" s="37">
        <v>0</v>
      </c>
      <c r="J457" s="37">
        <v>133.88</v>
      </c>
      <c r="K457" s="98">
        <f>+J457+I457+H457</f>
        <v>133.88</v>
      </c>
      <c r="L457" s="38" t="s">
        <v>262</v>
      </c>
      <c r="M457" s="37">
        <v>0</v>
      </c>
      <c r="N457" s="37">
        <f t="shared" si="266"/>
        <v>70</v>
      </c>
      <c r="O457" s="39">
        <f>(10000-5000)*$O$1</f>
        <v>10</v>
      </c>
      <c r="P457" s="37">
        <f>5000*$P$1</f>
        <v>12.5</v>
      </c>
      <c r="Q457" s="40">
        <f>(G457-15000)*$Q$1</f>
        <v>222.75</v>
      </c>
      <c r="R457" s="12">
        <f t="shared" si="267"/>
        <v>315.25</v>
      </c>
      <c r="S457" s="80">
        <f t="shared" si="263"/>
        <v>1.3547206453540486</v>
      </c>
    </row>
    <row r="458" spans="1:19" s="28" customFormat="1" ht="12.75" hidden="1" outlineLevel="2">
      <c r="A458" s="27">
        <v>39326</v>
      </c>
      <c r="B458" s="28" t="s">
        <v>106</v>
      </c>
      <c r="C458" s="28" t="s">
        <v>107</v>
      </c>
      <c r="E458" s="28">
        <v>2809280</v>
      </c>
      <c r="F458" s="28">
        <v>2946370</v>
      </c>
      <c r="G458" s="29">
        <f t="shared" si="265"/>
        <v>137090</v>
      </c>
      <c r="H458" s="30">
        <v>0</v>
      </c>
      <c r="I458" s="30">
        <v>0</v>
      </c>
      <c r="J458" s="30">
        <v>205.64</v>
      </c>
      <c r="K458" s="98">
        <f>+J458+I458+H458</f>
        <v>205.64</v>
      </c>
      <c r="L458" s="31" t="s">
        <v>262</v>
      </c>
      <c r="M458" s="30">
        <v>0</v>
      </c>
      <c r="N458" s="30">
        <f t="shared" si="266"/>
        <v>70</v>
      </c>
      <c r="O458" s="32">
        <f>(10000-5000)*$O$1</f>
        <v>10</v>
      </c>
      <c r="P458" s="30">
        <f>5000*$P$1</f>
        <v>12.5</v>
      </c>
      <c r="Q458" s="68">
        <f>(G458-15000)*$Q$1</f>
        <v>366.27</v>
      </c>
      <c r="R458" s="12">
        <f t="shared" si="267"/>
        <v>458.77</v>
      </c>
      <c r="S458" s="80">
        <f t="shared" si="263"/>
        <v>1.2309375607858395</v>
      </c>
    </row>
    <row r="459" spans="1:19" s="28" customFormat="1" ht="12.75" hidden="1" outlineLevel="2">
      <c r="A459" s="27">
        <v>39387</v>
      </c>
      <c r="B459" s="28" t="s">
        <v>106</v>
      </c>
      <c r="C459" s="28" t="s">
        <v>107</v>
      </c>
      <c r="E459" s="28">
        <v>2946370</v>
      </c>
      <c r="F459" s="28">
        <v>3056970</v>
      </c>
      <c r="G459" s="29">
        <f t="shared" si="265"/>
        <v>110600</v>
      </c>
      <c r="H459" s="30">
        <v>0</v>
      </c>
      <c r="I459" s="30">
        <v>0</v>
      </c>
      <c r="J459" s="30">
        <v>165.9</v>
      </c>
      <c r="K459" s="98">
        <f>+J459+I459+H459</f>
        <v>165.9</v>
      </c>
      <c r="L459" s="31" t="s">
        <v>262</v>
      </c>
      <c r="M459" s="30">
        <v>0</v>
      </c>
      <c r="N459" s="30">
        <f t="shared" si="266"/>
        <v>70</v>
      </c>
      <c r="O459" s="32">
        <f>(10000-5000)*$O$1</f>
        <v>10</v>
      </c>
      <c r="P459" s="30">
        <f>5000*$P$1</f>
        <v>12.5</v>
      </c>
      <c r="Q459" s="68">
        <f>(G459-15000)*$Q$1</f>
        <v>286.8</v>
      </c>
      <c r="R459" s="12">
        <f t="shared" si="267"/>
        <v>379.3</v>
      </c>
      <c r="S459" s="80">
        <f t="shared" si="263"/>
        <v>1.2863170584689572</v>
      </c>
    </row>
    <row r="460" spans="1:19" s="28" customFormat="1" ht="12.75" outlineLevel="1" collapsed="1">
      <c r="A460" s="27"/>
      <c r="B460" s="53" t="s">
        <v>332</v>
      </c>
      <c r="G460" s="29">
        <f>SUBTOTAL(9,G454:G459)</f>
        <v>380560</v>
      </c>
      <c r="H460" s="30">
        <f>SUBTOTAL(9,H454:H459)</f>
        <v>10</v>
      </c>
      <c r="I460" s="30">
        <f>SUBTOTAL(9,I454:I459)</f>
        <v>90</v>
      </c>
      <c r="J460" s="30">
        <f>SUBTOTAL(9,J454:J459)</f>
        <v>505.41999999999996</v>
      </c>
      <c r="K460" s="98">
        <f>SUBTOTAL(9,K454:K459)</f>
        <v>605.42</v>
      </c>
      <c r="L460" s="31"/>
      <c r="M460" s="30">
        <f aca="true" t="shared" si="268" ref="M460:R460">SUBTOTAL(9,M454:M459)</f>
        <v>10</v>
      </c>
      <c r="N460" s="30">
        <f t="shared" si="268"/>
        <v>420</v>
      </c>
      <c r="O460" s="32">
        <f t="shared" si="268"/>
        <v>40</v>
      </c>
      <c r="P460" s="30">
        <f t="shared" si="268"/>
        <v>50</v>
      </c>
      <c r="Q460" s="68">
        <f t="shared" si="268"/>
        <v>961.6800000000001</v>
      </c>
      <c r="R460" s="12">
        <f t="shared" si="268"/>
        <v>1481.68</v>
      </c>
      <c r="S460" s="80">
        <f t="shared" si="263"/>
        <v>1.4473588583132373</v>
      </c>
    </row>
    <row r="461" spans="1:19" ht="12.75" hidden="1" outlineLevel="2">
      <c r="A461" s="41">
        <v>39083</v>
      </c>
      <c r="B461" s="42" t="s">
        <v>108</v>
      </c>
      <c r="C461" s="42" t="s">
        <v>109</v>
      </c>
      <c r="E461" s="42">
        <v>2497030</v>
      </c>
      <c r="F461" s="42">
        <v>2497030</v>
      </c>
      <c r="G461" s="43">
        <f aca="true" t="shared" si="269" ref="G461:G466">F461-E461</f>
        <v>0</v>
      </c>
      <c r="H461" s="44">
        <v>0</v>
      </c>
      <c r="I461" s="44">
        <v>30</v>
      </c>
      <c r="J461" s="44">
        <v>0</v>
      </c>
      <c r="K461" s="98">
        <f>+I461+H461</f>
        <v>30</v>
      </c>
      <c r="L461" s="45" t="s">
        <v>262</v>
      </c>
      <c r="M461" s="44">
        <v>0</v>
      </c>
      <c r="N461" s="44">
        <f aca="true" t="shared" si="270" ref="N461:N466">$N$1*2</f>
        <v>70</v>
      </c>
      <c r="O461" s="46">
        <v>0</v>
      </c>
      <c r="P461" s="44">
        <v>0</v>
      </c>
      <c r="Q461" s="44">
        <v>0</v>
      </c>
      <c r="R461" s="12">
        <f aca="true" t="shared" si="271" ref="R461:R466">M461+N461+O461+P461+Q461</f>
        <v>70</v>
      </c>
      <c r="S461" s="80">
        <f t="shared" si="263"/>
        <v>1.3333333333333333</v>
      </c>
    </row>
    <row r="462" spans="1:19" ht="12.75" hidden="1" outlineLevel="2">
      <c r="A462" s="41">
        <v>39142</v>
      </c>
      <c r="B462" s="42" t="s">
        <v>108</v>
      </c>
      <c r="C462" s="42" t="s">
        <v>109</v>
      </c>
      <c r="E462" s="42">
        <v>2497030</v>
      </c>
      <c r="F462" s="42">
        <v>2497030</v>
      </c>
      <c r="G462" s="43">
        <f t="shared" si="269"/>
        <v>0</v>
      </c>
      <c r="H462" s="44">
        <v>0</v>
      </c>
      <c r="I462" s="44">
        <v>30</v>
      </c>
      <c r="J462" s="44">
        <v>0</v>
      </c>
      <c r="K462" s="98">
        <f>+I462+H462</f>
        <v>30</v>
      </c>
      <c r="L462" s="45" t="s">
        <v>262</v>
      </c>
      <c r="M462" s="44">
        <v>0</v>
      </c>
      <c r="N462" s="44">
        <f t="shared" si="270"/>
        <v>70</v>
      </c>
      <c r="O462" s="46">
        <v>0</v>
      </c>
      <c r="P462" s="44">
        <v>0</v>
      </c>
      <c r="Q462" s="44">
        <v>0</v>
      </c>
      <c r="R462" s="12">
        <f t="shared" si="271"/>
        <v>70</v>
      </c>
      <c r="S462" s="80">
        <f t="shared" si="263"/>
        <v>1.3333333333333333</v>
      </c>
    </row>
    <row r="463" spans="1:19" s="35" customFormat="1" ht="12.75" hidden="1" outlineLevel="2">
      <c r="A463" s="34">
        <v>39203</v>
      </c>
      <c r="B463" s="35" t="s">
        <v>108</v>
      </c>
      <c r="C463" s="35" t="s">
        <v>109</v>
      </c>
      <c r="E463" s="35">
        <v>2497030</v>
      </c>
      <c r="F463" s="35">
        <v>2523620</v>
      </c>
      <c r="G463" s="36">
        <f t="shared" si="269"/>
        <v>26590</v>
      </c>
      <c r="H463" s="37">
        <v>0</v>
      </c>
      <c r="I463" s="37">
        <v>30</v>
      </c>
      <c r="J463" s="37">
        <v>0</v>
      </c>
      <c r="K463" s="98">
        <f>+J463+I463+H463</f>
        <v>30</v>
      </c>
      <c r="L463" s="38" t="s">
        <v>262</v>
      </c>
      <c r="M463" s="37">
        <v>0</v>
      </c>
      <c r="N463" s="37">
        <f t="shared" si="270"/>
        <v>70</v>
      </c>
      <c r="O463" s="39">
        <f>(10000-5000)*$O$1</f>
        <v>10</v>
      </c>
      <c r="P463" s="37">
        <f>5000*$P$1</f>
        <v>12.5</v>
      </c>
      <c r="Q463" s="40">
        <f>(G463-15000)*$Q$1</f>
        <v>34.77</v>
      </c>
      <c r="R463" s="12">
        <f t="shared" si="271"/>
        <v>127.27000000000001</v>
      </c>
      <c r="S463" s="80">
        <f t="shared" si="263"/>
        <v>3.2423333333333337</v>
      </c>
    </row>
    <row r="464" spans="1:19" s="35" customFormat="1" ht="12.75" hidden="1" outlineLevel="2">
      <c r="A464" s="34">
        <v>39264</v>
      </c>
      <c r="B464" s="35" t="s">
        <v>108</v>
      </c>
      <c r="C464" s="35" t="s">
        <v>109</v>
      </c>
      <c r="E464" s="35">
        <v>2523620</v>
      </c>
      <c r="F464" s="35">
        <v>2580970</v>
      </c>
      <c r="G464" s="36">
        <f t="shared" si="269"/>
        <v>57350</v>
      </c>
      <c r="H464" s="37">
        <v>0</v>
      </c>
      <c r="I464" s="37">
        <v>0</v>
      </c>
      <c r="J464" s="37">
        <v>86.03</v>
      </c>
      <c r="K464" s="98">
        <f>+J464+I464+H464</f>
        <v>86.03</v>
      </c>
      <c r="L464" s="38" t="s">
        <v>262</v>
      </c>
      <c r="M464" s="37">
        <v>0</v>
      </c>
      <c r="N464" s="37">
        <f t="shared" si="270"/>
        <v>70</v>
      </c>
      <c r="O464" s="39">
        <f>(10000-5000)*$O$1</f>
        <v>10</v>
      </c>
      <c r="P464" s="37">
        <f>5000*$P$1</f>
        <v>12.5</v>
      </c>
      <c r="Q464" s="40">
        <f>(G464-15000)*$Q$1</f>
        <v>127.05</v>
      </c>
      <c r="R464" s="12">
        <f t="shared" si="271"/>
        <v>219.55</v>
      </c>
      <c r="S464" s="80">
        <f t="shared" si="263"/>
        <v>1.5520167383470884</v>
      </c>
    </row>
    <row r="465" spans="1:19" s="35" customFormat="1" ht="12.75" hidden="1" outlineLevel="2">
      <c r="A465" s="34">
        <v>39326</v>
      </c>
      <c r="B465" s="35" t="s">
        <v>108</v>
      </c>
      <c r="C465" s="35" t="s">
        <v>109</v>
      </c>
      <c r="E465" s="35">
        <v>2580970</v>
      </c>
      <c r="F465" s="35">
        <v>2629570</v>
      </c>
      <c r="G465" s="36">
        <f t="shared" si="269"/>
        <v>48600</v>
      </c>
      <c r="H465" s="37">
        <v>0</v>
      </c>
      <c r="I465" s="37">
        <v>0</v>
      </c>
      <c r="J465" s="37">
        <v>72.9</v>
      </c>
      <c r="K465" s="98">
        <f>+J465+I465+H465</f>
        <v>72.9</v>
      </c>
      <c r="L465" s="38" t="s">
        <v>262</v>
      </c>
      <c r="M465" s="37">
        <v>0</v>
      </c>
      <c r="N465" s="37">
        <f t="shared" si="270"/>
        <v>70</v>
      </c>
      <c r="O465" s="39">
        <f>(10000-5000)*$O$1</f>
        <v>10</v>
      </c>
      <c r="P465" s="37">
        <f>5000*$P$1</f>
        <v>12.5</v>
      </c>
      <c r="Q465" s="40">
        <f>(G465-15000)*$Q$1</f>
        <v>100.8</v>
      </c>
      <c r="R465" s="12">
        <f t="shared" si="271"/>
        <v>193.3</v>
      </c>
      <c r="S465" s="80">
        <f t="shared" si="263"/>
        <v>1.6515775034293552</v>
      </c>
    </row>
    <row r="466" spans="1:19" s="35" customFormat="1" ht="12.75" hidden="1" outlineLevel="2">
      <c r="A466" s="34">
        <v>39387</v>
      </c>
      <c r="B466" s="35" t="s">
        <v>108</v>
      </c>
      <c r="C466" s="35" t="s">
        <v>109</v>
      </c>
      <c r="E466" s="35">
        <v>2629570</v>
      </c>
      <c r="F466" s="35">
        <v>2649500</v>
      </c>
      <c r="G466" s="36">
        <f t="shared" si="269"/>
        <v>19930</v>
      </c>
      <c r="H466" s="37">
        <v>0</v>
      </c>
      <c r="I466" s="37">
        <v>30</v>
      </c>
      <c r="J466" s="37">
        <v>0</v>
      </c>
      <c r="K466" s="98">
        <f>+J466+I466+H466</f>
        <v>30</v>
      </c>
      <c r="L466" s="38" t="s">
        <v>262</v>
      </c>
      <c r="M466" s="37">
        <v>0</v>
      </c>
      <c r="N466" s="37">
        <f t="shared" si="270"/>
        <v>70</v>
      </c>
      <c r="O466" s="39">
        <f>(10000-5000)*$O$1</f>
        <v>10</v>
      </c>
      <c r="P466" s="37">
        <f>5000*$P$1</f>
        <v>12.5</v>
      </c>
      <c r="Q466" s="40">
        <f>(G466-15000)*$Q$1</f>
        <v>14.790000000000001</v>
      </c>
      <c r="R466" s="12">
        <f t="shared" si="271"/>
        <v>107.29</v>
      </c>
      <c r="S466" s="80">
        <f t="shared" si="263"/>
        <v>2.5763333333333334</v>
      </c>
    </row>
    <row r="467" spans="1:19" s="35" customFormat="1" ht="12.75" outlineLevel="1" collapsed="1">
      <c r="A467" s="34"/>
      <c r="B467" s="50" t="s">
        <v>333</v>
      </c>
      <c r="G467" s="36">
        <f>SUBTOTAL(9,G461:G466)</f>
        <v>152470</v>
      </c>
      <c r="H467" s="37">
        <f>SUBTOTAL(9,H461:H466)</f>
        <v>0</v>
      </c>
      <c r="I467" s="37">
        <f>SUBTOTAL(9,I461:I466)</f>
        <v>120</v>
      </c>
      <c r="J467" s="37">
        <f>SUBTOTAL(9,J461:J466)</f>
        <v>158.93</v>
      </c>
      <c r="K467" s="98">
        <f>SUBTOTAL(9,K461:K466)</f>
        <v>278.93</v>
      </c>
      <c r="L467" s="38"/>
      <c r="M467" s="37">
        <f aca="true" t="shared" si="272" ref="M467:R467">SUBTOTAL(9,M461:M466)</f>
        <v>0</v>
      </c>
      <c r="N467" s="37">
        <f t="shared" si="272"/>
        <v>420</v>
      </c>
      <c r="O467" s="39">
        <f t="shared" si="272"/>
        <v>40</v>
      </c>
      <c r="P467" s="37">
        <f t="shared" si="272"/>
        <v>50</v>
      </c>
      <c r="Q467" s="40">
        <f t="shared" si="272"/>
        <v>277.41</v>
      </c>
      <c r="R467" s="12">
        <f t="shared" si="272"/>
        <v>787.41</v>
      </c>
      <c r="S467" s="80">
        <f t="shared" si="263"/>
        <v>1.822966335639766</v>
      </c>
    </row>
    <row r="468" spans="1:19" ht="12.75" hidden="1" outlineLevel="2">
      <c r="A468" s="41">
        <v>39083</v>
      </c>
      <c r="B468" s="42" t="s">
        <v>110</v>
      </c>
      <c r="C468" s="42" t="s">
        <v>111</v>
      </c>
      <c r="E468" s="42">
        <v>2491080</v>
      </c>
      <c r="F468" s="42">
        <v>2491080</v>
      </c>
      <c r="G468" s="43">
        <f aca="true" t="shared" si="273" ref="G468:G473">F468-E468</f>
        <v>0</v>
      </c>
      <c r="H468" s="44">
        <v>0</v>
      </c>
      <c r="I468" s="44">
        <v>30</v>
      </c>
      <c r="J468" s="44">
        <v>0</v>
      </c>
      <c r="K468" s="98">
        <f>+I468+H468</f>
        <v>30</v>
      </c>
      <c r="L468" s="45" t="s">
        <v>262</v>
      </c>
      <c r="M468" s="44">
        <v>0</v>
      </c>
      <c r="N468" s="44">
        <f aca="true" t="shared" si="274" ref="N468:N473">$N$1*2</f>
        <v>70</v>
      </c>
      <c r="O468" s="46">
        <v>0</v>
      </c>
      <c r="P468" s="44">
        <v>0</v>
      </c>
      <c r="Q468" s="44">
        <v>0</v>
      </c>
      <c r="R468" s="12">
        <f aca="true" t="shared" si="275" ref="R468:R473">M468+N468+O468+P468+Q468</f>
        <v>70</v>
      </c>
      <c r="S468" s="80">
        <f t="shared" si="263"/>
        <v>1.3333333333333333</v>
      </c>
    </row>
    <row r="469" spans="1:19" ht="12.75" hidden="1" outlineLevel="2">
      <c r="A469" s="41">
        <v>39142</v>
      </c>
      <c r="B469" s="42" t="s">
        <v>110</v>
      </c>
      <c r="C469" s="42" t="s">
        <v>111</v>
      </c>
      <c r="E469" s="42">
        <v>2491080</v>
      </c>
      <c r="F469" s="42">
        <v>2491080</v>
      </c>
      <c r="G469" s="43">
        <f t="shared" si="273"/>
        <v>0</v>
      </c>
      <c r="H469" s="44">
        <v>0</v>
      </c>
      <c r="I469" s="44">
        <v>30</v>
      </c>
      <c r="J469" s="44">
        <v>0</v>
      </c>
      <c r="K469" s="98">
        <f>+I469+H469</f>
        <v>30</v>
      </c>
      <c r="L469" s="45" t="s">
        <v>262</v>
      </c>
      <c r="M469" s="44">
        <v>0</v>
      </c>
      <c r="N469" s="44">
        <f t="shared" si="274"/>
        <v>70</v>
      </c>
      <c r="O469" s="46">
        <v>0</v>
      </c>
      <c r="P469" s="44">
        <v>0</v>
      </c>
      <c r="Q469" s="44">
        <v>0</v>
      </c>
      <c r="R469" s="12">
        <f t="shared" si="275"/>
        <v>70</v>
      </c>
      <c r="S469" s="80">
        <f t="shared" si="263"/>
        <v>1.3333333333333333</v>
      </c>
    </row>
    <row r="470" spans="1:19" s="35" customFormat="1" ht="12.75" hidden="1" outlineLevel="2">
      <c r="A470" s="34">
        <v>39203</v>
      </c>
      <c r="B470" s="35" t="s">
        <v>110</v>
      </c>
      <c r="C470" s="35" t="s">
        <v>111</v>
      </c>
      <c r="E470" s="35">
        <v>2491080</v>
      </c>
      <c r="F470" s="35">
        <v>2548040</v>
      </c>
      <c r="G470" s="36">
        <f t="shared" si="273"/>
        <v>56960</v>
      </c>
      <c r="H470" s="37">
        <v>10</v>
      </c>
      <c r="I470" s="37">
        <v>30</v>
      </c>
      <c r="J470" s="37">
        <v>0</v>
      </c>
      <c r="K470" s="98">
        <f>+J470+I470+H470</f>
        <v>40</v>
      </c>
      <c r="L470" s="38" t="s">
        <v>262</v>
      </c>
      <c r="M470" s="37">
        <v>10</v>
      </c>
      <c r="N470" s="37">
        <f t="shared" si="274"/>
        <v>70</v>
      </c>
      <c r="O470" s="39">
        <f>(10000-5000)*$O$1</f>
        <v>10</v>
      </c>
      <c r="P470" s="37">
        <f>5000*$P$1</f>
        <v>12.5</v>
      </c>
      <c r="Q470" s="40">
        <f>(G470-15000)*$Q$1</f>
        <v>125.88000000000001</v>
      </c>
      <c r="R470" s="12">
        <f t="shared" si="275"/>
        <v>228.38</v>
      </c>
      <c r="S470" s="80">
        <f t="shared" si="263"/>
        <v>4.7095</v>
      </c>
    </row>
    <row r="471" spans="1:19" s="28" customFormat="1" ht="12.75" hidden="1" outlineLevel="2">
      <c r="A471" s="27">
        <v>39264</v>
      </c>
      <c r="B471" s="28" t="s">
        <v>110</v>
      </c>
      <c r="C471" s="28" t="s">
        <v>111</v>
      </c>
      <c r="E471" s="28">
        <v>2548040</v>
      </c>
      <c r="F471" s="28">
        <v>2649200</v>
      </c>
      <c r="G471" s="29">
        <f t="shared" si="273"/>
        <v>101160</v>
      </c>
      <c r="H471" s="30">
        <v>10</v>
      </c>
      <c r="I471" s="30">
        <v>0</v>
      </c>
      <c r="J471" s="30">
        <v>151.74</v>
      </c>
      <c r="K471" s="98">
        <f>+J471+I471+H471</f>
        <v>161.74</v>
      </c>
      <c r="L471" s="31" t="s">
        <v>262</v>
      </c>
      <c r="M471" s="30">
        <v>10</v>
      </c>
      <c r="N471" s="30">
        <f t="shared" si="274"/>
        <v>70</v>
      </c>
      <c r="O471" s="32">
        <f>(10000-5000)*$O$1</f>
        <v>10</v>
      </c>
      <c r="P471" s="30">
        <f>5000*$P$1</f>
        <v>12.5</v>
      </c>
      <c r="Q471" s="68">
        <f>(G471-15000)*$Q$1</f>
        <v>258.48</v>
      </c>
      <c r="R471" s="12">
        <f t="shared" si="275"/>
        <v>360.98</v>
      </c>
      <c r="S471" s="80">
        <f t="shared" si="263"/>
        <v>1.2318535921849882</v>
      </c>
    </row>
    <row r="472" spans="1:19" s="35" customFormat="1" ht="12.75" hidden="1" outlineLevel="2">
      <c r="A472" s="34">
        <v>39326</v>
      </c>
      <c r="B472" s="35" t="s">
        <v>110</v>
      </c>
      <c r="C472" s="35" t="s">
        <v>111</v>
      </c>
      <c r="E472" s="35">
        <v>2649200</v>
      </c>
      <c r="F472" s="35">
        <v>2705390</v>
      </c>
      <c r="G472" s="36">
        <f t="shared" si="273"/>
        <v>56190</v>
      </c>
      <c r="H472" s="37">
        <v>23.17</v>
      </c>
      <c r="I472" s="37">
        <v>0</v>
      </c>
      <c r="J472" s="37">
        <v>84.29</v>
      </c>
      <c r="K472" s="98">
        <f>+J472+I472+H472</f>
        <v>107.46000000000001</v>
      </c>
      <c r="L472" s="38" t="s">
        <v>262</v>
      </c>
      <c r="M472" s="37">
        <v>23.17</v>
      </c>
      <c r="N472" s="37">
        <f t="shared" si="274"/>
        <v>70</v>
      </c>
      <c r="O472" s="39">
        <f>(10000-5000)*$O$1</f>
        <v>10</v>
      </c>
      <c r="P472" s="37">
        <f>5000*$P$1</f>
        <v>12.5</v>
      </c>
      <c r="Q472" s="40">
        <f>(G472-15000)*$Q$1</f>
        <v>123.57000000000001</v>
      </c>
      <c r="R472" s="12">
        <f t="shared" si="275"/>
        <v>239.24</v>
      </c>
      <c r="S472" s="80">
        <f t="shared" si="263"/>
        <v>1.2263167690303367</v>
      </c>
    </row>
    <row r="473" spans="1:19" s="35" customFormat="1" ht="12.75" hidden="1" outlineLevel="2">
      <c r="A473" s="34">
        <v>39387</v>
      </c>
      <c r="B473" s="35" t="s">
        <v>110</v>
      </c>
      <c r="C473" s="35" t="s">
        <v>111</v>
      </c>
      <c r="E473" s="35">
        <v>2705390</v>
      </c>
      <c r="F473" s="35">
        <v>2737190</v>
      </c>
      <c r="G473" s="36">
        <f t="shared" si="273"/>
        <v>31800</v>
      </c>
      <c r="H473" s="37">
        <v>10.74</v>
      </c>
      <c r="I473" s="37">
        <v>0</v>
      </c>
      <c r="J473" s="37">
        <v>47.7</v>
      </c>
      <c r="K473" s="98">
        <f>+J473+I473+H473</f>
        <v>58.440000000000005</v>
      </c>
      <c r="L473" s="38" t="s">
        <v>262</v>
      </c>
      <c r="M473" s="37">
        <v>10.74</v>
      </c>
      <c r="N473" s="37">
        <f t="shared" si="274"/>
        <v>70</v>
      </c>
      <c r="O473" s="39">
        <f>(10000-5000)*$O$1</f>
        <v>10</v>
      </c>
      <c r="P473" s="37">
        <f>5000*$P$1</f>
        <v>12.5</v>
      </c>
      <c r="Q473" s="40">
        <f>(G473-15000)*$Q$1</f>
        <v>50.4</v>
      </c>
      <c r="R473" s="12">
        <f t="shared" si="275"/>
        <v>153.64</v>
      </c>
      <c r="S473" s="80">
        <f t="shared" si="263"/>
        <v>1.6290212183436</v>
      </c>
    </row>
    <row r="474" spans="1:19" s="35" customFormat="1" ht="12.75" outlineLevel="1" collapsed="1">
      <c r="A474" s="34"/>
      <c r="B474" s="50" t="s">
        <v>334</v>
      </c>
      <c r="G474" s="36">
        <f>SUBTOTAL(9,G468:G473)</f>
        <v>246110</v>
      </c>
      <c r="H474" s="37">
        <f>SUBTOTAL(9,H468:H473)</f>
        <v>53.910000000000004</v>
      </c>
      <c r="I474" s="37">
        <f>SUBTOTAL(9,I468:I473)</f>
        <v>90</v>
      </c>
      <c r="J474" s="37">
        <f>SUBTOTAL(9,J468:J473)</f>
        <v>283.73</v>
      </c>
      <c r="K474" s="98">
        <f>SUBTOTAL(9,K468:K473)</f>
        <v>427.64000000000004</v>
      </c>
      <c r="L474" s="38"/>
      <c r="M474" s="37">
        <f aca="true" t="shared" si="276" ref="M474:R474">SUBTOTAL(9,M468:M473)</f>
        <v>53.910000000000004</v>
      </c>
      <c r="N474" s="37">
        <f t="shared" si="276"/>
        <v>420</v>
      </c>
      <c r="O474" s="39">
        <f t="shared" si="276"/>
        <v>40</v>
      </c>
      <c r="P474" s="37">
        <f t="shared" si="276"/>
        <v>50</v>
      </c>
      <c r="Q474" s="40">
        <f t="shared" si="276"/>
        <v>558.33</v>
      </c>
      <c r="R474" s="12">
        <f t="shared" si="276"/>
        <v>1122.24</v>
      </c>
      <c r="S474" s="80">
        <f t="shared" si="263"/>
        <v>1.6242633991207553</v>
      </c>
    </row>
    <row r="475" spans="1:19" ht="12.75" hidden="1" outlineLevel="2">
      <c r="A475" s="41">
        <v>39083</v>
      </c>
      <c r="B475" s="42" t="s">
        <v>112</v>
      </c>
      <c r="C475" s="42" t="s">
        <v>113</v>
      </c>
      <c r="E475" s="42">
        <v>1847500</v>
      </c>
      <c r="F475" s="42">
        <v>1847500</v>
      </c>
      <c r="G475" s="43">
        <f aca="true" t="shared" si="277" ref="G475:G480">F475-E475</f>
        <v>0</v>
      </c>
      <c r="H475" s="44">
        <v>0</v>
      </c>
      <c r="I475" s="44">
        <v>30</v>
      </c>
      <c r="J475" s="44">
        <v>0</v>
      </c>
      <c r="K475" s="98">
        <f>+I475+H475</f>
        <v>30</v>
      </c>
      <c r="L475" s="45" t="s">
        <v>262</v>
      </c>
      <c r="M475" s="44">
        <v>0</v>
      </c>
      <c r="N475" s="44">
        <f aca="true" t="shared" si="278" ref="N475:N480">$N$1*2</f>
        <v>70</v>
      </c>
      <c r="O475" s="46">
        <v>0</v>
      </c>
      <c r="P475" s="44">
        <v>0</v>
      </c>
      <c r="Q475" s="44">
        <v>0</v>
      </c>
      <c r="R475" s="12">
        <f aca="true" t="shared" si="279" ref="R475:R480">M475+N475+O475+P475+Q475</f>
        <v>70</v>
      </c>
      <c r="S475" s="80">
        <f t="shared" si="263"/>
        <v>1.3333333333333333</v>
      </c>
    </row>
    <row r="476" spans="1:19" ht="12.75" hidden="1" outlineLevel="2">
      <c r="A476" s="41">
        <v>39142</v>
      </c>
      <c r="B476" s="42" t="s">
        <v>112</v>
      </c>
      <c r="C476" s="42" t="s">
        <v>113</v>
      </c>
      <c r="E476" s="42">
        <v>1847500</v>
      </c>
      <c r="F476" s="42">
        <v>1847500</v>
      </c>
      <c r="G476" s="43">
        <f t="shared" si="277"/>
        <v>0</v>
      </c>
      <c r="H476" s="44">
        <v>0</v>
      </c>
      <c r="I476" s="44">
        <v>30</v>
      </c>
      <c r="J476" s="44">
        <v>0</v>
      </c>
      <c r="K476" s="98">
        <f>+I476+H476</f>
        <v>30</v>
      </c>
      <c r="L476" s="45" t="s">
        <v>262</v>
      </c>
      <c r="M476" s="44">
        <v>0</v>
      </c>
      <c r="N476" s="44">
        <f t="shared" si="278"/>
        <v>70</v>
      </c>
      <c r="O476" s="46">
        <v>0</v>
      </c>
      <c r="P476" s="44">
        <v>0</v>
      </c>
      <c r="Q476" s="44">
        <v>0</v>
      </c>
      <c r="R476" s="12">
        <f t="shared" si="279"/>
        <v>70</v>
      </c>
      <c r="S476" s="80">
        <f t="shared" si="263"/>
        <v>1.3333333333333333</v>
      </c>
    </row>
    <row r="477" spans="1:19" s="35" customFormat="1" ht="12.75" hidden="1" outlineLevel="2">
      <c r="A477" s="34">
        <v>39203</v>
      </c>
      <c r="B477" s="35" t="s">
        <v>112</v>
      </c>
      <c r="C477" s="35" t="s">
        <v>113</v>
      </c>
      <c r="E477" s="35">
        <v>1847500</v>
      </c>
      <c r="F477" s="35">
        <v>1906810</v>
      </c>
      <c r="G477" s="36">
        <f t="shared" si="277"/>
        <v>59310</v>
      </c>
      <c r="H477" s="37">
        <v>0</v>
      </c>
      <c r="I477" s="37">
        <v>30</v>
      </c>
      <c r="J477" s="37">
        <v>0</v>
      </c>
      <c r="K477" s="98">
        <f>+J477+I477+H477</f>
        <v>30</v>
      </c>
      <c r="L477" s="38" t="s">
        <v>262</v>
      </c>
      <c r="M477" s="37">
        <v>0</v>
      </c>
      <c r="N477" s="37">
        <f t="shared" si="278"/>
        <v>70</v>
      </c>
      <c r="O477" s="39">
        <f>(10000-5000)*$O$1</f>
        <v>10</v>
      </c>
      <c r="P477" s="37">
        <f>5000*$P$1</f>
        <v>12.5</v>
      </c>
      <c r="Q477" s="40">
        <f>(G477-15000)*$Q$1</f>
        <v>132.93</v>
      </c>
      <c r="R477" s="12">
        <f t="shared" si="279"/>
        <v>225.43</v>
      </c>
      <c r="S477" s="80">
        <f t="shared" si="263"/>
        <v>6.514333333333334</v>
      </c>
    </row>
    <row r="478" spans="1:19" s="35" customFormat="1" ht="12.75" hidden="1" outlineLevel="2">
      <c r="A478" s="34">
        <v>39264</v>
      </c>
      <c r="B478" s="35" t="s">
        <v>112</v>
      </c>
      <c r="C478" s="35" t="s">
        <v>113</v>
      </c>
      <c r="E478" s="35">
        <v>1906810</v>
      </c>
      <c r="F478" s="35">
        <v>1994350</v>
      </c>
      <c r="G478" s="36">
        <f t="shared" si="277"/>
        <v>87540</v>
      </c>
      <c r="H478" s="37">
        <v>0</v>
      </c>
      <c r="I478" s="37">
        <v>0</v>
      </c>
      <c r="J478" s="37">
        <v>131.31</v>
      </c>
      <c r="K478" s="98">
        <f>+J478+I478+H478</f>
        <v>131.31</v>
      </c>
      <c r="L478" s="38" t="s">
        <v>262</v>
      </c>
      <c r="M478" s="37">
        <v>0</v>
      </c>
      <c r="N478" s="37">
        <f t="shared" si="278"/>
        <v>70</v>
      </c>
      <c r="O478" s="39">
        <f>(10000-5000)*$O$1</f>
        <v>10</v>
      </c>
      <c r="P478" s="37">
        <f>5000*$P$1</f>
        <v>12.5</v>
      </c>
      <c r="Q478" s="40">
        <f>(G478-15000)*$Q$1</f>
        <v>217.62</v>
      </c>
      <c r="R478" s="12">
        <f t="shared" si="279"/>
        <v>310.12</v>
      </c>
      <c r="S478" s="80">
        <f t="shared" si="263"/>
        <v>1.3617393953240424</v>
      </c>
    </row>
    <row r="479" spans="1:19" s="35" customFormat="1" ht="12.75" hidden="1" outlineLevel="2">
      <c r="A479" s="34">
        <v>39326</v>
      </c>
      <c r="B479" s="35" t="s">
        <v>112</v>
      </c>
      <c r="C479" s="35" t="s">
        <v>113</v>
      </c>
      <c r="E479" s="35">
        <v>1994350</v>
      </c>
      <c r="F479" s="35">
        <v>2073890</v>
      </c>
      <c r="G479" s="36">
        <f t="shared" si="277"/>
        <v>79540</v>
      </c>
      <c r="H479" s="37">
        <v>0</v>
      </c>
      <c r="I479" s="37">
        <v>0</v>
      </c>
      <c r="J479" s="37">
        <v>119.31</v>
      </c>
      <c r="K479" s="98">
        <f>+J479+I479+H479</f>
        <v>119.31</v>
      </c>
      <c r="L479" s="38" t="s">
        <v>262</v>
      </c>
      <c r="M479" s="37">
        <v>0</v>
      </c>
      <c r="N479" s="37">
        <f t="shared" si="278"/>
        <v>70</v>
      </c>
      <c r="O479" s="39">
        <f>(10000-5000)*$O$1</f>
        <v>10</v>
      </c>
      <c r="P479" s="37">
        <f>5000*$P$1</f>
        <v>12.5</v>
      </c>
      <c r="Q479" s="40">
        <f>(G479-15000)*$Q$1</f>
        <v>193.62</v>
      </c>
      <c r="R479" s="12">
        <f t="shared" si="279"/>
        <v>286.12</v>
      </c>
      <c r="S479" s="80">
        <f t="shared" si="263"/>
        <v>1.3981225379264102</v>
      </c>
    </row>
    <row r="480" spans="1:19" s="35" customFormat="1" ht="12.75" hidden="1" outlineLevel="2">
      <c r="A480" s="34">
        <v>39387</v>
      </c>
      <c r="B480" s="35" t="s">
        <v>112</v>
      </c>
      <c r="C480" s="35" t="s">
        <v>113</v>
      </c>
      <c r="E480" s="35">
        <v>2073890</v>
      </c>
      <c r="F480" s="35">
        <v>2129580</v>
      </c>
      <c r="G480" s="36">
        <f t="shared" si="277"/>
        <v>55690</v>
      </c>
      <c r="H480" s="37">
        <v>0</v>
      </c>
      <c r="I480" s="37">
        <v>0</v>
      </c>
      <c r="J480" s="37">
        <v>83.54</v>
      </c>
      <c r="K480" s="98">
        <f>+J480+I480+H480</f>
        <v>83.54</v>
      </c>
      <c r="L480" s="38" t="s">
        <v>262</v>
      </c>
      <c r="M480" s="37">
        <v>0</v>
      </c>
      <c r="N480" s="37">
        <f t="shared" si="278"/>
        <v>70</v>
      </c>
      <c r="O480" s="39">
        <f>(10000-5000)*$O$1</f>
        <v>10</v>
      </c>
      <c r="P480" s="37">
        <f>5000*$P$1</f>
        <v>12.5</v>
      </c>
      <c r="Q480" s="40">
        <f>(G480-15000)*$Q$1</f>
        <v>122.07000000000001</v>
      </c>
      <c r="R480" s="12">
        <f t="shared" si="279"/>
        <v>214.57</v>
      </c>
      <c r="S480" s="80">
        <f t="shared" si="263"/>
        <v>1.5684701939190802</v>
      </c>
    </row>
    <row r="481" spans="1:19" s="35" customFormat="1" ht="12.75" outlineLevel="1" collapsed="1">
      <c r="A481" s="34"/>
      <c r="B481" s="50" t="s">
        <v>335</v>
      </c>
      <c r="G481" s="36">
        <f>SUBTOTAL(9,G475:G480)</f>
        <v>282080</v>
      </c>
      <c r="H481" s="37">
        <f>SUBTOTAL(9,H475:H480)</f>
        <v>0</v>
      </c>
      <c r="I481" s="37">
        <f>SUBTOTAL(9,I475:I480)</f>
        <v>90</v>
      </c>
      <c r="J481" s="37">
        <f>SUBTOTAL(9,J475:J480)</f>
        <v>334.16</v>
      </c>
      <c r="K481" s="98">
        <f>SUBTOTAL(9,K475:K480)</f>
        <v>424.16</v>
      </c>
      <c r="L481" s="38"/>
      <c r="M481" s="37">
        <f aca="true" t="shared" si="280" ref="M481:R481">SUBTOTAL(9,M475:M480)</f>
        <v>0</v>
      </c>
      <c r="N481" s="37">
        <f t="shared" si="280"/>
        <v>420</v>
      </c>
      <c r="O481" s="39">
        <f t="shared" si="280"/>
        <v>40</v>
      </c>
      <c r="P481" s="37">
        <f t="shared" si="280"/>
        <v>50</v>
      </c>
      <c r="Q481" s="40">
        <f t="shared" si="280"/>
        <v>666.2400000000001</v>
      </c>
      <c r="R481" s="12">
        <f t="shared" si="280"/>
        <v>1176.24</v>
      </c>
      <c r="S481" s="80">
        <f t="shared" si="263"/>
        <v>1.7731044888721235</v>
      </c>
    </row>
    <row r="482" spans="1:19" ht="12.75" hidden="1" outlineLevel="2">
      <c r="A482" s="41">
        <v>39083</v>
      </c>
      <c r="B482" s="42" t="s">
        <v>114</v>
      </c>
      <c r="C482" s="42" t="s">
        <v>115</v>
      </c>
      <c r="E482" s="42">
        <v>1921240</v>
      </c>
      <c r="F482" s="42">
        <v>1921240</v>
      </c>
      <c r="G482" s="43">
        <f aca="true" t="shared" si="281" ref="G482:G487">F482-E482</f>
        <v>0</v>
      </c>
      <c r="H482" s="44">
        <v>0</v>
      </c>
      <c r="I482" s="44">
        <v>30</v>
      </c>
      <c r="J482" s="44">
        <v>0</v>
      </c>
      <c r="K482" s="98">
        <f>+I482+H482</f>
        <v>30</v>
      </c>
      <c r="L482" s="45" t="s">
        <v>262</v>
      </c>
      <c r="M482" s="44">
        <v>0</v>
      </c>
      <c r="N482" s="44">
        <f aca="true" t="shared" si="282" ref="N482:N487">$N$1*2</f>
        <v>70</v>
      </c>
      <c r="O482" s="46">
        <v>0</v>
      </c>
      <c r="P482" s="44">
        <v>0</v>
      </c>
      <c r="Q482" s="44">
        <v>0</v>
      </c>
      <c r="R482" s="12">
        <f aca="true" t="shared" si="283" ref="R482:R487">M482+N482+O482+P482+Q482</f>
        <v>70</v>
      </c>
      <c r="S482" s="80">
        <f t="shared" si="263"/>
        <v>1.3333333333333333</v>
      </c>
    </row>
    <row r="483" spans="1:19" ht="12.75" hidden="1" outlineLevel="2">
      <c r="A483" s="41">
        <v>39142</v>
      </c>
      <c r="B483" s="42" t="s">
        <v>114</v>
      </c>
      <c r="C483" s="42" t="s">
        <v>115</v>
      </c>
      <c r="E483" s="42">
        <v>1921240</v>
      </c>
      <c r="F483" s="42">
        <v>1921240</v>
      </c>
      <c r="G483" s="43">
        <f t="shared" si="281"/>
        <v>0</v>
      </c>
      <c r="H483" s="44">
        <v>0</v>
      </c>
      <c r="I483" s="44">
        <v>30</v>
      </c>
      <c r="J483" s="44">
        <v>0</v>
      </c>
      <c r="K483" s="98">
        <f>+I483+H483</f>
        <v>30</v>
      </c>
      <c r="L483" s="45" t="s">
        <v>262</v>
      </c>
      <c r="M483" s="44">
        <v>0</v>
      </c>
      <c r="N483" s="44">
        <f t="shared" si="282"/>
        <v>70</v>
      </c>
      <c r="O483" s="46">
        <v>0</v>
      </c>
      <c r="P483" s="44">
        <v>0</v>
      </c>
      <c r="Q483" s="44">
        <v>0</v>
      </c>
      <c r="R483" s="12">
        <f t="shared" si="283"/>
        <v>70</v>
      </c>
      <c r="S483" s="80">
        <f t="shared" si="263"/>
        <v>1.3333333333333333</v>
      </c>
    </row>
    <row r="484" spans="1:19" s="28" customFormat="1" ht="12.75" hidden="1" outlineLevel="2">
      <c r="A484" s="27">
        <v>39203</v>
      </c>
      <c r="B484" s="28" t="s">
        <v>114</v>
      </c>
      <c r="C484" s="28" t="s">
        <v>115</v>
      </c>
      <c r="E484" s="28">
        <v>1921240</v>
      </c>
      <c r="F484" s="28">
        <v>2021340</v>
      </c>
      <c r="G484" s="29">
        <f t="shared" si="281"/>
        <v>100100</v>
      </c>
      <c r="H484" s="30">
        <v>0</v>
      </c>
      <c r="I484" s="30">
        <v>0</v>
      </c>
      <c r="J484" s="30">
        <v>90.15</v>
      </c>
      <c r="K484" s="98">
        <f>+J484+I484+H484</f>
        <v>90.15</v>
      </c>
      <c r="L484" s="31" t="s">
        <v>262</v>
      </c>
      <c r="M484" s="30">
        <v>0</v>
      </c>
      <c r="N484" s="30">
        <f t="shared" si="282"/>
        <v>70</v>
      </c>
      <c r="O484" s="32">
        <f>(10000-5000)*$O$1</f>
        <v>10</v>
      </c>
      <c r="P484" s="30">
        <f>5000*$P$1</f>
        <v>12.5</v>
      </c>
      <c r="Q484" s="68">
        <f>(G484-15000)*$Q$1</f>
        <v>255.3</v>
      </c>
      <c r="R484" s="12">
        <f t="shared" si="283"/>
        <v>347.8</v>
      </c>
      <c r="S484" s="80">
        <f t="shared" si="263"/>
        <v>2.8580144204104267</v>
      </c>
    </row>
    <row r="485" spans="1:19" s="28" customFormat="1" ht="12.75" hidden="1" outlineLevel="2">
      <c r="A485" s="27">
        <v>39264</v>
      </c>
      <c r="B485" s="28" t="s">
        <v>114</v>
      </c>
      <c r="C485" s="28" t="s">
        <v>115</v>
      </c>
      <c r="E485" s="28">
        <v>2021340</v>
      </c>
      <c r="F485" s="28">
        <v>2130910</v>
      </c>
      <c r="G485" s="29">
        <f t="shared" si="281"/>
        <v>109570</v>
      </c>
      <c r="H485" s="30">
        <v>0</v>
      </c>
      <c r="I485" s="30">
        <v>0</v>
      </c>
      <c r="J485" s="30">
        <v>164.36</v>
      </c>
      <c r="K485" s="98">
        <f>+J485+I485+H485</f>
        <v>164.36</v>
      </c>
      <c r="L485" s="31" t="s">
        <v>262</v>
      </c>
      <c r="M485" s="30">
        <v>0</v>
      </c>
      <c r="N485" s="30">
        <f t="shared" si="282"/>
        <v>70</v>
      </c>
      <c r="O485" s="32">
        <f>(10000-5000)*$O$1</f>
        <v>10</v>
      </c>
      <c r="P485" s="30">
        <f>5000*$P$1</f>
        <v>12.5</v>
      </c>
      <c r="Q485" s="68">
        <f>(G485-15000)*$Q$1</f>
        <v>283.71</v>
      </c>
      <c r="R485" s="12">
        <f t="shared" si="283"/>
        <v>376.21</v>
      </c>
      <c r="S485" s="80">
        <f t="shared" si="263"/>
        <v>1.288938914577756</v>
      </c>
    </row>
    <row r="486" spans="1:19" s="35" customFormat="1" ht="12.75" hidden="1" outlineLevel="2">
      <c r="A486" s="34">
        <v>39326</v>
      </c>
      <c r="B486" s="35" t="s">
        <v>114</v>
      </c>
      <c r="C486" s="35" t="s">
        <v>115</v>
      </c>
      <c r="E486" s="35">
        <v>2130910</v>
      </c>
      <c r="F486" s="35">
        <v>2210240</v>
      </c>
      <c r="G486" s="36">
        <f t="shared" si="281"/>
        <v>79330</v>
      </c>
      <c r="H486" s="37">
        <v>0</v>
      </c>
      <c r="I486" s="37">
        <v>0</v>
      </c>
      <c r="J486" s="37">
        <v>119</v>
      </c>
      <c r="K486" s="98">
        <f>+J486+I486+H486</f>
        <v>119</v>
      </c>
      <c r="L486" s="38" t="s">
        <v>262</v>
      </c>
      <c r="M486" s="37">
        <v>0</v>
      </c>
      <c r="N486" s="37">
        <f t="shared" si="282"/>
        <v>70</v>
      </c>
      <c r="O486" s="39">
        <f>(10000-5000)*$O$1</f>
        <v>10</v>
      </c>
      <c r="P486" s="37">
        <f>5000*$P$1</f>
        <v>12.5</v>
      </c>
      <c r="Q486" s="40">
        <f>(G486-15000)*$Q$1</f>
        <v>192.99</v>
      </c>
      <c r="R486" s="12">
        <f t="shared" si="283"/>
        <v>285.49</v>
      </c>
      <c r="S486" s="80">
        <f t="shared" si="263"/>
        <v>1.399075630252101</v>
      </c>
    </row>
    <row r="487" spans="1:19" s="35" customFormat="1" ht="12.75" hidden="1" outlineLevel="2">
      <c r="A487" s="34">
        <v>39387</v>
      </c>
      <c r="B487" s="35" t="s">
        <v>114</v>
      </c>
      <c r="C487" s="35" t="s">
        <v>115</v>
      </c>
      <c r="E487" s="35">
        <v>2210240</v>
      </c>
      <c r="F487" s="35">
        <v>2262510</v>
      </c>
      <c r="G487" s="36">
        <f t="shared" si="281"/>
        <v>52270</v>
      </c>
      <c r="H487" s="37">
        <v>0</v>
      </c>
      <c r="I487" s="37">
        <v>0</v>
      </c>
      <c r="J487" s="37">
        <v>78.41</v>
      </c>
      <c r="K487" s="98">
        <f>+J487+I487+H487</f>
        <v>78.41</v>
      </c>
      <c r="L487" s="38" t="s">
        <v>262</v>
      </c>
      <c r="M487" s="37">
        <v>0</v>
      </c>
      <c r="N487" s="37">
        <f t="shared" si="282"/>
        <v>70</v>
      </c>
      <c r="O487" s="39">
        <f>(10000-5000)*$O$1</f>
        <v>10</v>
      </c>
      <c r="P487" s="37">
        <f>5000*$P$1</f>
        <v>12.5</v>
      </c>
      <c r="Q487" s="40">
        <f>(G487-15000)*$Q$1</f>
        <v>111.81</v>
      </c>
      <c r="R487" s="12">
        <f t="shared" si="283"/>
        <v>204.31</v>
      </c>
      <c r="S487" s="80">
        <f t="shared" si="263"/>
        <v>1.6056625430429794</v>
      </c>
    </row>
    <row r="488" spans="1:19" s="35" customFormat="1" ht="12.75" outlineLevel="1" collapsed="1">
      <c r="A488" s="34"/>
      <c r="B488" s="50" t="s">
        <v>336</v>
      </c>
      <c r="G488" s="36">
        <f>SUBTOTAL(9,G482:G487)</f>
        <v>341270</v>
      </c>
      <c r="H488" s="37">
        <f>SUBTOTAL(9,H482:H487)</f>
        <v>0</v>
      </c>
      <c r="I488" s="37">
        <f>SUBTOTAL(9,I482:I487)</f>
        <v>60</v>
      </c>
      <c r="J488" s="37">
        <f>SUBTOTAL(9,J482:J487)</f>
        <v>451.91999999999996</v>
      </c>
      <c r="K488" s="98">
        <f>SUBTOTAL(9,K482:K487)</f>
        <v>511.91999999999996</v>
      </c>
      <c r="L488" s="38"/>
      <c r="M488" s="37">
        <f aca="true" t="shared" si="284" ref="M488:R488">SUBTOTAL(9,M482:M487)</f>
        <v>0</v>
      </c>
      <c r="N488" s="37">
        <f t="shared" si="284"/>
        <v>420</v>
      </c>
      <c r="O488" s="39">
        <f t="shared" si="284"/>
        <v>40</v>
      </c>
      <c r="P488" s="37">
        <f t="shared" si="284"/>
        <v>50</v>
      </c>
      <c r="Q488" s="40">
        <f t="shared" si="284"/>
        <v>843.81</v>
      </c>
      <c r="R488" s="12">
        <f t="shared" si="284"/>
        <v>1353.81</v>
      </c>
      <c r="S488" s="80">
        <f t="shared" si="263"/>
        <v>1.6445733708391936</v>
      </c>
    </row>
    <row r="489" spans="1:19" ht="12.75" hidden="1" outlineLevel="2">
      <c r="A489" s="41">
        <v>39083</v>
      </c>
      <c r="B489" s="42" t="s">
        <v>116</v>
      </c>
      <c r="C489" s="42" t="s">
        <v>117</v>
      </c>
      <c r="E489" s="42">
        <v>1830800</v>
      </c>
      <c r="F489" s="42">
        <v>1830800</v>
      </c>
      <c r="G489" s="43">
        <f aca="true" t="shared" si="285" ref="G489:G494">F489-E489</f>
        <v>0</v>
      </c>
      <c r="H489" s="44">
        <v>0</v>
      </c>
      <c r="I489" s="44">
        <v>30</v>
      </c>
      <c r="J489" s="44">
        <v>0</v>
      </c>
      <c r="K489" s="98">
        <f>+I489+H489</f>
        <v>30</v>
      </c>
      <c r="L489" s="45" t="s">
        <v>262</v>
      </c>
      <c r="M489" s="44">
        <v>0</v>
      </c>
      <c r="N489" s="44">
        <f aca="true" t="shared" si="286" ref="N489:N494">$N$1*2</f>
        <v>70</v>
      </c>
      <c r="O489" s="46">
        <v>0</v>
      </c>
      <c r="P489" s="44">
        <v>0</v>
      </c>
      <c r="Q489" s="44">
        <v>0</v>
      </c>
      <c r="R489" s="12">
        <f aca="true" t="shared" si="287" ref="R489:R494">M489+N489+O489+P489+Q489</f>
        <v>70</v>
      </c>
      <c r="S489" s="80">
        <f t="shared" si="263"/>
        <v>1.3333333333333333</v>
      </c>
    </row>
    <row r="490" spans="1:19" ht="12.75" hidden="1" outlineLevel="2">
      <c r="A490" s="41">
        <v>39142</v>
      </c>
      <c r="B490" s="42" t="s">
        <v>116</v>
      </c>
      <c r="C490" s="42" t="s">
        <v>117</v>
      </c>
      <c r="E490" s="42">
        <v>1830800</v>
      </c>
      <c r="F490" s="42">
        <v>1830800</v>
      </c>
      <c r="G490" s="43">
        <f t="shared" si="285"/>
        <v>0</v>
      </c>
      <c r="H490" s="44">
        <v>0</v>
      </c>
      <c r="I490" s="44">
        <v>30</v>
      </c>
      <c r="J490" s="44">
        <v>0</v>
      </c>
      <c r="K490" s="98">
        <f>+I490+H490</f>
        <v>30</v>
      </c>
      <c r="L490" s="45" t="s">
        <v>262</v>
      </c>
      <c r="M490" s="44">
        <v>0</v>
      </c>
      <c r="N490" s="44">
        <f t="shared" si="286"/>
        <v>70</v>
      </c>
      <c r="O490" s="46">
        <v>0</v>
      </c>
      <c r="P490" s="44">
        <v>0</v>
      </c>
      <c r="Q490" s="44">
        <v>0</v>
      </c>
      <c r="R490" s="12">
        <f t="shared" si="287"/>
        <v>70</v>
      </c>
      <c r="S490" s="80">
        <f t="shared" si="263"/>
        <v>1.3333333333333333</v>
      </c>
    </row>
    <row r="491" spans="1:19" s="35" customFormat="1" ht="12.75" hidden="1" outlineLevel="2">
      <c r="A491" s="34">
        <v>39203</v>
      </c>
      <c r="B491" s="35" t="s">
        <v>116</v>
      </c>
      <c r="C491" s="35" t="s">
        <v>117</v>
      </c>
      <c r="E491" s="35">
        <v>1830800</v>
      </c>
      <c r="F491" s="35">
        <v>1872510</v>
      </c>
      <c r="G491" s="36">
        <f t="shared" si="285"/>
        <v>41710</v>
      </c>
      <c r="H491" s="37">
        <v>0</v>
      </c>
      <c r="I491" s="37">
        <v>30</v>
      </c>
      <c r="J491" s="37">
        <v>0</v>
      </c>
      <c r="K491" s="98">
        <f>+J491+I491+H491</f>
        <v>30</v>
      </c>
      <c r="L491" s="38" t="s">
        <v>262</v>
      </c>
      <c r="M491" s="37">
        <v>0</v>
      </c>
      <c r="N491" s="37">
        <f t="shared" si="286"/>
        <v>70</v>
      </c>
      <c r="O491" s="39">
        <f>(10000-5000)*$O$1</f>
        <v>10</v>
      </c>
      <c r="P491" s="37">
        <f>5000*$P$1</f>
        <v>12.5</v>
      </c>
      <c r="Q491" s="40">
        <f>(G491-15000)*$Q$1</f>
        <v>80.13</v>
      </c>
      <c r="R491" s="12">
        <f t="shared" si="287"/>
        <v>172.63</v>
      </c>
      <c r="S491" s="80">
        <f t="shared" si="263"/>
        <v>4.754333333333333</v>
      </c>
    </row>
    <row r="492" spans="1:19" s="63" customFormat="1" ht="12.75" hidden="1" outlineLevel="2">
      <c r="A492" s="62">
        <v>39264</v>
      </c>
      <c r="B492" s="63" t="s">
        <v>116</v>
      </c>
      <c r="C492" s="63" t="s">
        <v>117</v>
      </c>
      <c r="E492" s="63">
        <v>1872510</v>
      </c>
      <c r="F492" s="63">
        <v>1966360</v>
      </c>
      <c r="G492" s="64">
        <f t="shared" si="285"/>
        <v>93850</v>
      </c>
      <c r="H492" s="65">
        <v>0</v>
      </c>
      <c r="I492" s="65">
        <v>0</v>
      </c>
      <c r="J492" s="65">
        <v>140.78</v>
      </c>
      <c r="K492" s="101">
        <f>+J492+I492+H492</f>
        <v>140.78</v>
      </c>
      <c r="L492" s="64" t="s">
        <v>262</v>
      </c>
      <c r="M492" s="65">
        <v>0</v>
      </c>
      <c r="N492" s="65">
        <f t="shared" si="286"/>
        <v>70</v>
      </c>
      <c r="O492" s="66">
        <f>(10000-5000)*$O$1</f>
        <v>10</v>
      </c>
      <c r="P492" s="65">
        <f>5000*$P$1</f>
        <v>12.5</v>
      </c>
      <c r="Q492" s="67">
        <f>(G492-15000)*$Q$1</f>
        <v>236.55</v>
      </c>
      <c r="R492" s="48">
        <f t="shared" si="287"/>
        <v>329.05</v>
      </c>
      <c r="S492" s="80">
        <f t="shared" si="263"/>
        <v>1.3373348487000996</v>
      </c>
    </row>
    <row r="493" spans="1:19" s="35" customFormat="1" ht="12.75" hidden="1" outlineLevel="2">
      <c r="A493" s="34">
        <v>39326</v>
      </c>
      <c r="B493" s="35" t="s">
        <v>116</v>
      </c>
      <c r="C493" s="35" t="s">
        <v>117</v>
      </c>
      <c r="E493" s="35">
        <v>1966360</v>
      </c>
      <c r="F493" s="35">
        <v>2019190</v>
      </c>
      <c r="G493" s="36">
        <f t="shared" si="285"/>
        <v>52830</v>
      </c>
      <c r="H493" s="37">
        <v>0</v>
      </c>
      <c r="I493" s="37">
        <v>0</v>
      </c>
      <c r="J493" s="37">
        <v>79.25</v>
      </c>
      <c r="K493" s="98">
        <f>+J493+I493+H493</f>
        <v>79.25</v>
      </c>
      <c r="L493" s="38" t="s">
        <v>262</v>
      </c>
      <c r="M493" s="37">
        <v>0</v>
      </c>
      <c r="N493" s="37">
        <f t="shared" si="286"/>
        <v>70</v>
      </c>
      <c r="O493" s="39">
        <f>(10000-5000)*$O$1</f>
        <v>10</v>
      </c>
      <c r="P493" s="37">
        <f>5000*$P$1</f>
        <v>12.5</v>
      </c>
      <c r="Q493" s="40">
        <f>(G493-15000)*$Q$1</f>
        <v>113.49000000000001</v>
      </c>
      <c r="R493" s="12">
        <f t="shared" si="287"/>
        <v>205.99</v>
      </c>
      <c r="S493" s="80">
        <f t="shared" si="263"/>
        <v>1.599242902208202</v>
      </c>
    </row>
    <row r="494" spans="1:19" s="35" customFormat="1" ht="12.75" hidden="1" outlineLevel="2">
      <c r="A494" s="34">
        <v>39387</v>
      </c>
      <c r="B494" s="35" t="s">
        <v>116</v>
      </c>
      <c r="C494" s="35" t="s">
        <v>117</v>
      </c>
      <c r="E494" s="35">
        <v>2019190</v>
      </c>
      <c r="F494" s="35">
        <v>2056460</v>
      </c>
      <c r="G494" s="36">
        <f t="shared" si="285"/>
        <v>37270</v>
      </c>
      <c r="H494" s="37">
        <v>10</v>
      </c>
      <c r="I494" s="37">
        <v>0</v>
      </c>
      <c r="J494" s="37">
        <v>55.91</v>
      </c>
      <c r="K494" s="98">
        <f>+J494+I494+H494</f>
        <v>65.91</v>
      </c>
      <c r="L494" s="38" t="s">
        <v>262</v>
      </c>
      <c r="M494" s="37">
        <v>10</v>
      </c>
      <c r="N494" s="37">
        <f t="shared" si="286"/>
        <v>70</v>
      </c>
      <c r="O494" s="39">
        <f>(10000-5000)*$O$1</f>
        <v>10</v>
      </c>
      <c r="P494" s="37">
        <f>5000*$P$1</f>
        <v>12.5</v>
      </c>
      <c r="Q494" s="40">
        <f>(G494-15000)*$Q$1</f>
        <v>66.81</v>
      </c>
      <c r="R494" s="12">
        <f t="shared" si="287"/>
        <v>169.31</v>
      </c>
      <c r="S494" s="80">
        <f t="shared" si="263"/>
        <v>1.5688059475041725</v>
      </c>
    </row>
    <row r="495" spans="1:19" s="35" customFormat="1" ht="12.75" outlineLevel="1" collapsed="1">
      <c r="A495" s="34"/>
      <c r="B495" s="50" t="s">
        <v>337</v>
      </c>
      <c r="G495" s="36">
        <f>SUBTOTAL(9,G489:G494)</f>
        <v>225660</v>
      </c>
      <c r="H495" s="37">
        <f>SUBTOTAL(9,H489:H494)</f>
        <v>10</v>
      </c>
      <c r="I495" s="37">
        <f>SUBTOTAL(9,I489:I494)</f>
        <v>90</v>
      </c>
      <c r="J495" s="37">
        <f>SUBTOTAL(9,J489:J494)</f>
        <v>275.94</v>
      </c>
      <c r="K495" s="98">
        <f>SUBTOTAL(9,K489:K494)</f>
        <v>375.93999999999994</v>
      </c>
      <c r="L495" s="38"/>
      <c r="M495" s="37">
        <f aca="true" t="shared" si="288" ref="M495:R495">SUBTOTAL(9,M489:M494)</f>
        <v>10</v>
      </c>
      <c r="N495" s="37">
        <f t="shared" si="288"/>
        <v>420</v>
      </c>
      <c r="O495" s="39">
        <f t="shared" si="288"/>
        <v>40</v>
      </c>
      <c r="P495" s="37">
        <f t="shared" si="288"/>
        <v>50</v>
      </c>
      <c r="Q495" s="40">
        <f t="shared" si="288"/>
        <v>496.98</v>
      </c>
      <c r="R495" s="12">
        <f t="shared" si="288"/>
        <v>1016.98</v>
      </c>
      <c r="S495" s="80">
        <f t="shared" si="263"/>
        <v>1.7051657179337134</v>
      </c>
    </row>
    <row r="496" spans="1:19" ht="12.75" hidden="1" outlineLevel="2">
      <c r="A496" s="41">
        <v>39083</v>
      </c>
      <c r="B496" s="42" t="s">
        <v>118</v>
      </c>
      <c r="C496" s="42" t="s">
        <v>119</v>
      </c>
      <c r="E496" s="42">
        <v>1531910</v>
      </c>
      <c r="F496" s="42">
        <v>1531910</v>
      </c>
      <c r="G496" s="43">
        <f aca="true" t="shared" si="289" ref="G496:G501">F496-E496</f>
        <v>0</v>
      </c>
      <c r="H496" s="44">
        <v>10</v>
      </c>
      <c r="I496" s="44">
        <v>30</v>
      </c>
      <c r="J496" s="44">
        <v>0</v>
      </c>
      <c r="K496" s="98">
        <f>+I496+H496</f>
        <v>40</v>
      </c>
      <c r="L496" s="45" t="s">
        <v>262</v>
      </c>
      <c r="M496" s="44">
        <v>10</v>
      </c>
      <c r="N496" s="44">
        <f aca="true" t="shared" si="290" ref="N496:N501">$N$1*2</f>
        <v>70</v>
      </c>
      <c r="O496" s="46">
        <v>0</v>
      </c>
      <c r="P496" s="44">
        <v>0</v>
      </c>
      <c r="Q496" s="44">
        <v>0</v>
      </c>
      <c r="R496" s="12">
        <f aca="true" t="shared" si="291" ref="R496:R501">M496+N496+O496+P496+Q496</f>
        <v>80</v>
      </c>
      <c r="S496" s="80">
        <f t="shared" si="263"/>
        <v>1</v>
      </c>
    </row>
    <row r="497" spans="1:19" ht="12.75" hidden="1" outlineLevel="2">
      <c r="A497" s="41">
        <v>39142</v>
      </c>
      <c r="B497" s="42" t="s">
        <v>118</v>
      </c>
      <c r="C497" s="42" t="s">
        <v>119</v>
      </c>
      <c r="E497" s="42">
        <v>1531910</v>
      </c>
      <c r="F497" s="42">
        <v>1531910</v>
      </c>
      <c r="G497" s="43">
        <f t="shared" si="289"/>
        <v>0</v>
      </c>
      <c r="H497" s="44">
        <v>0</v>
      </c>
      <c r="I497" s="44">
        <v>30</v>
      </c>
      <c r="J497" s="44">
        <v>0</v>
      </c>
      <c r="K497" s="98">
        <f>+I497+H497</f>
        <v>30</v>
      </c>
      <c r="L497" s="45" t="s">
        <v>262</v>
      </c>
      <c r="M497" s="44">
        <v>0</v>
      </c>
      <c r="N497" s="44">
        <f t="shared" si="290"/>
        <v>70</v>
      </c>
      <c r="O497" s="46">
        <v>0</v>
      </c>
      <c r="P497" s="44">
        <v>0</v>
      </c>
      <c r="Q497" s="44">
        <v>0</v>
      </c>
      <c r="R497" s="12">
        <f t="shared" si="291"/>
        <v>70</v>
      </c>
      <c r="S497" s="80">
        <f t="shared" si="263"/>
        <v>1.3333333333333333</v>
      </c>
    </row>
    <row r="498" spans="1:19" s="35" customFormat="1" ht="12.75" hidden="1" outlineLevel="2">
      <c r="A498" s="34">
        <v>39203</v>
      </c>
      <c r="B498" s="35" t="s">
        <v>118</v>
      </c>
      <c r="C498" s="35" t="s">
        <v>119</v>
      </c>
      <c r="E498" s="35">
        <v>1531910</v>
      </c>
      <c r="F498" s="35">
        <v>1574220</v>
      </c>
      <c r="G498" s="36">
        <f t="shared" si="289"/>
        <v>42310</v>
      </c>
      <c r="H498" s="37">
        <v>10</v>
      </c>
      <c r="I498" s="37">
        <v>30</v>
      </c>
      <c r="J498" s="37">
        <v>0</v>
      </c>
      <c r="K498" s="98">
        <f>+J498+I498+H498</f>
        <v>40</v>
      </c>
      <c r="L498" s="38" t="s">
        <v>262</v>
      </c>
      <c r="M498" s="37">
        <v>10</v>
      </c>
      <c r="N498" s="37">
        <f t="shared" si="290"/>
        <v>70</v>
      </c>
      <c r="O498" s="39">
        <f>(10000-5000)*$O$1</f>
        <v>10</v>
      </c>
      <c r="P498" s="37">
        <f>5000*$P$1</f>
        <v>12.5</v>
      </c>
      <c r="Q498" s="40">
        <f>(G498-15000)*$Q$1</f>
        <v>81.93</v>
      </c>
      <c r="R498" s="12">
        <f t="shared" si="291"/>
        <v>184.43</v>
      </c>
      <c r="S498" s="80">
        <f t="shared" si="263"/>
        <v>3.6107500000000003</v>
      </c>
    </row>
    <row r="499" spans="1:19" s="35" customFormat="1" ht="12.75" hidden="1" outlineLevel="2">
      <c r="A499" s="34">
        <v>39264</v>
      </c>
      <c r="B499" s="35" t="s">
        <v>118</v>
      </c>
      <c r="C499" s="35" t="s">
        <v>119</v>
      </c>
      <c r="E499" s="35">
        <v>1574220</v>
      </c>
      <c r="F499" s="35">
        <v>1634920</v>
      </c>
      <c r="G499" s="36">
        <f t="shared" si="289"/>
        <v>60700</v>
      </c>
      <c r="H499" s="37">
        <v>0</v>
      </c>
      <c r="I499" s="37">
        <v>0</v>
      </c>
      <c r="J499" s="37">
        <v>91.05</v>
      </c>
      <c r="K499" s="98">
        <f>+J499+I499+H499</f>
        <v>91.05</v>
      </c>
      <c r="L499" s="38" t="s">
        <v>262</v>
      </c>
      <c r="M499" s="37">
        <v>0</v>
      </c>
      <c r="N499" s="37">
        <f t="shared" si="290"/>
        <v>70</v>
      </c>
      <c r="O499" s="39">
        <f>(10000-5000)*$O$1</f>
        <v>10</v>
      </c>
      <c r="P499" s="37">
        <f>5000*$P$1</f>
        <v>12.5</v>
      </c>
      <c r="Q499" s="40">
        <f>(G499-15000)*$Q$1</f>
        <v>137.1</v>
      </c>
      <c r="R499" s="12">
        <f t="shared" si="291"/>
        <v>229.6</v>
      </c>
      <c r="S499" s="80">
        <f t="shared" si="263"/>
        <v>1.5216913783635366</v>
      </c>
    </row>
    <row r="500" spans="1:19" s="35" customFormat="1" ht="12.75" hidden="1" outlineLevel="2">
      <c r="A500" s="34">
        <v>39326</v>
      </c>
      <c r="B500" s="35" t="s">
        <v>118</v>
      </c>
      <c r="C500" s="35" t="s">
        <v>119</v>
      </c>
      <c r="E500" s="35">
        <v>1634920</v>
      </c>
      <c r="F500" s="35">
        <v>1676060</v>
      </c>
      <c r="G500" s="36">
        <f t="shared" si="289"/>
        <v>41140</v>
      </c>
      <c r="H500" s="37">
        <v>0</v>
      </c>
      <c r="I500" s="37">
        <v>0</v>
      </c>
      <c r="J500" s="37">
        <v>61.71</v>
      </c>
      <c r="K500" s="98">
        <f>+J500+I500+H500</f>
        <v>61.71</v>
      </c>
      <c r="L500" s="38" t="s">
        <v>262</v>
      </c>
      <c r="M500" s="37">
        <v>0</v>
      </c>
      <c r="N500" s="37">
        <f t="shared" si="290"/>
        <v>70</v>
      </c>
      <c r="O500" s="39">
        <f>(10000-5000)*$O$1</f>
        <v>10</v>
      </c>
      <c r="P500" s="37">
        <f>5000*$P$1</f>
        <v>12.5</v>
      </c>
      <c r="Q500" s="40">
        <f>(G500-15000)*$Q$1</f>
        <v>78.42</v>
      </c>
      <c r="R500" s="12">
        <f t="shared" si="291"/>
        <v>170.92000000000002</v>
      </c>
      <c r="S500" s="80">
        <f t="shared" si="263"/>
        <v>1.769729379355048</v>
      </c>
    </row>
    <row r="501" spans="1:19" s="35" customFormat="1" ht="12.75" hidden="1" outlineLevel="2">
      <c r="A501" s="34">
        <v>39387</v>
      </c>
      <c r="B501" s="35" t="s">
        <v>118</v>
      </c>
      <c r="C501" s="35" t="s">
        <v>119</v>
      </c>
      <c r="E501" s="35">
        <v>1676060</v>
      </c>
      <c r="F501" s="35">
        <v>1721810</v>
      </c>
      <c r="G501" s="36">
        <f t="shared" si="289"/>
        <v>45750</v>
      </c>
      <c r="H501" s="37">
        <v>0</v>
      </c>
      <c r="I501" s="37">
        <v>0</v>
      </c>
      <c r="J501" s="37">
        <v>68.63</v>
      </c>
      <c r="K501" s="98">
        <f>+J501+I501+H501</f>
        <v>68.63</v>
      </c>
      <c r="L501" s="38" t="s">
        <v>262</v>
      </c>
      <c r="M501" s="37">
        <v>0</v>
      </c>
      <c r="N501" s="37">
        <f t="shared" si="290"/>
        <v>70</v>
      </c>
      <c r="O501" s="39">
        <f>(10000-5000)*$O$1</f>
        <v>10</v>
      </c>
      <c r="P501" s="37">
        <f>5000*$P$1</f>
        <v>12.5</v>
      </c>
      <c r="Q501" s="40">
        <f>(G501-15000)*$Q$1</f>
        <v>92.25</v>
      </c>
      <c r="R501" s="12">
        <f t="shared" si="291"/>
        <v>184.75</v>
      </c>
      <c r="S501" s="80">
        <f t="shared" si="263"/>
        <v>1.6919714410607607</v>
      </c>
    </row>
    <row r="502" spans="1:19" s="35" customFormat="1" ht="12.75" outlineLevel="1" collapsed="1">
      <c r="A502" s="34"/>
      <c r="B502" s="50" t="s">
        <v>338</v>
      </c>
      <c r="G502" s="36">
        <f>SUBTOTAL(9,G496:G501)</f>
        <v>189900</v>
      </c>
      <c r="H502" s="37">
        <f>SUBTOTAL(9,H496:H501)</f>
        <v>20</v>
      </c>
      <c r="I502" s="37">
        <f>SUBTOTAL(9,I496:I501)</f>
        <v>90</v>
      </c>
      <c r="J502" s="37">
        <f>SUBTOTAL(9,J496:J501)</f>
        <v>221.39</v>
      </c>
      <c r="K502" s="98">
        <f>SUBTOTAL(9,K496:K501)</f>
        <v>331.39</v>
      </c>
      <c r="L502" s="38"/>
      <c r="M502" s="37">
        <f aca="true" t="shared" si="292" ref="M502:R502">SUBTOTAL(9,M496:M501)</f>
        <v>20</v>
      </c>
      <c r="N502" s="37">
        <f t="shared" si="292"/>
        <v>420</v>
      </c>
      <c r="O502" s="39">
        <f t="shared" si="292"/>
        <v>40</v>
      </c>
      <c r="P502" s="37">
        <f t="shared" si="292"/>
        <v>50</v>
      </c>
      <c r="Q502" s="40">
        <f t="shared" si="292"/>
        <v>389.7</v>
      </c>
      <c r="R502" s="12">
        <f t="shared" si="292"/>
        <v>919.7</v>
      </c>
      <c r="S502" s="80">
        <f t="shared" si="263"/>
        <v>1.7752798817103717</v>
      </c>
    </row>
    <row r="503" spans="1:19" ht="12.75" hidden="1" outlineLevel="2">
      <c r="A503" s="41">
        <v>39083</v>
      </c>
      <c r="B503" s="42" t="s">
        <v>255</v>
      </c>
      <c r="C503" s="42" t="s">
        <v>120</v>
      </c>
      <c r="E503" s="42">
        <v>1952260</v>
      </c>
      <c r="F503" s="42">
        <v>1952260</v>
      </c>
      <c r="G503" s="43">
        <f aca="true" t="shared" si="293" ref="G503:G508">F503-E503</f>
        <v>0</v>
      </c>
      <c r="H503" s="44">
        <v>10</v>
      </c>
      <c r="I503" s="44">
        <v>30</v>
      </c>
      <c r="J503" s="44">
        <v>0</v>
      </c>
      <c r="K503" s="98">
        <f>+I503+H503</f>
        <v>40</v>
      </c>
      <c r="L503" s="45" t="s">
        <v>262</v>
      </c>
      <c r="M503" s="44">
        <v>10</v>
      </c>
      <c r="N503" s="44">
        <f aca="true" t="shared" si="294" ref="N503:N508">$N$1*2</f>
        <v>70</v>
      </c>
      <c r="O503" s="46">
        <v>0</v>
      </c>
      <c r="P503" s="44">
        <v>0</v>
      </c>
      <c r="Q503" s="44">
        <v>0</v>
      </c>
      <c r="R503" s="12">
        <f aca="true" t="shared" si="295" ref="R503:R508">M503+N503+O503+P503+Q503</f>
        <v>80</v>
      </c>
      <c r="S503" s="80">
        <f t="shared" si="263"/>
        <v>1</v>
      </c>
    </row>
    <row r="504" spans="1:19" ht="12.75" hidden="1" outlineLevel="2">
      <c r="A504" s="41">
        <v>39142</v>
      </c>
      <c r="B504" s="42" t="s">
        <v>255</v>
      </c>
      <c r="C504" s="42" t="s">
        <v>120</v>
      </c>
      <c r="E504" s="42">
        <v>1952260</v>
      </c>
      <c r="F504" s="42">
        <v>1952260</v>
      </c>
      <c r="G504" s="43">
        <f t="shared" si="293"/>
        <v>0</v>
      </c>
      <c r="H504" s="44">
        <v>10</v>
      </c>
      <c r="I504" s="44">
        <v>30</v>
      </c>
      <c r="J504" s="44">
        <v>0</v>
      </c>
      <c r="K504" s="98">
        <f>+I504+H504</f>
        <v>40</v>
      </c>
      <c r="L504" s="45" t="s">
        <v>262</v>
      </c>
      <c r="M504" s="44">
        <v>10</v>
      </c>
      <c r="N504" s="44">
        <f t="shared" si="294"/>
        <v>70</v>
      </c>
      <c r="O504" s="46">
        <v>0</v>
      </c>
      <c r="P504" s="44">
        <v>0</v>
      </c>
      <c r="Q504" s="44">
        <v>0</v>
      </c>
      <c r="R504" s="12">
        <f t="shared" si="295"/>
        <v>80</v>
      </c>
      <c r="S504" s="80">
        <f t="shared" si="263"/>
        <v>1</v>
      </c>
    </row>
    <row r="505" spans="1:19" s="35" customFormat="1" ht="12.75" hidden="1" outlineLevel="2">
      <c r="A505" s="34">
        <v>39203</v>
      </c>
      <c r="B505" s="35" t="s">
        <v>255</v>
      </c>
      <c r="C505" s="35" t="s">
        <v>120</v>
      </c>
      <c r="E505" s="35">
        <v>1952260</v>
      </c>
      <c r="F505" s="35">
        <v>1971160</v>
      </c>
      <c r="G505" s="36">
        <f t="shared" si="293"/>
        <v>18900</v>
      </c>
      <c r="H505" s="37">
        <v>0</v>
      </c>
      <c r="I505" s="37">
        <v>30</v>
      </c>
      <c r="J505" s="37">
        <v>0</v>
      </c>
      <c r="K505" s="98">
        <f>+J505+I505+H505</f>
        <v>30</v>
      </c>
      <c r="L505" s="38" t="s">
        <v>262</v>
      </c>
      <c r="M505" s="37">
        <v>0</v>
      </c>
      <c r="N505" s="37">
        <f t="shared" si="294"/>
        <v>70</v>
      </c>
      <c r="O505" s="39">
        <f>(10000-5000)*$O$1</f>
        <v>10</v>
      </c>
      <c r="P505" s="37">
        <f>5000*$P$1</f>
        <v>12.5</v>
      </c>
      <c r="Q505" s="40">
        <f>(G505-15000)*$Q$1</f>
        <v>11.700000000000001</v>
      </c>
      <c r="R505" s="12">
        <f t="shared" si="295"/>
        <v>104.2</v>
      </c>
      <c r="S505" s="80">
        <f t="shared" si="263"/>
        <v>2.4733333333333336</v>
      </c>
    </row>
    <row r="506" spans="1:19" s="35" customFormat="1" ht="12.75" hidden="1" outlineLevel="2">
      <c r="A506" s="34">
        <v>39264</v>
      </c>
      <c r="B506" s="35" t="s">
        <v>255</v>
      </c>
      <c r="C506" s="35" t="s">
        <v>120</v>
      </c>
      <c r="E506" s="35">
        <v>1971160</v>
      </c>
      <c r="F506" s="35">
        <v>2012810</v>
      </c>
      <c r="G506" s="36">
        <f t="shared" si="293"/>
        <v>41650</v>
      </c>
      <c r="H506" s="37">
        <v>0</v>
      </c>
      <c r="I506" s="37">
        <v>0</v>
      </c>
      <c r="J506" s="37">
        <v>62.48</v>
      </c>
      <c r="K506" s="98">
        <f>+J506+I506+H506</f>
        <v>62.48</v>
      </c>
      <c r="L506" s="38" t="s">
        <v>262</v>
      </c>
      <c r="M506" s="37">
        <v>0</v>
      </c>
      <c r="N506" s="37">
        <f t="shared" si="294"/>
        <v>70</v>
      </c>
      <c r="O506" s="39">
        <f>(10000-5000)*$O$1</f>
        <v>10</v>
      </c>
      <c r="P506" s="37">
        <f>5000*$P$1</f>
        <v>12.5</v>
      </c>
      <c r="Q506" s="40">
        <f>(G506-15000)*$Q$1</f>
        <v>79.95</v>
      </c>
      <c r="R506" s="12">
        <f t="shared" si="295"/>
        <v>172.45</v>
      </c>
      <c r="S506" s="80">
        <f t="shared" si="263"/>
        <v>1.7600832266325224</v>
      </c>
    </row>
    <row r="507" spans="1:19" s="35" customFormat="1" ht="12.75" hidden="1" outlineLevel="2">
      <c r="A507" s="34">
        <v>39326</v>
      </c>
      <c r="B507" s="35" t="s">
        <v>255</v>
      </c>
      <c r="C507" s="35" t="s">
        <v>120</v>
      </c>
      <c r="E507" s="35">
        <v>2012810</v>
      </c>
      <c r="F507" s="35">
        <v>2044660</v>
      </c>
      <c r="G507" s="36">
        <f t="shared" si="293"/>
        <v>31850</v>
      </c>
      <c r="H507" s="37">
        <v>0</v>
      </c>
      <c r="I507" s="37">
        <v>0</v>
      </c>
      <c r="J507" s="37">
        <v>47.78</v>
      </c>
      <c r="K507" s="98">
        <f>+J507+I507+H507</f>
        <v>47.78</v>
      </c>
      <c r="L507" s="38" t="s">
        <v>262</v>
      </c>
      <c r="M507" s="37">
        <v>0</v>
      </c>
      <c r="N507" s="37">
        <f t="shared" si="294"/>
        <v>70</v>
      </c>
      <c r="O507" s="39">
        <f>(10000-5000)*$O$1</f>
        <v>10</v>
      </c>
      <c r="P507" s="37">
        <f>5000*$P$1</f>
        <v>12.5</v>
      </c>
      <c r="Q507" s="40">
        <f>(G507-15000)*$Q$1</f>
        <v>50.550000000000004</v>
      </c>
      <c r="R507" s="12">
        <f t="shared" si="295"/>
        <v>143.05</v>
      </c>
      <c r="S507" s="80">
        <f t="shared" si="263"/>
        <v>1.9939305148597741</v>
      </c>
    </row>
    <row r="508" spans="1:19" ht="12.75" hidden="1" outlineLevel="2">
      <c r="A508" s="41">
        <v>39387</v>
      </c>
      <c r="B508" s="42" t="s">
        <v>255</v>
      </c>
      <c r="C508" s="42" t="s">
        <v>120</v>
      </c>
      <c r="E508" s="42">
        <v>2044660</v>
      </c>
      <c r="F508" s="42">
        <v>2044660</v>
      </c>
      <c r="G508" s="43">
        <f t="shared" si="293"/>
        <v>0</v>
      </c>
      <c r="H508" s="44">
        <v>0</v>
      </c>
      <c r="I508" s="44">
        <v>0</v>
      </c>
      <c r="J508" s="44">
        <v>53.69</v>
      </c>
      <c r="K508" s="98">
        <f>+J508+I508+H508</f>
        <v>53.69</v>
      </c>
      <c r="L508" s="45" t="s">
        <v>262</v>
      </c>
      <c r="M508" s="44">
        <v>0</v>
      </c>
      <c r="N508" s="44">
        <f t="shared" si="294"/>
        <v>70</v>
      </c>
      <c r="O508" s="46">
        <v>0</v>
      </c>
      <c r="P508" s="44">
        <v>0</v>
      </c>
      <c r="Q508" s="44">
        <v>0</v>
      </c>
      <c r="R508" s="12">
        <f t="shared" si="295"/>
        <v>70</v>
      </c>
      <c r="S508" s="80">
        <f t="shared" si="263"/>
        <v>0.303780964797914</v>
      </c>
    </row>
    <row r="509" spans="1:19" ht="12.75" outlineLevel="1" collapsed="1">
      <c r="A509" s="41"/>
      <c r="B509" s="52" t="s">
        <v>339</v>
      </c>
      <c r="G509" s="43">
        <f>SUBTOTAL(9,G503:G508)</f>
        <v>92400</v>
      </c>
      <c r="H509" s="44">
        <f>SUBTOTAL(9,H503:H508)</f>
        <v>20</v>
      </c>
      <c r="I509" s="44">
        <f>SUBTOTAL(9,I503:I508)</f>
        <v>90</v>
      </c>
      <c r="J509" s="44">
        <f>SUBTOTAL(9,J503:J508)</f>
        <v>163.95</v>
      </c>
      <c r="K509" s="98">
        <f>SUBTOTAL(9,K503:K508)</f>
        <v>273.95</v>
      </c>
      <c r="L509" s="45"/>
      <c r="M509" s="44">
        <f aca="true" t="shared" si="296" ref="M509:R509">SUBTOTAL(9,M503:M508)</f>
        <v>20</v>
      </c>
      <c r="N509" s="44">
        <f t="shared" si="296"/>
        <v>420</v>
      </c>
      <c r="O509" s="46">
        <f t="shared" si="296"/>
        <v>30</v>
      </c>
      <c r="P509" s="44">
        <f t="shared" si="296"/>
        <v>37.5</v>
      </c>
      <c r="Q509" s="44">
        <f t="shared" si="296"/>
        <v>142.20000000000002</v>
      </c>
      <c r="R509" s="12">
        <f t="shared" si="296"/>
        <v>649.7</v>
      </c>
      <c r="S509" s="80">
        <f t="shared" si="263"/>
        <v>1.3716006570542072</v>
      </c>
    </row>
    <row r="510" spans="1:19" ht="12.75" hidden="1" outlineLevel="2">
      <c r="A510" s="41">
        <v>39083</v>
      </c>
      <c r="B510" s="42" t="s">
        <v>121</v>
      </c>
      <c r="C510" s="42" t="s">
        <v>122</v>
      </c>
      <c r="E510" s="42">
        <v>1602920</v>
      </c>
      <c r="F510" s="42">
        <v>1602920</v>
      </c>
      <c r="G510" s="43">
        <f aca="true" t="shared" si="297" ref="G510:G515">F510-E510</f>
        <v>0</v>
      </c>
      <c r="H510" s="44">
        <v>0</v>
      </c>
      <c r="I510" s="44">
        <v>30</v>
      </c>
      <c r="J510" s="44">
        <v>0</v>
      </c>
      <c r="K510" s="98">
        <f>+I510+H510</f>
        <v>30</v>
      </c>
      <c r="L510" s="45" t="s">
        <v>262</v>
      </c>
      <c r="M510" s="44">
        <v>0</v>
      </c>
      <c r="N510" s="44">
        <f aca="true" t="shared" si="298" ref="N510:N515">$N$1*2</f>
        <v>70</v>
      </c>
      <c r="O510" s="46">
        <v>0</v>
      </c>
      <c r="P510" s="44">
        <v>0</v>
      </c>
      <c r="Q510" s="44">
        <v>0</v>
      </c>
      <c r="R510" s="12">
        <f aca="true" t="shared" si="299" ref="R510:R515">M510+N510+O510+P510+Q510</f>
        <v>70</v>
      </c>
      <c r="S510" s="80">
        <f t="shared" si="263"/>
        <v>1.3333333333333333</v>
      </c>
    </row>
    <row r="511" spans="1:19" ht="12.75" hidden="1" outlineLevel="2">
      <c r="A511" s="41">
        <v>39142</v>
      </c>
      <c r="B511" s="42" t="s">
        <v>121</v>
      </c>
      <c r="C511" s="42" t="s">
        <v>122</v>
      </c>
      <c r="E511" s="42">
        <v>1602920</v>
      </c>
      <c r="F511" s="42">
        <v>1602920</v>
      </c>
      <c r="G511" s="43">
        <f t="shared" si="297"/>
        <v>0</v>
      </c>
      <c r="H511" s="44">
        <v>0</v>
      </c>
      <c r="I511" s="44">
        <v>30</v>
      </c>
      <c r="J511" s="44">
        <v>0</v>
      </c>
      <c r="K511" s="98">
        <f>+I511+H511</f>
        <v>30</v>
      </c>
      <c r="L511" s="45" t="s">
        <v>262</v>
      </c>
      <c r="M511" s="44">
        <v>0</v>
      </c>
      <c r="N511" s="44">
        <f t="shared" si="298"/>
        <v>70</v>
      </c>
      <c r="O511" s="46">
        <v>0</v>
      </c>
      <c r="P511" s="44">
        <v>0</v>
      </c>
      <c r="Q511" s="44">
        <v>0</v>
      </c>
      <c r="R511" s="12">
        <f t="shared" si="299"/>
        <v>70</v>
      </c>
      <c r="S511" s="80">
        <f t="shared" si="263"/>
        <v>1.3333333333333333</v>
      </c>
    </row>
    <row r="512" spans="1:19" s="35" customFormat="1" ht="12.75" hidden="1" outlineLevel="2">
      <c r="A512" s="34">
        <v>39203</v>
      </c>
      <c r="B512" s="35" t="s">
        <v>121</v>
      </c>
      <c r="C512" s="35" t="s">
        <v>122</v>
      </c>
      <c r="E512" s="35">
        <v>1602920</v>
      </c>
      <c r="F512" s="35">
        <v>1640010</v>
      </c>
      <c r="G512" s="36">
        <f t="shared" si="297"/>
        <v>37090</v>
      </c>
      <c r="H512" s="37">
        <v>0</v>
      </c>
      <c r="I512" s="37">
        <v>30</v>
      </c>
      <c r="J512" s="37">
        <v>0</v>
      </c>
      <c r="K512" s="98">
        <f>+J512+I512+H512</f>
        <v>30</v>
      </c>
      <c r="L512" s="38" t="s">
        <v>262</v>
      </c>
      <c r="M512" s="37">
        <v>0</v>
      </c>
      <c r="N512" s="37">
        <f t="shared" si="298"/>
        <v>70</v>
      </c>
      <c r="O512" s="39">
        <f>(10000-5000)*$O$1</f>
        <v>10</v>
      </c>
      <c r="P512" s="37">
        <f>5000*$P$1</f>
        <v>12.5</v>
      </c>
      <c r="Q512" s="40">
        <f>(G512-15000)*$Q$1</f>
        <v>66.27</v>
      </c>
      <c r="R512" s="12">
        <f t="shared" si="299"/>
        <v>158.76999999999998</v>
      </c>
      <c r="S512" s="80">
        <f t="shared" si="263"/>
        <v>4.292333333333333</v>
      </c>
    </row>
    <row r="513" spans="1:19" s="63" customFormat="1" ht="12.75" hidden="1" outlineLevel="2">
      <c r="A513" s="62">
        <v>39264</v>
      </c>
      <c r="B513" s="63" t="s">
        <v>121</v>
      </c>
      <c r="C513" s="63" t="s">
        <v>122</v>
      </c>
      <c r="E513" s="63">
        <v>1640010</v>
      </c>
      <c r="F513" s="63">
        <v>1730950</v>
      </c>
      <c r="G513" s="64">
        <f t="shared" si="297"/>
        <v>90940</v>
      </c>
      <c r="H513" s="65">
        <v>0</v>
      </c>
      <c r="I513" s="65">
        <v>0</v>
      </c>
      <c r="J513" s="65">
        <v>136.41</v>
      </c>
      <c r="K513" s="101">
        <f>+J513+I513+H513</f>
        <v>136.41</v>
      </c>
      <c r="L513" s="64" t="s">
        <v>262</v>
      </c>
      <c r="M513" s="65">
        <v>0</v>
      </c>
      <c r="N513" s="65">
        <f t="shared" si="298"/>
        <v>70</v>
      </c>
      <c r="O513" s="66">
        <f>(10000-5000)*$O$1</f>
        <v>10</v>
      </c>
      <c r="P513" s="65">
        <f>5000*$P$1</f>
        <v>12.5</v>
      </c>
      <c r="Q513" s="67">
        <f>(G513-15000)*$Q$1</f>
        <v>227.82</v>
      </c>
      <c r="R513" s="48">
        <f t="shared" si="299"/>
        <v>320.32</v>
      </c>
      <c r="S513" s="80">
        <f t="shared" si="263"/>
        <v>1.3482149402536472</v>
      </c>
    </row>
    <row r="514" spans="1:19" s="28" customFormat="1" ht="12.75" hidden="1" outlineLevel="2">
      <c r="A514" s="27">
        <v>39326</v>
      </c>
      <c r="B514" s="28" t="s">
        <v>121</v>
      </c>
      <c r="C514" s="28" t="s">
        <v>122</v>
      </c>
      <c r="E514" s="28">
        <v>1730950</v>
      </c>
      <c r="F514" s="28">
        <v>1875170</v>
      </c>
      <c r="G514" s="29">
        <f t="shared" si="297"/>
        <v>144220</v>
      </c>
      <c r="H514" s="30">
        <v>0</v>
      </c>
      <c r="I514" s="30">
        <v>0</v>
      </c>
      <c r="J514" s="30">
        <v>216.33</v>
      </c>
      <c r="K514" s="98">
        <f>+J514+I514+H514</f>
        <v>216.33</v>
      </c>
      <c r="L514" s="31" t="s">
        <v>262</v>
      </c>
      <c r="M514" s="30">
        <v>0</v>
      </c>
      <c r="N514" s="30">
        <f t="shared" si="298"/>
        <v>70</v>
      </c>
      <c r="O514" s="32">
        <f>(10000-5000)*$O$1</f>
        <v>10</v>
      </c>
      <c r="P514" s="30">
        <f>5000*$P$1</f>
        <v>12.5</v>
      </c>
      <c r="Q514" s="68">
        <f>(G514-15000)*$Q$1</f>
        <v>387.66</v>
      </c>
      <c r="R514" s="12">
        <f t="shared" si="299"/>
        <v>480.16</v>
      </c>
      <c r="S514" s="80">
        <f t="shared" si="263"/>
        <v>1.2195719502611753</v>
      </c>
    </row>
    <row r="515" spans="1:19" s="28" customFormat="1" ht="12.75" hidden="1" outlineLevel="2">
      <c r="A515" s="27">
        <v>39387</v>
      </c>
      <c r="B515" s="28" t="s">
        <v>121</v>
      </c>
      <c r="C515" s="28" t="s">
        <v>122</v>
      </c>
      <c r="E515" s="28">
        <v>1875170</v>
      </c>
      <c r="F515" s="28">
        <v>1993310</v>
      </c>
      <c r="G515" s="29">
        <f t="shared" si="297"/>
        <v>118140</v>
      </c>
      <c r="H515" s="30">
        <v>0</v>
      </c>
      <c r="I515" s="30">
        <v>0</v>
      </c>
      <c r="J515" s="30">
        <v>177.21</v>
      </c>
      <c r="K515" s="98">
        <f>+J515+I515+H515</f>
        <v>177.21</v>
      </c>
      <c r="L515" s="31" t="s">
        <v>262</v>
      </c>
      <c r="M515" s="30">
        <v>0</v>
      </c>
      <c r="N515" s="30">
        <f t="shared" si="298"/>
        <v>70</v>
      </c>
      <c r="O515" s="32">
        <f>(10000-5000)*$O$1</f>
        <v>10</v>
      </c>
      <c r="P515" s="30">
        <f>5000*$P$1</f>
        <v>12.5</v>
      </c>
      <c r="Q515" s="68">
        <f>(G515-15000)*$Q$1</f>
        <v>309.42</v>
      </c>
      <c r="R515" s="12">
        <f t="shared" si="299"/>
        <v>401.92</v>
      </c>
      <c r="S515" s="80">
        <f aca="true" t="shared" si="300" ref="S515:S578">SUM(R515-K515)/K515</f>
        <v>1.2680435641329495</v>
      </c>
    </row>
    <row r="516" spans="1:19" s="28" customFormat="1" ht="12.75" outlineLevel="1" collapsed="1">
      <c r="A516" s="27"/>
      <c r="B516" s="53" t="s">
        <v>340</v>
      </c>
      <c r="G516" s="29">
        <f>SUBTOTAL(9,G510:G515)</f>
        <v>390390</v>
      </c>
      <c r="H516" s="30">
        <f>SUBTOTAL(9,H510:H515)</f>
        <v>0</v>
      </c>
      <c r="I516" s="30">
        <f>SUBTOTAL(9,I510:I515)</f>
        <v>90</v>
      </c>
      <c r="J516" s="30">
        <f>SUBTOTAL(9,J510:J515)</f>
        <v>529.95</v>
      </c>
      <c r="K516" s="98">
        <f>SUBTOTAL(9,K510:K515)</f>
        <v>619.95</v>
      </c>
      <c r="L516" s="31"/>
      <c r="M516" s="30">
        <f aca="true" t="shared" si="301" ref="M516:R516">SUBTOTAL(9,M510:M515)</f>
        <v>0</v>
      </c>
      <c r="N516" s="30">
        <f t="shared" si="301"/>
        <v>420</v>
      </c>
      <c r="O516" s="32">
        <f t="shared" si="301"/>
        <v>40</v>
      </c>
      <c r="P516" s="30">
        <f t="shared" si="301"/>
        <v>50</v>
      </c>
      <c r="Q516" s="68">
        <f t="shared" si="301"/>
        <v>991.1700000000001</v>
      </c>
      <c r="R516" s="12">
        <f t="shared" si="301"/>
        <v>1501.17</v>
      </c>
      <c r="S516" s="80">
        <f t="shared" si="300"/>
        <v>1.4214372126784418</v>
      </c>
    </row>
    <row r="517" spans="1:19" ht="12.75" hidden="1" outlineLevel="2">
      <c r="A517" s="41">
        <v>39083</v>
      </c>
      <c r="B517" s="42" t="s">
        <v>123</v>
      </c>
      <c r="C517" s="42" t="s">
        <v>124</v>
      </c>
      <c r="E517" s="42">
        <v>2106190</v>
      </c>
      <c r="F517" s="42">
        <v>2106190</v>
      </c>
      <c r="G517" s="43">
        <f aca="true" t="shared" si="302" ref="G517:G522">F517-E517</f>
        <v>0</v>
      </c>
      <c r="H517" s="44">
        <v>0</v>
      </c>
      <c r="I517" s="44">
        <v>30</v>
      </c>
      <c r="J517" s="44">
        <v>0</v>
      </c>
      <c r="K517" s="98">
        <f>+I517+H517</f>
        <v>30</v>
      </c>
      <c r="L517" s="45" t="s">
        <v>262</v>
      </c>
      <c r="M517" s="44">
        <v>0</v>
      </c>
      <c r="N517" s="44">
        <f aca="true" t="shared" si="303" ref="N517:N522">$N$1*2</f>
        <v>70</v>
      </c>
      <c r="O517" s="46">
        <v>0</v>
      </c>
      <c r="P517" s="44">
        <v>0</v>
      </c>
      <c r="Q517" s="44">
        <v>0</v>
      </c>
      <c r="R517" s="12">
        <f aca="true" t="shared" si="304" ref="R517:R522">M517+N517+O517+P517+Q517</f>
        <v>70</v>
      </c>
      <c r="S517" s="80">
        <f t="shared" si="300"/>
        <v>1.3333333333333333</v>
      </c>
    </row>
    <row r="518" spans="1:19" ht="12.75" hidden="1" outlineLevel="2">
      <c r="A518" s="41">
        <v>39142</v>
      </c>
      <c r="B518" s="42" t="s">
        <v>123</v>
      </c>
      <c r="C518" s="42" t="s">
        <v>124</v>
      </c>
      <c r="E518" s="42">
        <v>2106190</v>
      </c>
      <c r="F518" s="42">
        <v>2106190</v>
      </c>
      <c r="G518" s="43">
        <f t="shared" si="302"/>
        <v>0</v>
      </c>
      <c r="H518" s="44">
        <v>0</v>
      </c>
      <c r="I518" s="44">
        <v>30</v>
      </c>
      <c r="J518" s="44">
        <v>0</v>
      </c>
      <c r="K518" s="98">
        <f>+I518+H518</f>
        <v>30</v>
      </c>
      <c r="L518" s="45" t="s">
        <v>262</v>
      </c>
      <c r="M518" s="44">
        <v>0</v>
      </c>
      <c r="N518" s="44">
        <f t="shared" si="303"/>
        <v>70</v>
      </c>
      <c r="O518" s="46">
        <v>0</v>
      </c>
      <c r="P518" s="44">
        <v>0</v>
      </c>
      <c r="Q518" s="44">
        <v>0</v>
      </c>
      <c r="R518" s="12">
        <f t="shared" si="304"/>
        <v>70</v>
      </c>
      <c r="S518" s="80">
        <f t="shared" si="300"/>
        <v>1.3333333333333333</v>
      </c>
    </row>
    <row r="519" spans="1:19" s="35" customFormat="1" ht="12.75" hidden="1" outlineLevel="2">
      <c r="A519" s="34">
        <v>39203</v>
      </c>
      <c r="B519" s="35" t="s">
        <v>123</v>
      </c>
      <c r="C519" s="35" t="s">
        <v>124</v>
      </c>
      <c r="E519" s="35">
        <v>2106190</v>
      </c>
      <c r="F519" s="35">
        <v>2164410</v>
      </c>
      <c r="G519" s="36">
        <f t="shared" si="302"/>
        <v>58220</v>
      </c>
      <c r="H519" s="37">
        <v>0</v>
      </c>
      <c r="I519" s="37">
        <v>30</v>
      </c>
      <c r="J519" s="37">
        <v>0</v>
      </c>
      <c r="K519" s="98">
        <f>+J519+I519+H519</f>
        <v>30</v>
      </c>
      <c r="L519" s="38" t="s">
        <v>262</v>
      </c>
      <c r="M519" s="37">
        <v>0</v>
      </c>
      <c r="N519" s="37">
        <f t="shared" si="303"/>
        <v>70</v>
      </c>
      <c r="O519" s="39">
        <f>(10000-5000)*$O$1</f>
        <v>10</v>
      </c>
      <c r="P519" s="37">
        <f>5000*$P$1</f>
        <v>12.5</v>
      </c>
      <c r="Q519" s="40">
        <f>(G519-15000)*$Q$1</f>
        <v>129.66</v>
      </c>
      <c r="R519" s="12">
        <f t="shared" si="304"/>
        <v>222.16</v>
      </c>
      <c r="S519" s="80">
        <f t="shared" si="300"/>
        <v>6.405333333333333</v>
      </c>
    </row>
    <row r="520" spans="1:19" s="28" customFormat="1" ht="12.75" hidden="1" outlineLevel="2">
      <c r="A520" s="27">
        <v>39264</v>
      </c>
      <c r="B520" s="28" t="s">
        <v>123</v>
      </c>
      <c r="C520" s="28" t="s">
        <v>124</v>
      </c>
      <c r="E520" s="28">
        <v>2164410</v>
      </c>
      <c r="F520" s="28">
        <v>2279550</v>
      </c>
      <c r="G520" s="29">
        <f t="shared" si="302"/>
        <v>115140</v>
      </c>
      <c r="H520" s="30">
        <v>0</v>
      </c>
      <c r="I520" s="30">
        <v>0</v>
      </c>
      <c r="J520" s="30">
        <v>172.71</v>
      </c>
      <c r="K520" s="98">
        <f>+J520+I520+H520</f>
        <v>172.71</v>
      </c>
      <c r="L520" s="31" t="s">
        <v>262</v>
      </c>
      <c r="M520" s="30">
        <v>0</v>
      </c>
      <c r="N520" s="30">
        <f t="shared" si="303"/>
        <v>70</v>
      </c>
      <c r="O520" s="32">
        <f>(10000-5000)*$O$1</f>
        <v>10</v>
      </c>
      <c r="P520" s="30">
        <f>5000*$P$1</f>
        <v>12.5</v>
      </c>
      <c r="Q520" s="68">
        <f>(G520-15000)*$Q$1</f>
        <v>300.42</v>
      </c>
      <c r="R520" s="12">
        <f t="shared" si="304"/>
        <v>392.92</v>
      </c>
      <c r="S520" s="80">
        <f t="shared" si="300"/>
        <v>1.275027502750275</v>
      </c>
    </row>
    <row r="521" spans="1:19" s="35" customFormat="1" ht="12.75" hidden="1" outlineLevel="2">
      <c r="A521" s="34">
        <v>39326</v>
      </c>
      <c r="B521" s="35" t="s">
        <v>123</v>
      </c>
      <c r="C521" s="35" t="s">
        <v>124</v>
      </c>
      <c r="E521" s="35">
        <v>2279550</v>
      </c>
      <c r="F521" s="35">
        <v>2362880</v>
      </c>
      <c r="G521" s="36">
        <f t="shared" si="302"/>
        <v>83330</v>
      </c>
      <c r="H521" s="37">
        <v>0</v>
      </c>
      <c r="I521" s="37">
        <v>0</v>
      </c>
      <c r="J521" s="37">
        <v>125</v>
      </c>
      <c r="K521" s="98">
        <f>+J521+I521+H521</f>
        <v>125</v>
      </c>
      <c r="L521" s="38" t="s">
        <v>262</v>
      </c>
      <c r="M521" s="37">
        <v>0</v>
      </c>
      <c r="N521" s="37">
        <f t="shared" si="303"/>
        <v>70</v>
      </c>
      <c r="O521" s="39">
        <f>(10000-5000)*$O$1</f>
        <v>10</v>
      </c>
      <c r="P521" s="37">
        <f>5000*$P$1</f>
        <v>12.5</v>
      </c>
      <c r="Q521" s="40">
        <f>(G521-15000)*$Q$1</f>
        <v>204.99</v>
      </c>
      <c r="R521" s="12">
        <f t="shared" si="304"/>
        <v>297.49</v>
      </c>
      <c r="S521" s="80">
        <f t="shared" si="300"/>
        <v>1.37992</v>
      </c>
    </row>
    <row r="522" spans="1:19" s="35" customFormat="1" ht="12.75" hidden="1" outlineLevel="2">
      <c r="A522" s="34">
        <v>39387</v>
      </c>
      <c r="B522" s="35" t="s">
        <v>123</v>
      </c>
      <c r="C522" s="35" t="s">
        <v>124</v>
      </c>
      <c r="E522" s="35">
        <v>2362880</v>
      </c>
      <c r="F522" s="35">
        <v>2434480</v>
      </c>
      <c r="G522" s="36">
        <f t="shared" si="302"/>
        <v>71600</v>
      </c>
      <c r="H522" s="37">
        <v>12.5</v>
      </c>
      <c r="I522" s="37">
        <v>0</v>
      </c>
      <c r="J522" s="37">
        <v>107.4</v>
      </c>
      <c r="K522" s="98">
        <f>+J522+I522+H522</f>
        <v>119.9</v>
      </c>
      <c r="L522" s="38" t="s">
        <v>262</v>
      </c>
      <c r="M522" s="37">
        <v>12.5</v>
      </c>
      <c r="N522" s="37">
        <f t="shared" si="303"/>
        <v>70</v>
      </c>
      <c r="O522" s="39">
        <f>(10000-5000)*$O$1</f>
        <v>10</v>
      </c>
      <c r="P522" s="37">
        <f>5000*$P$1</f>
        <v>12.5</v>
      </c>
      <c r="Q522" s="40">
        <f>(G522-15000)*$Q$1</f>
        <v>169.8</v>
      </c>
      <c r="R522" s="12">
        <f t="shared" si="304"/>
        <v>274.8</v>
      </c>
      <c r="S522" s="80">
        <f t="shared" si="300"/>
        <v>1.291909924937448</v>
      </c>
    </row>
    <row r="523" spans="1:19" s="35" customFormat="1" ht="12.75" outlineLevel="1" collapsed="1">
      <c r="A523" s="34"/>
      <c r="B523" s="50" t="s">
        <v>341</v>
      </c>
      <c r="G523" s="36">
        <f>SUBTOTAL(9,G517:G522)</f>
        <v>328290</v>
      </c>
      <c r="H523" s="37">
        <f>SUBTOTAL(9,H517:H522)</f>
        <v>12.5</v>
      </c>
      <c r="I523" s="37">
        <f>SUBTOTAL(9,I517:I522)</f>
        <v>90</v>
      </c>
      <c r="J523" s="37">
        <f>SUBTOTAL(9,J517:J522)</f>
        <v>405.11</v>
      </c>
      <c r="K523" s="98">
        <f>SUBTOTAL(9,K517:K522)</f>
        <v>507.61</v>
      </c>
      <c r="L523" s="38"/>
      <c r="M523" s="37">
        <f aca="true" t="shared" si="305" ref="M523:R523">SUBTOTAL(9,M517:M522)</f>
        <v>12.5</v>
      </c>
      <c r="N523" s="37">
        <f t="shared" si="305"/>
        <v>420</v>
      </c>
      <c r="O523" s="39">
        <f t="shared" si="305"/>
        <v>40</v>
      </c>
      <c r="P523" s="37">
        <f t="shared" si="305"/>
        <v>50</v>
      </c>
      <c r="Q523" s="40">
        <f t="shared" si="305"/>
        <v>804.8700000000001</v>
      </c>
      <c r="R523" s="12">
        <f t="shared" si="305"/>
        <v>1327.37</v>
      </c>
      <c r="S523" s="80">
        <f t="shared" si="300"/>
        <v>1.614940604007013</v>
      </c>
    </row>
    <row r="524" spans="1:19" ht="12.75" hidden="1" outlineLevel="2">
      <c r="A524" s="41">
        <v>39083</v>
      </c>
      <c r="B524" s="42" t="s">
        <v>131</v>
      </c>
      <c r="C524" s="42" t="s">
        <v>132</v>
      </c>
      <c r="E524" s="42">
        <v>2669080</v>
      </c>
      <c r="F524" s="42">
        <v>2669080</v>
      </c>
      <c r="G524" s="43">
        <f aca="true" t="shared" si="306" ref="G524:G529">F524-E524</f>
        <v>0</v>
      </c>
      <c r="H524" s="44">
        <v>0</v>
      </c>
      <c r="I524" s="44">
        <v>30</v>
      </c>
      <c r="J524" s="44">
        <v>0</v>
      </c>
      <c r="K524" s="98">
        <f>+I524+H524</f>
        <v>30</v>
      </c>
      <c r="L524" s="45" t="s">
        <v>262</v>
      </c>
      <c r="M524" s="44">
        <v>0</v>
      </c>
      <c r="N524" s="44">
        <f aca="true" t="shared" si="307" ref="N524:N529">$N$1*2</f>
        <v>70</v>
      </c>
      <c r="O524" s="46">
        <v>0</v>
      </c>
      <c r="P524" s="44">
        <v>0</v>
      </c>
      <c r="Q524" s="44">
        <v>0</v>
      </c>
      <c r="R524" s="12">
        <f aca="true" t="shared" si="308" ref="R524:R529">M524+N524+O524+P524+Q524</f>
        <v>70</v>
      </c>
      <c r="S524" s="80">
        <f t="shared" si="300"/>
        <v>1.3333333333333333</v>
      </c>
    </row>
    <row r="525" spans="1:19" ht="12.75" hidden="1" outlineLevel="2">
      <c r="A525" s="41">
        <v>39142</v>
      </c>
      <c r="B525" s="42" t="s">
        <v>131</v>
      </c>
      <c r="C525" s="42" t="s">
        <v>132</v>
      </c>
      <c r="E525" s="42">
        <v>2669080</v>
      </c>
      <c r="F525" s="42">
        <v>2669080</v>
      </c>
      <c r="G525" s="43">
        <f t="shared" si="306"/>
        <v>0</v>
      </c>
      <c r="H525" s="44">
        <v>0</v>
      </c>
      <c r="I525" s="44">
        <v>30</v>
      </c>
      <c r="J525" s="44">
        <v>0</v>
      </c>
      <c r="K525" s="98">
        <f>+I525+H525</f>
        <v>30</v>
      </c>
      <c r="L525" s="45" t="s">
        <v>262</v>
      </c>
      <c r="M525" s="44">
        <v>0</v>
      </c>
      <c r="N525" s="44">
        <f t="shared" si="307"/>
        <v>70</v>
      </c>
      <c r="O525" s="46">
        <v>0</v>
      </c>
      <c r="P525" s="44">
        <v>0</v>
      </c>
      <c r="Q525" s="44">
        <v>0</v>
      </c>
      <c r="R525" s="12">
        <f t="shared" si="308"/>
        <v>70</v>
      </c>
      <c r="S525" s="80">
        <f t="shared" si="300"/>
        <v>1.3333333333333333</v>
      </c>
    </row>
    <row r="526" spans="1:19" s="35" customFormat="1" ht="12.75" hidden="1" outlineLevel="2">
      <c r="A526" s="34">
        <v>39203</v>
      </c>
      <c r="B526" s="35" t="s">
        <v>131</v>
      </c>
      <c r="C526" s="35" t="s">
        <v>132</v>
      </c>
      <c r="E526" s="35">
        <v>2669080</v>
      </c>
      <c r="F526" s="35">
        <v>2705230</v>
      </c>
      <c r="G526" s="36">
        <f t="shared" si="306"/>
        <v>36150</v>
      </c>
      <c r="H526" s="37">
        <v>0</v>
      </c>
      <c r="I526" s="37">
        <v>30</v>
      </c>
      <c r="J526" s="37">
        <v>0</v>
      </c>
      <c r="K526" s="98">
        <f>+J526+I526+H526</f>
        <v>30</v>
      </c>
      <c r="L526" s="38" t="s">
        <v>262</v>
      </c>
      <c r="M526" s="37">
        <v>0</v>
      </c>
      <c r="N526" s="37">
        <f t="shared" si="307"/>
        <v>70</v>
      </c>
      <c r="O526" s="39">
        <f>(10000-5000)*$O$1</f>
        <v>10</v>
      </c>
      <c r="P526" s="37">
        <f>5000*$P$1</f>
        <v>12.5</v>
      </c>
      <c r="Q526" s="40">
        <f>(G526-15000)*$Q$1</f>
        <v>63.45</v>
      </c>
      <c r="R526" s="12">
        <f t="shared" si="308"/>
        <v>155.95</v>
      </c>
      <c r="S526" s="80">
        <f t="shared" si="300"/>
        <v>4.198333333333333</v>
      </c>
    </row>
    <row r="527" spans="1:19" s="63" customFormat="1" ht="12.75" hidden="1" outlineLevel="2">
      <c r="A527" s="62">
        <v>39264</v>
      </c>
      <c r="B527" s="63" t="s">
        <v>131</v>
      </c>
      <c r="C527" s="63" t="s">
        <v>132</v>
      </c>
      <c r="E527" s="63">
        <v>2705230</v>
      </c>
      <c r="F527" s="63">
        <v>2797610</v>
      </c>
      <c r="G527" s="64">
        <f t="shared" si="306"/>
        <v>92380</v>
      </c>
      <c r="H527" s="65">
        <v>0</v>
      </c>
      <c r="I527" s="65">
        <v>0</v>
      </c>
      <c r="J527" s="65">
        <v>138.57</v>
      </c>
      <c r="K527" s="101">
        <f>+J527+I527+H527</f>
        <v>138.57</v>
      </c>
      <c r="L527" s="64" t="s">
        <v>262</v>
      </c>
      <c r="M527" s="65">
        <v>0</v>
      </c>
      <c r="N527" s="65">
        <f t="shared" si="307"/>
        <v>70</v>
      </c>
      <c r="O527" s="66">
        <f>(10000-5000)*$O$1</f>
        <v>10</v>
      </c>
      <c r="P527" s="65">
        <f>5000*$P$1</f>
        <v>12.5</v>
      </c>
      <c r="Q527" s="67">
        <f>(G527-15000)*$Q$1</f>
        <v>232.14000000000001</v>
      </c>
      <c r="R527" s="48">
        <f t="shared" si="308"/>
        <v>324.64</v>
      </c>
      <c r="S527" s="80">
        <f t="shared" si="300"/>
        <v>1.3427870390416397</v>
      </c>
    </row>
    <row r="528" spans="1:19" s="35" customFormat="1" ht="12.75" hidden="1" outlineLevel="2">
      <c r="A528" s="34">
        <v>39326</v>
      </c>
      <c r="B528" s="35" t="s">
        <v>131</v>
      </c>
      <c r="C528" s="35" t="s">
        <v>132</v>
      </c>
      <c r="E528" s="35">
        <v>2797610</v>
      </c>
      <c r="F528" s="35">
        <v>2863180</v>
      </c>
      <c r="G528" s="36">
        <f t="shared" si="306"/>
        <v>65570</v>
      </c>
      <c r="H528" s="37">
        <v>0</v>
      </c>
      <c r="I528" s="37">
        <v>0</v>
      </c>
      <c r="J528" s="37">
        <v>98.36</v>
      </c>
      <c r="K528" s="98">
        <f>+J528+I528+H528</f>
        <v>98.36</v>
      </c>
      <c r="L528" s="38" t="s">
        <v>262</v>
      </c>
      <c r="M528" s="37">
        <v>0</v>
      </c>
      <c r="N528" s="37">
        <f t="shared" si="307"/>
        <v>70</v>
      </c>
      <c r="O528" s="39">
        <f>(10000-5000)*$O$1</f>
        <v>10</v>
      </c>
      <c r="P528" s="37">
        <f>5000*$P$1</f>
        <v>12.5</v>
      </c>
      <c r="Q528" s="40">
        <f>(G528-15000)*$Q$1</f>
        <v>151.71</v>
      </c>
      <c r="R528" s="12">
        <f t="shared" si="308"/>
        <v>244.21</v>
      </c>
      <c r="S528" s="80">
        <f t="shared" si="300"/>
        <v>1.4828182187881256</v>
      </c>
    </row>
    <row r="529" spans="1:19" s="35" customFormat="1" ht="12.75" hidden="1" outlineLevel="2">
      <c r="A529" s="34">
        <v>39387</v>
      </c>
      <c r="B529" s="35" t="s">
        <v>131</v>
      </c>
      <c r="C529" s="35" t="s">
        <v>132</v>
      </c>
      <c r="E529" s="35">
        <v>2863180</v>
      </c>
      <c r="F529" s="35">
        <v>2917320</v>
      </c>
      <c r="G529" s="36">
        <f t="shared" si="306"/>
        <v>54140</v>
      </c>
      <c r="H529" s="37">
        <v>0</v>
      </c>
      <c r="I529" s="37">
        <v>0</v>
      </c>
      <c r="J529" s="37">
        <v>81.21</v>
      </c>
      <c r="K529" s="98">
        <f>+J529+I529+H529</f>
        <v>81.21</v>
      </c>
      <c r="L529" s="38" t="s">
        <v>262</v>
      </c>
      <c r="M529" s="37">
        <v>0</v>
      </c>
      <c r="N529" s="37">
        <f t="shared" si="307"/>
        <v>70</v>
      </c>
      <c r="O529" s="39">
        <f>(10000-5000)*$O$1</f>
        <v>10</v>
      </c>
      <c r="P529" s="37">
        <f>5000*$P$1</f>
        <v>12.5</v>
      </c>
      <c r="Q529" s="40">
        <f>(G529-15000)*$Q$1</f>
        <v>117.42</v>
      </c>
      <c r="R529" s="12">
        <f t="shared" si="308"/>
        <v>209.92000000000002</v>
      </c>
      <c r="S529" s="80">
        <f t="shared" si="300"/>
        <v>1.5849033370274603</v>
      </c>
    </row>
    <row r="530" spans="1:19" s="35" customFormat="1" ht="12.75" outlineLevel="1" collapsed="1">
      <c r="A530" s="34"/>
      <c r="B530" s="50" t="s">
        <v>342</v>
      </c>
      <c r="G530" s="36">
        <f>SUBTOTAL(9,G524:G529)</f>
        <v>248240</v>
      </c>
      <c r="H530" s="37">
        <f>SUBTOTAL(9,H524:H529)</f>
        <v>0</v>
      </c>
      <c r="I530" s="37">
        <f>SUBTOTAL(9,I524:I529)</f>
        <v>90</v>
      </c>
      <c r="J530" s="37">
        <f>SUBTOTAL(9,J524:J529)</f>
        <v>318.14</v>
      </c>
      <c r="K530" s="98">
        <f>SUBTOTAL(9,K524:K529)</f>
        <v>408.14</v>
      </c>
      <c r="L530" s="38"/>
      <c r="M530" s="37">
        <f aca="true" t="shared" si="309" ref="M530:R530">SUBTOTAL(9,M524:M529)</f>
        <v>0</v>
      </c>
      <c r="N530" s="37">
        <f t="shared" si="309"/>
        <v>420</v>
      </c>
      <c r="O530" s="39">
        <f t="shared" si="309"/>
        <v>40</v>
      </c>
      <c r="P530" s="37">
        <f t="shared" si="309"/>
        <v>50</v>
      </c>
      <c r="Q530" s="40">
        <f t="shared" si="309"/>
        <v>564.72</v>
      </c>
      <c r="R530" s="12">
        <f t="shared" si="309"/>
        <v>1074.72</v>
      </c>
      <c r="S530" s="80">
        <f t="shared" si="300"/>
        <v>1.6332140932033128</v>
      </c>
    </row>
    <row r="531" spans="1:19" ht="12.75" hidden="1" outlineLevel="2">
      <c r="A531" s="41">
        <v>39083</v>
      </c>
      <c r="B531" s="42" t="s">
        <v>133</v>
      </c>
      <c r="C531" s="42" t="s">
        <v>134</v>
      </c>
      <c r="E531" s="42">
        <v>8133610</v>
      </c>
      <c r="F531" s="42">
        <v>8133610</v>
      </c>
      <c r="G531" s="43">
        <f aca="true" t="shared" si="310" ref="G531:G536">F531-E531</f>
        <v>0</v>
      </c>
      <c r="H531" s="44">
        <v>0</v>
      </c>
      <c r="I531" s="44">
        <v>30</v>
      </c>
      <c r="J531" s="44">
        <v>0</v>
      </c>
      <c r="K531" s="98">
        <f>+I531+H531</f>
        <v>30</v>
      </c>
      <c r="L531" s="45" t="s">
        <v>262</v>
      </c>
      <c r="M531" s="44">
        <v>0</v>
      </c>
      <c r="N531" s="44">
        <f aca="true" t="shared" si="311" ref="N531:N536">$N$1*2</f>
        <v>70</v>
      </c>
      <c r="O531" s="46">
        <v>0</v>
      </c>
      <c r="P531" s="44">
        <v>0</v>
      </c>
      <c r="Q531" s="44">
        <v>0</v>
      </c>
      <c r="R531" s="12">
        <f aca="true" t="shared" si="312" ref="R531:R536">M531+N531+O531+P531+Q531</f>
        <v>70</v>
      </c>
      <c r="S531" s="80">
        <f t="shared" si="300"/>
        <v>1.3333333333333333</v>
      </c>
    </row>
    <row r="532" spans="1:19" ht="12.75" hidden="1" outlineLevel="2">
      <c r="A532" s="41">
        <v>39142</v>
      </c>
      <c r="B532" s="42" t="s">
        <v>133</v>
      </c>
      <c r="C532" s="42" t="s">
        <v>134</v>
      </c>
      <c r="E532" s="42">
        <v>8133610</v>
      </c>
      <c r="F532" s="42">
        <v>8133610</v>
      </c>
      <c r="G532" s="43">
        <f t="shared" si="310"/>
        <v>0</v>
      </c>
      <c r="H532" s="44">
        <v>0</v>
      </c>
      <c r="I532" s="44">
        <v>30</v>
      </c>
      <c r="J532" s="44">
        <v>0</v>
      </c>
      <c r="K532" s="98">
        <f>+I532+H532</f>
        <v>30</v>
      </c>
      <c r="L532" s="45" t="s">
        <v>262</v>
      </c>
      <c r="M532" s="44">
        <v>0</v>
      </c>
      <c r="N532" s="44">
        <f t="shared" si="311"/>
        <v>70</v>
      </c>
      <c r="O532" s="46">
        <v>0</v>
      </c>
      <c r="P532" s="44">
        <v>0</v>
      </c>
      <c r="Q532" s="44">
        <v>0</v>
      </c>
      <c r="R532" s="12">
        <f t="shared" si="312"/>
        <v>70</v>
      </c>
      <c r="S532" s="80">
        <f t="shared" si="300"/>
        <v>1.3333333333333333</v>
      </c>
    </row>
    <row r="533" spans="1:19" s="35" customFormat="1" ht="12.75" hidden="1" outlineLevel="2">
      <c r="A533" s="34">
        <v>39203</v>
      </c>
      <c r="B533" s="35" t="s">
        <v>133</v>
      </c>
      <c r="C533" s="35" t="s">
        <v>134</v>
      </c>
      <c r="E533" s="35">
        <v>8133610</v>
      </c>
      <c r="F533" s="35">
        <v>8196020</v>
      </c>
      <c r="G533" s="36">
        <f t="shared" si="310"/>
        <v>62410</v>
      </c>
      <c r="H533" s="37">
        <v>0</v>
      </c>
      <c r="I533" s="37">
        <v>0</v>
      </c>
      <c r="J533" s="37">
        <v>33.62</v>
      </c>
      <c r="K533" s="98">
        <f>+J533+I533+H533</f>
        <v>33.62</v>
      </c>
      <c r="L533" s="38" t="s">
        <v>262</v>
      </c>
      <c r="M533" s="37">
        <v>0</v>
      </c>
      <c r="N533" s="37">
        <f t="shared" si="311"/>
        <v>70</v>
      </c>
      <c r="O533" s="39">
        <f>(10000-5000)*$O$1</f>
        <v>10</v>
      </c>
      <c r="P533" s="37">
        <f>5000*$P$1</f>
        <v>12.5</v>
      </c>
      <c r="Q533" s="40">
        <f>(G533-15000)*$Q$1</f>
        <v>142.23</v>
      </c>
      <c r="R533" s="12">
        <f t="shared" si="312"/>
        <v>234.73</v>
      </c>
      <c r="S533" s="80">
        <f t="shared" si="300"/>
        <v>5.981856038072576</v>
      </c>
    </row>
    <row r="534" spans="1:19" s="21" customFormat="1" ht="12.75" hidden="1" outlineLevel="2">
      <c r="A534" s="20">
        <v>39264</v>
      </c>
      <c r="B534" s="21" t="s">
        <v>133</v>
      </c>
      <c r="C534" s="21" t="s">
        <v>134</v>
      </c>
      <c r="E534" s="21">
        <v>8196020</v>
      </c>
      <c r="F534" s="21">
        <v>8403330</v>
      </c>
      <c r="G534" s="22">
        <f t="shared" si="310"/>
        <v>207310</v>
      </c>
      <c r="H534" s="23">
        <v>0</v>
      </c>
      <c r="I534" s="23">
        <v>0</v>
      </c>
      <c r="J534" s="23">
        <v>310.97</v>
      </c>
      <c r="K534" s="98">
        <f>+J534+I534+H534</f>
        <v>310.97</v>
      </c>
      <c r="L534" s="24" t="s">
        <v>262</v>
      </c>
      <c r="M534" s="23">
        <v>0</v>
      </c>
      <c r="N534" s="23">
        <f t="shared" si="311"/>
        <v>70</v>
      </c>
      <c r="O534" s="25">
        <f>(10000-5000)*$O$1</f>
        <v>10</v>
      </c>
      <c r="P534" s="23">
        <f>5000*$P$1</f>
        <v>12.5</v>
      </c>
      <c r="Q534" s="69">
        <f>(G534-15000)*$Q$1</f>
        <v>576.9300000000001</v>
      </c>
      <c r="R534" s="12">
        <f t="shared" si="312"/>
        <v>669.4300000000001</v>
      </c>
      <c r="S534" s="80">
        <f t="shared" si="300"/>
        <v>1.1527156960478502</v>
      </c>
    </row>
    <row r="535" spans="1:19" s="28" customFormat="1" ht="12.75" hidden="1" outlineLevel="2">
      <c r="A535" s="27">
        <v>39326</v>
      </c>
      <c r="B535" s="28" t="s">
        <v>133</v>
      </c>
      <c r="C535" s="28" t="s">
        <v>134</v>
      </c>
      <c r="E535" s="28">
        <v>8403330</v>
      </c>
      <c r="F535" s="28">
        <v>8586260</v>
      </c>
      <c r="G535" s="29">
        <f t="shared" si="310"/>
        <v>182930</v>
      </c>
      <c r="H535" s="30">
        <v>0</v>
      </c>
      <c r="I535" s="30">
        <v>0</v>
      </c>
      <c r="J535" s="30">
        <v>274.4</v>
      </c>
      <c r="K535" s="98">
        <f>+J535+I535+H535</f>
        <v>274.4</v>
      </c>
      <c r="L535" s="31" t="s">
        <v>262</v>
      </c>
      <c r="M535" s="30">
        <v>0</v>
      </c>
      <c r="N535" s="30">
        <f t="shared" si="311"/>
        <v>70</v>
      </c>
      <c r="O535" s="32">
        <f>(10000-5000)*$O$1</f>
        <v>10</v>
      </c>
      <c r="P535" s="30">
        <f>5000*$P$1</f>
        <v>12.5</v>
      </c>
      <c r="Q535" s="68">
        <f>(G535-15000)*$Q$1</f>
        <v>503.79</v>
      </c>
      <c r="R535" s="12">
        <f t="shared" si="312"/>
        <v>596.29</v>
      </c>
      <c r="S535" s="80">
        <f t="shared" si="300"/>
        <v>1.1730685131195335</v>
      </c>
    </row>
    <row r="536" spans="1:19" s="63" customFormat="1" ht="12.75" hidden="1" outlineLevel="2">
      <c r="A536" s="62">
        <v>39387</v>
      </c>
      <c r="B536" s="63" t="s">
        <v>133</v>
      </c>
      <c r="C536" s="63" t="s">
        <v>134</v>
      </c>
      <c r="E536" s="63">
        <v>8586260</v>
      </c>
      <c r="F536" s="63">
        <v>8684510</v>
      </c>
      <c r="G536" s="64">
        <f t="shared" si="310"/>
        <v>98250</v>
      </c>
      <c r="H536" s="65">
        <v>27.43</v>
      </c>
      <c r="I536" s="65">
        <v>0</v>
      </c>
      <c r="J536" s="65">
        <v>147.38</v>
      </c>
      <c r="K536" s="101">
        <f>+J536+I536+H536</f>
        <v>174.81</v>
      </c>
      <c r="L536" s="64" t="s">
        <v>262</v>
      </c>
      <c r="M536" s="65">
        <v>27.43</v>
      </c>
      <c r="N536" s="65">
        <f t="shared" si="311"/>
        <v>70</v>
      </c>
      <c r="O536" s="66">
        <f>(10000-5000)*$O$1</f>
        <v>10</v>
      </c>
      <c r="P536" s="65">
        <f>5000*$P$1</f>
        <v>12.5</v>
      </c>
      <c r="Q536" s="67">
        <f>(G536-15000)*$Q$1</f>
        <v>249.75</v>
      </c>
      <c r="R536" s="48">
        <f t="shared" si="312"/>
        <v>369.68</v>
      </c>
      <c r="S536" s="80">
        <f t="shared" si="300"/>
        <v>1.114753160574338</v>
      </c>
    </row>
    <row r="537" spans="1:19" s="63" customFormat="1" ht="12.75" outlineLevel="1" collapsed="1">
      <c r="A537" s="62"/>
      <c r="B537" s="76" t="s">
        <v>343</v>
      </c>
      <c r="G537" s="64">
        <f>SUBTOTAL(9,G531:G536)</f>
        <v>550900</v>
      </c>
      <c r="H537" s="65">
        <f>SUBTOTAL(9,H531:H536)</f>
        <v>27.43</v>
      </c>
      <c r="I537" s="65">
        <f>SUBTOTAL(9,I531:I536)</f>
        <v>60</v>
      </c>
      <c r="J537" s="65">
        <f>SUBTOTAL(9,J531:J536)</f>
        <v>766.37</v>
      </c>
      <c r="K537" s="101">
        <f>SUBTOTAL(9,K531:K536)</f>
        <v>853.8</v>
      </c>
      <c r="L537" s="64"/>
      <c r="M537" s="65">
        <f aca="true" t="shared" si="313" ref="M537:R537">SUBTOTAL(9,M531:M536)</f>
        <v>27.43</v>
      </c>
      <c r="N537" s="65">
        <f t="shared" si="313"/>
        <v>420</v>
      </c>
      <c r="O537" s="66">
        <f t="shared" si="313"/>
        <v>40</v>
      </c>
      <c r="P537" s="65">
        <f t="shared" si="313"/>
        <v>50</v>
      </c>
      <c r="Q537" s="67">
        <f t="shared" si="313"/>
        <v>1472.7</v>
      </c>
      <c r="R537" s="48">
        <f t="shared" si="313"/>
        <v>2010.13</v>
      </c>
      <c r="S537" s="80">
        <f t="shared" si="300"/>
        <v>1.3543335675802297</v>
      </c>
    </row>
    <row r="538" spans="1:19" ht="12.75" hidden="1" outlineLevel="2">
      <c r="A538" s="41">
        <v>39083</v>
      </c>
      <c r="B538" s="42" t="s">
        <v>135</v>
      </c>
      <c r="C538" s="42" t="s">
        <v>136</v>
      </c>
      <c r="E538" s="42">
        <v>2479310</v>
      </c>
      <c r="F538" s="42">
        <v>2479310</v>
      </c>
      <c r="G538" s="43">
        <f aca="true" t="shared" si="314" ref="G538:G543">F538-E538</f>
        <v>0</v>
      </c>
      <c r="H538" s="44">
        <v>0</v>
      </c>
      <c r="I538" s="44">
        <v>30</v>
      </c>
      <c r="J538" s="44">
        <v>0</v>
      </c>
      <c r="K538" s="98">
        <f>+I538+H538</f>
        <v>30</v>
      </c>
      <c r="L538" s="45" t="s">
        <v>262</v>
      </c>
      <c r="M538" s="44">
        <v>0</v>
      </c>
      <c r="N538" s="44">
        <f aca="true" t="shared" si="315" ref="N538:N543">$N$1*2</f>
        <v>70</v>
      </c>
      <c r="O538" s="46">
        <v>0</v>
      </c>
      <c r="P538" s="44">
        <v>0</v>
      </c>
      <c r="Q538" s="44">
        <v>0</v>
      </c>
      <c r="R538" s="12">
        <f aca="true" t="shared" si="316" ref="R538:R543">M538+N538+O538+P538+Q538</f>
        <v>70</v>
      </c>
      <c r="S538" s="80">
        <f t="shared" si="300"/>
        <v>1.3333333333333333</v>
      </c>
    </row>
    <row r="539" spans="1:19" ht="12.75" hidden="1" outlineLevel="2">
      <c r="A539" s="41">
        <v>39142</v>
      </c>
      <c r="B539" s="42" t="s">
        <v>135</v>
      </c>
      <c r="C539" s="42" t="s">
        <v>136</v>
      </c>
      <c r="E539" s="42">
        <v>2479310</v>
      </c>
      <c r="F539" s="42">
        <v>2479310</v>
      </c>
      <c r="G539" s="43">
        <f t="shared" si="314"/>
        <v>0</v>
      </c>
      <c r="H539" s="44">
        <v>0</v>
      </c>
      <c r="I539" s="44">
        <v>30</v>
      </c>
      <c r="J539" s="44">
        <v>0</v>
      </c>
      <c r="K539" s="98">
        <f>+I539+H539</f>
        <v>30</v>
      </c>
      <c r="L539" s="45" t="s">
        <v>262</v>
      </c>
      <c r="M539" s="44">
        <v>0</v>
      </c>
      <c r="N539" s="44">
        <f t="shared" si="315"/>
        <v>70</v>
      </c>
      <c r="O539" s="46">
        <v>0</v>
      </c>
      <c r="P539" s="44">
        <v>0</v>
      </c>
      <c r="Q539" s="44">
        <v>0</v>
      </c>
      <c r="R539" s="12">
        <f t="shared" si="316"/>
        <v>70</v>
      </c>
      <c r="S539" s="80">
        <f t="shared" si="300"/>
        <v>1.3333333333333333</v>
      </c>
    </row>
    <row r="540" spans="1:19" s="35" customFormat="1" ht="12.75" hidden="1" outlineLevel="2">
      <c r="A540" s="34">
        <v>39203</v>
      </c>
      <c r="B540" s="35" t="s">
        <v>135</v>
      </c>
      <c r="C540" s="35" t="s">
        <v>136</v>
      </c>
      <c r="E540" s="35">
        <v>2479310</v>
      </c>
      <c r="F540" s="35">
        <v>2530180</v>
      </c>
      <c r="G540" s="36">
        <f t="shared" si="314"/>
        <v>50870</v>
      </c>
      <c r="H540" s="37">
        <v>10</v>
      </c>
      <c r="I540" s="37">
        <v>30</v>
      </c>
      <c r="J540" s="37">
        <v>0</v>
      </c>
      <c r="K540" s="98">
        <f>+J540+I540+H540</f>
        <v>40</v>
      </c>
      <c r="L540" s="38" t="s">
        <v>262</v>
      </c>
      <c r="M540" s="37">
        <v>10</v>
      </c>
      <c r="N540" s="37">
        <f t="shared" si="315"/>
        <v>70</v>
      </c>
      <c r="O540" s="39">
        <f>(10000-5000)*$O$1</f>
        <v>10</v>
      </c>
      <c r="P540" s="37">
        <f>5000*$P$1</f>
        <v>12.5</v>
      </c>
      <c r="Q540" s="40">
        <f>(G540-15000)*$Q$1</f>
        <v>107.61</v>
      </c>
      <c r="R540" s="12">
        <f t="shared" si="316"/>
        <v>210.11</v>
      </c>
      <c r="S540" s="80">
        <f t="shared" si="300"/>
        <v>4.252750000000001</v>
      </c>
    </row>
    <row r="541" spans="1:19" s="63" customFormat="1" ht="12.75" hidden="1" outlineLevel="2">
      <c r="A541" s="62">
        <v>39264</v>
      </c>
      <c r="B541" s="63" t="s">
        <v>135</v>
      </c>
      <c r="C541" s="63" t="s">
        <v>136</v>
      </c>
      <c r="E541" s="63">
        <v>2530180</v>
      </c>
      <c r="F541" s="63">
        <v>2626190</v>
      </c>
      <c r="G541" s="64">
        <f t="shared" si="314"/>
        <v>96010</v>
      </c>
      <c r="H541" s="65">
        <v>0</v>
      </c>
      <c r="I541" s="65">
        <v>0</v>
      </c>
      <c r="J541" s="65">
        <v>144.02</v>
      </c>
      <c r="K541" s="101">
        <f>+J541+I541+H541</f>
        <v>144.02</v>
      </c>
      <c r="L541" s="64" t="s">
        <v>262</v>
      </c>
      <c r="M541" s="65">
        <v>0</v>
      </c>
      <c r="N541" s="65">
        <f t="shared" si="315"/>
        <v>70</v>
      </c>
      <c r="O541" s="66">
        <f>(10000-5000)*$O$1</f>
        <v>10</v>
      </c>
      <c r="P541" s="65">
        <f>5000*$P$1</f>
        <v>12.5</v>
      </c>
      <c r="Q541" s="67">
        <f>(G541-15000)*$Q$1</f>
        <v>243.03</v>
      </c>
      <c r="R541" s="48">
        <f t="shared" si="316"/>
        <v>335.53</v>
      </c>
      <c r="S541" s="80">
        <f t="shared" si="300"/>
        <v>1.3297458686293566</v>
      </c>
    </row>
    <row r="542" spans="1:19" s="35" customFormat="1" ht="12.75" hidden="1" outlineLevel="2">
      <c r="A542" s="34">
        <v>39326</v>
      </c>
      <c r="B542" s="35" t="s">
        <v>135</v>
      </c>
      <c r="C542" s="35" t="s">
        <v>136</v>
      </c>
      <c r="E542" s="35">
        <v>2626190</v>
      </c>
      <c r="F542" s="35">
        <v>2696440</v>
      </c>
      <c r="G542" s="36">
        <f t="shared" si="314"/>
        <v>70250</v>
      </c>
      <c r="H542" s="37">
        <v>0</v>
      </c>
      <c r="I542" s="37">
        <v>0</v>
      </c>
      <c r="J542" s="37">
        <v>105.38</v>
      </c>
      <c r="K542" s="98">
        <f>+J542+I542+H542</f>
        <v>105.38</v>
      </c>
      <c r="L542" s="38" t="s">
        <v>262</v>
      </c>
      <c r="M542" s="37">
        <v>0</v>
      </c>
      <c r="N542" s="37">
        <f t="shared" si="315"/>
        <v>70</v>
      </c>
      <c r="O542" s="39">
        <f>(10000-5000)*$O$1</f>
        <v>10</v>
      </c>
      <c r="P542" s="37">
        <f>5000*$P$1</f>
        <v>12.5</v>
      </c>
      <c r="Q542" s="40">
        <f>(G542-15000)*$Q$1</f>
        <v>165.75</v>
      </c>
      <c r="R542" s="12">
        <f t="shared" si="316"/>
        <v>258.25</v>
      </c>
      <c r="S542" s="80">
        <f t="shared" si="300"/>
        <v>1.450654773201746</v>
      </c>
    </row>
    <row r="543" spans="1:19" s="35" customFormat="1" ht="12.75" hidden="1" outlineLevel="2">
      <c r="A543" s="34">
        <v>39387</v>
      </c>
      <c r="B543" s="35" t="s">
        <v>135</v>
      </c>
      <c r="C543" s="35" t="s">
        <v>136</v>
      </c>
      <c r="E543" s="35">
        <v>2696440</v>
      </c>
      <c r="F543" s="35">
        <v>2728940</v>
      </c>
      <c r="G543" s="36">
        <f t="shared" si="314"/>
        <v>32500</v>
      </c>
      <c r="H543" s="37">
        <v>0</v>
      </c>
      <c r="I543" s="37">
        <v>0</v>
      </c>
      <c r="J543" s="37">
        <v>48.75</v>
      </c>
      <c r="K543" s="98">
        <f>+J543+I543+H543</f>
        <v>48.75</v>
      </c>
      <c r="L543" s="38" t="s">
        <v>262</v>
      </c>
      <c r="M543" s="37">
        <v>0</v>
      </c>
      <c r="N543" s="37">
        <f t="shared" si="315"/>
        <v>70</v>
      </c>
      <c r="O543" s="39">
        <f>(10000-5000)*$O$1</f>
        <v>10</v>
      </c>
      <c r="P543" s="37">
        <f>5000*$P$1</f>
        <v>12.5</v>
      </c>
      <c r="Q543" s="40">
        <f>(G543-15000)*$Q$1</f>
        <v>52.5</v>
      </c>
      <c r="R543" s="12">
        <f t="shared" si="316"/>
        <v>145</v>
      </c>
      <c r="S543" s="80">
        <f t="shared" si="300"/>
        <v>1.9743589743589745</v>
      </c>
    </row>
    <row r="544" spans="1:19" s="35" customFormat="1" ht="12.75" outlineLevel="1" collapsed="1">
      <c r="A544" s="34"/>
      <c r="B544" s="50" t="s">
        <v>344</v>
      </c>
      <c r="G544" s="36">
        <f>SUBTOTAL(9,G538:G543)</f>
        <v>249630</v>
      </c>
      <c r="H544" s="37">
        <f>SUBTOTAL(9,H538:H543)</f>
        <v>10</v>
      </c>
      <c r="I544" s="37">
        <f>SUBTOTAL(9,I538:I543)</f>
        <v>90</v>
      </c>
      <c r="J544" s="37">
        <f>SUBTOTAL(9,J538:J543)</f>
        <v>298.15</v>
      </c>
      <c r="K544" s="98">
        <f>SUBTOTAL(9,K538:K543)</f>
        <v>398.15</v>
      </c>
      <c r="L544" s="38"/>
      <c r="M544" s="37">
        <f aca="true" t="shared" si="317" ref="M544:R544">SUBTOTAL(9,M538:M543)</f>
        <v>10</v>
      </c>
      <c r="N544" s="37">
        <f t="shared" si="317"/>
        <v>420</v>
      </c>
      <c r="O544" s="39">
        <f t="shared" si="317"/>
        <v>40</v>
      </c>
      <c r="P544" s="37">
        <f t="shared" si="317"/>
        <v>50</v>
      </c>
      <c r="Q544" s="40">
        <f t="shared" si="317"/>
        <v>568.89</v>
      </c>
      <c r="R544" s="12">
        <f t="shared" si="317"/>
        <v>1088.8899999999999</v>
      </c>
      <c r="S544" s="80">
        <f t="shared" si="300"/>
        <v>1.7348737912846914</v>
      </c>
    </row>
    <row r="545" spans="1:19" ht="12.75" hidden="1" outlineLevel="2">
      <c r="A545" s="41">
        <v>39083</v>
      </c>
      <c r="B545" s="42" t="s">
        <v>137</v>
      </c>
      <c r="C545" s="42" t="s">
        <v>138</v>
      </c>
      <c r="E545" s="42">
        <v>2454310</v>
      </c>
      <c r="F545" s="42">
        <v>2454310</v>
      </c>
      <c r="G545" s="43">
        <f aca="true" t="shared" si="318" ref="G545:G550">F545-E545</f>
        <v>0</v>
      </c>
      <c r="H545" s="44">
        <v>0</v>
      </c>
      <c r="I545" s="44">
        <v>30</v>
      </c>
      <c r="J545" s="44">
        <v>0</v>
      </c>
      <c r="K545" s="98">
        <f>+I545+H545</f>
        <v>30</v>
      </c>
      <c r="L545" s="45" t="s">
        <v>262</v>
      </c>
      <c r="M545" s="44">
        <v>0</v>
      </c>
      <c r="N545" s="44">
        <f aca="true" t="shared" si="319" ref="N545:N550">$N$1*2</f>
        <v>70</v>
      </c>
      <c r="O545" s="46">
        <v>0</v>
      </c>
      <c r="P545" s="44">
        <v>0</v>
      </c>
      <c r="Q545" s="44">
        <v>0</v>
      </c>
      <c r="R545" s="12">
        <f aca="true" t="shared" si="320" ref="R545:R550">M545+N545+O545+P545+Q545</f>
        <v>70</v>
      </c>
      <c r="S545" s="80">
        <f t="shared" si="300"/>
        <v>1.3333333333333333</v>
      </c>
    </row>
    <row r="546" spans="1:19" ht="12.75" hidden="1" outlineLevel="2">
      <c r="A546" s="41">
        <v>39142</v>
      </c>
      <c r="B546" s="42" t="s">
        <v>137</v>
      </c>
      <c r="C546" s="42" t="s">
        <v>138</v>
      </c>
      <c r="E546" s="42">
        <v>2454310</v>
      </c>
      <c r="F546" s="42">
        <v>2454310</v>
      </c>
      <c r="G546" s="43">
        <f t="shared" si="318"/>
        <v>0</v>
      </c>
      <c r="H546" s="44">
        <v>0</v>
      </c>
      <c r="I546" s="44">
        <v>30</v>
      </c>
      <c r="J546" s="44">
        <v>0</v>
      </c>
      <c r="K546" s="98">
        <f>+I546+H546</f>
        <v>30</v>
      </c>
      <c r="L546" s="45" t="s">
        <v>262</v>
      </c>
      <c r="M546" s="44">
        <v>0</v>
      </c>
      <c r="N546" s="44">
        <f t="shared" si="319"/>
        <v>70</v>
      </c>
      <c r="O546" s="46">
        <v>0</v>
      </c>
      <c r="P546" s="44">
        <v>0</v>
      </c>
      <c r="Q546" s="44">
        <v>0</v>
      </c>
      <c r="R546" s="12">
        <f t="shared" si="320"/>
        <v>70</v>
      </c>
      <c r="S546" s="80">
        <f t="shared" si="300"/>
        <v>1.3333333333333333</v>
      </c>
    </row>
    <row r="547" spans="1:19" ht="12.75" hidden="1" outlineLevel="2">
      <c r="A547" s="41">
        <v>39203</v>
      </c>
      <c r="B547" s="42" t="s">
        <v>137</v>
      </c>
      <c r="C547" s="42" t="s">
        <v>138</v>
      </c>
      <c r="E547" s="42">
        <v>2454310</v>
      </c>
      <c r="F547" s="42">
        <v>2454310</v>
      </c>
      <c r="G547" s="43">
        <f t="shared" si="318"/>
        <v>0</v>
      </c>
      <c r="H547" s="44">
        <v>0</v>
      </c>
      <c r="I547" s="44">
        <v>30</v>
      </c>
      <c r="J547" s="44">
        <v>0</v>
      </c>
      <c r="K547" s="98">
        <f>+J547+I547+H547</f>
        <v>30</v>
      </c>
      <c r="L547" s="45" t="s">
        <v>262</v>
      </c>
      <c r="M547" s="44">
        <v>0</v>
      </c>
      <c r="N547" s="44">
        <f t="shared" si="319"/>
        <v>70</v>
      </c>
      <c r="O547" s="46">
        <v>0</v>
      </c>
      <c r="P547" s="44">
        <v>0</v>
      </c>
      <c r="Q547" s="44">
        <v>0</v>
      </c>
      <c r="R547" s="12">
        <f t="shared" si="320"/>
        <v>70</v>
      </c>
      <c r="S547" s="80">
        <f t="shared" si="300"/>
        <v>1.3333333333333333</v>
      </c>
    </row>
    <row r="548" spans="1:19" s="28" customFormat="1" ht="12.75" hidden="1" outlineLevel="2">
      <c r="A548" s="27">
        <v>39264</v>
      </c>
      <c r="B548" s="28" t="s">
        <v>137</v>
      </c>
      <c r="C548" s="28" t="s">
        <v>138</v>
      </c>
      <c r="E548" s="28">
        <v>2454310</v>
      </c>
      <c r="F548" s="28">
        <v>2620030</v>
      </c>
      <c r="G548" s="29">
        <f t="shared" si="318"/>
        <v>165720</v>
      </c>
      <c r="H548" s="30">
        <v>0</v>
      </c>
      <c r="I548" s="30">
        <v>0</v>
      </c>
      <c r="J548" s="30">
        <v>248.58</v>
      </c>
      <c r="K548" s="98">
        <f>+J548+I548+H548</f>
        <v>248.58</v>
      </c>
      <c r="L548" s="31" t="s">
        <v>262</v>
      </c>
      <c r="M548" s="30">
        <v>0</v>
      </c>
      <c r="N548" s="30">
        <f t="shared" si="319"/>
        <v>70</v>
      </c>
      <c r="O548" s="32">
        <f>(10000-5000)*$O$1</f>
        <v>10</v>
      </c>
      <c r="P548" s="30">
        <f>5000*$P$1</f>
        <v>12.5</v>
      </c>
      <c r="Q548" s="68">
        <f>(G548-15000)*$Q$1</f>
        <v>452.16</v>
      </c>
      <c r="R548" s="12">
        <f t="shared" si="320"/>
        <v>544.6600000000001</v>
      </c>
      <c r="S548" s="80">
        <f t="shared" si="300"/>
        <v>1.1910853648724757</v>
      </c>
    </row>
    <row r="549" spans="1:19" s="63" customFormat="1" ht="12.75" hidden="1" outlineLevel="2">
      <c r="A549" s="62">
        <v>39326</v>
      </c>
      <c r="B549" s="63" t="s">
        <v>137</v>
      </c>
      <c r="C549" s="63" t="s">
        <v>138</v>
      </c>
      <c r="E549" s="63">
        <v>2620030</v>
      </c>
      <c r="F549" s="63">
        <v>2717270</v>
      </c>
      <c r="G549" s="64">
        <f t="shared" si="318"/>
        <v>97240</v>
      </c>
      <c r="H549" s="65">
        <v>0</v>
      </c>
      <c r="I549" s="65">
        <v>0</v>
      </c>
      <c r="J549" s="65">
        <v>145.86</v>
      </c>
      <c r="K549" s="101">
        <f>+J549+I549+H549</f>
        <v>145.86</v>
      </c>
      <c r="L549" s="64" t="s">
        <v>262</v>
      </c>
      <c r="M549" s="65">
        <v>0</v>
      </c>
      <c r="N549" s="65">
        <f t="shared" si="319"/>
        <v>70</v>
      </c>
      <c r="O549" s="66">
        <f>(10000-5000)*$O$1</f>
        <v>10</v>
      </c>
      <c r="P549" s="65">
        <f>5000*$P$1</f>
        <v>12.5</v>
      </c>
      <c r="Q549" s="67">
        <f>(G549-15000)*$Q$1</f>
        <v>246.72</v>
      </c>
      <c r="R549" s="48">
        <f t="shared" si="320"/>
        <v>339.22</v>
      </c>
      <c r="S549" s="80">
        <f t="shared" si="300"/>
        <v>1.3256547374194432</v>
      </c>
    </row>
    <row r="550" spans="1:19" s="35" customFormat="1" ht="12.75" hidden="1" outlineLevel="2">
      <c r="A550" s="34">
        <v>39387</v>
      </c>
      <c r="B550" s="35" t="s">
        <v>137</v>
      </c>
      <c r="C550" s="35" t="s">
        <v>138</v>
      </c>
      <c r="E550" s="35">
        <v>2717270</v>
      </c>
      <c r="F550" s="35">
        <v>2784340</v>
      </c>
      <c r="G550" s="36">
        <f t="shared" si="318"/>
        <v>67070</v>
      </c>
      <c r="H550" s="37">
        <v>0</v>
      </c>
      <c r="I550" s="37">
        <v>0</v>
      </c>
      <c r="J550" s="37">
        <v>100.61</v>
      </c>
      <c r="K550" s="98">
        <f>+J550+I550+H550</f>
        <v>100.61</v>
      </c>
      <c r="L550" s="38" t="s">
        <v>262</v>
      </c>
      <c r="M550" s="37">
        <v>0</v>
      </c>
      <c r="N550" s="37">
        <f t="shared" si="319"/>
        <v>70</v>
      </c>
      <c r="O550" s="39">
        <f>(10000-5000)*$O$1</f>
        <v>10</v>
      </c>
      <c r="P550" s="37">
        <f>5000*$P$1</f>
        <v>12.5</v>
      </c>
      <c r="Q550" s="40">
        <f>(G550-15000)*$Q$1</f>
        <v>156.21</v>
      </c>
      <c r="R550" s="12">
        <f t="shared" si="320"/>
        <v>248.71</v>
      </c>
      <c r="S550" s="80">
        <f t="shared" si="300"/>
        <v>1.4720206738892756</v>
      </c>
    </row>
    <row r="551" spans="1:19" s="35" customFormat="1" ht="12.75" outlineLevel="1" collapsed="1">
      <c r="A551" s="34"/>
      <c r="B551" s="50" t="s">
        <v>345</v>
      </c>
      <c r="G551" s="36">
        <f>SUBTOTAL(9,G545:G550)</f>
        <v>330030</v>
      </c>
      <c r="H551" s="37">
        <f>SUBTOTAL(9,H545:H550)</f>
        <v>0</v>
      </c>
      <c r="I551" s="37">
        <f>SUBTOTAL(9,I545:I550)</f>
        <v>90</v>
      </c>
      <c r="J551" s="37">
        <f>SUBTOTAL(9,J545:J550)</f>
        <v>495.05000000000007</v>
      </c>
      <c r="K551" s="98">
        <f>SUBTOTAL(9,K545:K550)</f>
        <v>585.0500000000001</v>
      </c>
      <c r="L551" s="38"/>
      <c r="M551" s="37">
        <f aca="true" t="shared" si="321" ref="M551:R551">SUBTOTAL(9,M545:M550)</f>
        <v>0</v>
      </c>
      <c r="N551" s="37">
        <f t="shared" si="321"/>
        <v>420</v>
      </c>
      <c r="O551" s="39">
        <f t="shared" si="321"/>
        <v>30</v>
      </c>
      <c r="P551" s="37">
        <f t="shared" si="321"/>
        <v>37.5</v>
      </c>
      <c r="Q551" s="40">
        <f t="shared" si="321"/>
        <v>855.09</v>
      </c>
      <c r="R551" s="12">
        <f t="shared" si="321"/>
        <v>1342.5900000000001</v>
      </c>
      <c r="S551" s="80">
        <f t="shared" si="300"/>
        <v>1.294829501751987</v>
      </c>
    </row>
    <row r="552" spans="1:19" ht="12.75" hidden="1" outlineLevel="2">
      <c r="A552" s="41">
        <v>39083</v>
      </c>
      <c r="B552" s="42" t="s">
        <v>139</v>
      </c>
      <c r="C552" s="42" t="s">
        <v>140</v>
      </c>
      <c r="E552" s="42">
        <v>1848770</v>
      </c>
      <c r="F552" s="42">
        <v>1848770</v>
      </c>
      <c r="G552" s="43">
        <f aca="true" t="shared" si="322" ref="G552:G557">F552-E552</f>
        <v>0</v>
      </c>
      <c r="H552" s="44">
        <v>10</v>
      </c>
      <c r="I552" s="44">
        <v>30</v>
      </c>
      <c r="J552" s="44">
        <v>0</v>
      </c>
      <c r="K552" s="98">
        <f>+I552+H552</f>
        <v>40</v>
      </c>
      <c r="L552" s="45" t="s">
        <v>262</v>
      </c>
      <c r="M552" s="44">
        <v>10</v>
      </c>
      <c r="N552" s="44">
        <f aca="true" t="shared" si="323" ref="N552:N557">$N$1*2</f>
        <v>70</v>
      </c>
      <c r="O552" s="46">
        <v>0</v>
      </c>
      <c r="P552" s="44">
        <v>0</v>
      </c>
      <c r="Q552" s="44">
        <v>0</v>
      </c>
      <c r="R552" s="12">
        <f aca="true" t="shared" si="324" ref="R552:R557">M552+N552+O552+P552+Q552</f>
        <v>80</v>
      </c>
      <c r="S552" s="80">
        <f t="shared" si="300"/>
        <v>1</v>
      </c>
    </row>
    <row r="553" spans="1:19" ht="12.75" hidden="1" outlineLevel="2">
      <c r="A553" s="41">
        <v>39142</v>
      </c>
      <c r="B553" s="42" t="s">
        <v>139</v>
      </c>
      <c r="C553" s="42" t="s">
        <v>140</v>
      </c>
      <c r="E553" s="42">
        <v>1848770</v>
      </c>
      <c r="F553" s="42">
        <v>1848770</v>
      </c>
      <c r="G553" s="43">
        <f t="shared" si="322"/>
        <v>0</v>
      </c>
      <c r="H553" s="44">
        <v>0</v>
      </c>
      <c r="I553" s="44">
        <v>30</v>
      </c>
      <c r="J553" s="44">
        <v>0</v>
      </c>
      <c r="K553" s="98">
        <f>+I553+H553</f>
        <v>30</v>
      </c>
      <c r="L553" s="45" t="s">
        <v>262</v>
      </c>
      <c r="M553" s="44">
        <v>0</v>
      </c>
      <c r="N553" s="44">
        <f t="shared" si="323"/>
        <v>70</v>
      </c>
      <c r="O553" s="46">
        <v>0</v>
      </c>
      <c r="P553" s="44">
        <v>0</v>
      </c>
      <c r="Q553" s="44">
        <v>0</v>
      </c>
      <c r="R553" s="12">
        <f t="shared" si="324"/>
        <v>70</v>
      </c>
      <c r="S553" s="80">
        <f t="shared" si="300"/>
        <v>1.3333333333333333</v>
      </c>
    </row>
    <row r="554" spans="1:19" s="35" customFormat="1" ht="12.75" hidden="1" outlineLevel="2">
      <c r="A554" s="34">
        <v>39203</v>
      </c>
      <c r="B554" s="35" t="s">
        <v>139</v>
      </c>
      <c r="C554" s="35" t="s">
        <v>140</v>
      </c>
      <c r="E554" s="35">
        <v>1848770</v>
      </c>
      <c r="F554" s="35">
        <v>1859510</v>
      </c>
      <c r="G554" s="36">
        <f t="shared" si="322"/>
        <v>10740</v>
      </c>
      <c r="H554" s="37">
        <v>0</v>
      </c>
      <c r="I554" s="37">
        <v>30</v>
      </c>
      <c r="J554" s="37">
        <v>0</v>
      </c>
      <c r="K554" s="98">
        <f>+J554+I554+H554</f>
        <v>30</v>
      </c>
      <c r="L554" s="38" t="s">
        <v>262</v>
      </c>
      <c r="M554" s="37">
        <v>0</v>
      </c>
      <c r="N554" s="37">
        <f t="shared" si="323"/>
        <v>70</v>
      </c>
      <c r="O554" s="39">
        <f>(10000-5000)*$O$1</f>
        <v>10</v>
      </c>
      <c r="P554" s="37">
        <f>SUM(G554-10000)*$P$1</f>
        <v>1.85</v>
      </c>
      <c r="R554" s="12">
        <f t="shared" si="324"/>
        <v>81.85</v>
      </c>
      <c r="S554" s="80">
        <f t="shared" si="300"/>
        <v>1.728333333333333</v>
      </c>
    </row>
    <row r="555" spans="1:19" s="35" customFormat="1" ht="12.75" hidden="1" outlineLevel="2">
      <c r="A555" s="34">
        <v>39264</v>
      </c>
      <c r="B555" s="35" t="s">
        <v>139</v>
      </c>
      <c r="C555" s="35" t="s">
        <v>140</v>
      </c>
      <c r="E555" s="35">
        <v>1859510</v>
      </c>
      <c r="F555" s="35">
        <v>1938440</v>
      </c>
      <c r="G555" s="36">
        <f t="shared" si="322"/>
        <v>78930</v>
      </c>
      <c r="H555" s="37">
        <v>10</v>
      </c>
      <c r="I555" s="37">
        <v>0</v>
      </c>
      <c r="J555" s="37">
        <v>118.4</v>
      </c>
      <c r="K555" s="98">
        <f>+J555+I555+H555</f>
        <v>128.4</v>
      </c>
      <c r="L555" s="38" t="s">
        <v>262</v>
      </c>
      <c r="M555" s="37">
        <v>10</v>
      </c>
      <c r="N555" s="37">
        <f t="shared" si="323"/>
        <v>70</v>
      </c>
      <c r="O555" s="39">
        <f>(10000-5000)*$O$1</f>
        <v>10</v>
      </c>
      <c r="P555" s="37">
        <f>5000*$P$1</f>
        <v>12.5</v>
      </c>
      <c r="Q555" s="40">
        <f>(G555-15000)*$Q$1</f>
        <v>191.79</v>
      </c>
      <c r="R555" s="12">
        <f t="shared" si="324"/>
        <v>294.28999999999996</v>
      </c>
      <c r="S555" s="80">
        <f t="shared" si="300"/>
        <v>1.2919781931464172</v>
      </c>
    </row>
    <row r="556" spans="1:19" s="21" customFormat="1" ht="12.75" hidden="1" outlineLevel="2">
      <c r="A556" s="20">
        <v>39326</v>
      </c>
      <c r="B556" s="21" t="s">
        <v>139</v>
      </c>
      <c r="C556" s="21" t="s">
        <v>140</v>
      </c>
      <c r="E556" s="21">
        <v>1938440</v>
      </c>
      <c r="F556" s="21">
        <v>2186710</v>
      </c>
      <c r="G556" s="22">
        <f t="shared" si="322"/>
        <v>248270</v>
      </c>
      <c r="H556" s="23">
        <v>0</v>
      </c>
      <c r="I556" s="23">
        <v>0</v>
      </c>
      <c r="J556" s="23">
        <v>158.4</v>
      </c>
      <c r="K556" s="98">
        <f>+J556+I556+H556</f>
        <v>158.4</v>
      </c>
      <c r="L556" s="24" t="s">
        <v>262</v>
      </c>
      <c r="M556" s="23">
        <v>0</v>
      </c>
      <c r="N556" s="23">
        <f t="shared" si="323"/>
        <v>70</v>
      </c>
      <c r="O556" s="25">
        <f>(10000-5000)*$O$1</f>
        <v>10</v>
      </c>
      <c r="P556" s="23">
        <f>5000*$P$1</f>
        <v>12.5</v>
      </c>
      <c r="Q556" s="69">
        <f>(G556-15000)*$Q$1</f>
        <v>699.8100000000001</v>
      </c>
      <c r="R556" s="12">
        <f t="shared" si="324"/>
        <v>792.3100000000001</v>
      </c>
      <c r="S556" s="80">
        <f t="shared" si="300"/>
        <v>4.001957070707071</v>
      </c>
    </row>
    <row r="557" spans="1:19" s="35" customFormat="1" ht="12.75" hidden="1" outlineLevel="2">
      <c r="A557" s="34">
        <v>39387</v>
      </c>
      <c r="B557" s="35" t="s">
        <v>139</v>
      </c>
      <c r="C557" s="35" t="s">
        <v>140</v>
      </c>
      <c r="E557" s="35">
        <v>2034170</v>
      </c>
      <c r="F557" s="35">
        <v>2060760</v>
      </c>
      <c r="G557" s="36">
        <f t="shared" si="322"/>
        <v>26590</v>
      </c>
      <c r="H557" s="37">
        <v>14.36</v>
      </c>
      <c r="I557" s="37">
        <v>0</v>
      </c>
      <c r="J557" s="37">
        <v>39.89</v>
      </c>
      <c r="K557" s="98">
        <f>+J557+I557+H557</f>
        <v>54.25</v>
      </c>
      <c r="L557" s="38" t="s">
        <v>262</v>
      </c>
      <c r="M557" s="37">
        <v>14.36</v>
      </c>
      <c r="N557" s="37">
        <f t="shared" si="323"/>
        <v>70</v>
      </c>
      <c r="O557" s="39">
        <f>(10000-5000)*$O$1</f>
        <v>10</v>
      </c>
      <c r="P557" s="37">
        <f>5000*$P$1</f>
        <v>12.5</v>
      </c>
      <c r="Q557" s="40">
        <f>(G557-15000)*$Q$1</f>
        <v>34.77</v>
      </c>
      <c r="R557" s="12">
        <f t="shared" si="324"/>
        <v>141.63</v>
      </c>
      <c r="S557" s="80">
        <f t="shared" si="300"/>
        <v>1.6106912442396313</v>
      </c>
    </row>
    <row r="558" spans="1:19" s="35" customFormat="1" ht="12.75" outlineLevel="1" collapsed="1">
      <c r="A558" s="34"/>
      <c r="B558" s="50" t="s">
        <v>346</v>
      </c>
      <c r="G558" s="36">
        <f>SUBTOTAL(9,G552:G557)</f>
        <v>364530</v>
      </c>
      <c r="H558" s="37">
        <f>SUBTOTAL(9,H552:H557)</f>
        <v>34.36</v>
      </c>
      <c r="I558" s="37">
        <f>SUBTOTAL(9,I552:I557)</f>
        <v>90</v>
      </c>
      <c r="J558" s="37">
        <f>SUBTOTAL(9,J552:J557)</f>
        <v>316.69</v>
      </c>
      <c r="K558" s="98">
        <f>SUBTOTAL(9,K552:K557)</f>
        <v>441.05</v>
      </c>
      <c r="L558" s="38"/>
      <c r="M558" s="37">
        <f aca="true" t="shared" si="325" ref="M558:R558">SUBTOTAL(9,M552:M557)</f>
        <v>34.36</v>
      </c>
      <c r="N558" s="37">
        <f t="shared" si="325"/>
        <v>420</v>
      </c>
      <c r="O558" s="39">
        <f t="shared" si="325"/>
        <v>40</v>
      </c>
      <c r="P558" s="37">
        <f t="shared" si="325"/>
        <v>39.35</v>
      </c>
      <c r="Q558" s="40">
        <f t="shared" si="325"/>
        <v>926.37</v>
      </c>
      <c r="R558" s="12">
        <f t="shared" si="325"/>
        <v>1460.08</v>
      </c>
      <c r="S558" s="80">
        <f t="shared" si="300"/>
        <v>2.3104636662509916</v>
      </c>
    </row>
    <row r="559" spans="1:19" ht="12.75" hidden="1" outlineLevel="2">
      <c r="A559" s="41">
        <v>39083</v>
      </c>
      <c r="B559" s="42" t="s">
        <v>141</v>
      </c>
      <c r="C559" s="42" t="s">
        <v>142</v>
      </c>
      <c r="E559" s="42">
        <v>1572270</v>
      </c>
      <c r="F559" s="42">
        <v>1572270</v>
      </c>
      <c r="G559" s="43">
        <f aca="true" t="shared" si="326" ref="G559:G564">F559-E559</f>
        <v>0</v>
      </c>
      <c r="H559" s="44">
        <v>0</v>
      </c>
      <c r="I559" s="44">
        <v>30</v>
      </c>
      <c r="J559" s="44">
        <v>0</v>
      </c>
      <c r="K559" s="98">
        <f>+I559+H559</f>
        <v>30</v>
      </c>
      <c r="L559" s="45" t="s">
        <v>262</v>
      </c>
      <c r="M559" s="44">
        <v>0</v>
      </c>
      <c r="N559" s="44">
        <f aca="true" t="shared" si="327" ref="N559:N564">$N$1*2</f>
        <v>70</v>
      </c>
      <c r="O559" s="46">
        <v>0</v>
      </c>
      <c r="P559" s="44">
        <v>0</v>
      </c>
      <c r="Q559" s="44">
        <v>0</v>
      </c>
      <c r="R559" s="12">
        <f aca="true" t="shared" si="328" ref="R559:R564">M559+N559+O559+P559+Q559</f>
        <v>70</v>
      </c>
      <c r="S559" s="80">
        <f t="shared" si="300"/>
        <v>1.3333333333333333</v>
      </c>
    </row>
    <row r="560" spans="1:19" ht="12.75" hidden="1" outlineLevel="2">
      <c r="A560" s="41">
        <v>39142</v>
      </c>
      <c r="B560" s="42" t="s">
        <v>141</v>
      </c>
      <c r="C560" s="42" t="s">
        <v>142</v>
      </c>
      <c r="E560" s="42">
        <v>1572270</v>
      </c>
      <c r="F560" s="42">
        <v>1572270</v>
      </c>
      <c r="G560" s="43">
        <f t="shared" si="326"/>
        <v>0</v>
      </c>
      <c r="H560" s="44">
        <v>0</v>
      </c>
      <c r="I560" s="44">
        <v>30</v>
      </c>
      <c r="J560" s="44">
        <v>0</v>
      </c>
      <c r="K560" s="98">
        <f>+I560+H560</f>
        <v>30</v>
      </c>
      <c r="L560" s="45" t="s">
        <v>262</v>
      </c>
      <c r="M560" s="44">
        <v>0</v>
      </c>
      <c r="N560" s="44">
        <f t="shared" si="327"/>
        <v>70</v>
      </c>
      <c r="O560" s="46">
        <v>0</v>
      </c>
      <c r="P560" s="44">
        <v>0</v>
      </c>
      <c r="Q560" s="44">
        <v>0</v>
      </c>
      <c r="R560" s="12">
        <f t="shared" si="328"/>
        <v>70</v>
      </c>
      <c r="S560" s="80">
        <f t="shared" si="300"/>
        <v>1.3333333333333333</v>
      </c>
    </row>
    <row r="561" spans="1:19" s="35" customFormat="1" ht="12.75" hidden="1" outlineLevel="2">
      <c r="A561" s="34">
        <v>39203</v>
      </c>
      <c r="B561" s="35" t="s">
        <v>141</v>
      </c>
      <c r="C561" s="35" t="s">
        <v>142</v>
      </c>
      <c r="E561" s="35">
        <v>1572270</v>
      </c>
      <c r="F561" s="35">
        <v>1614780</v>
      </c>
      <c r="G561" s="36">
        <f t="shared" si="326"/>
        <v>42510</v>
      </c>
      <c r="H561" s="37">
        <v>0</v>
      </c>
      <c r="I561" s="37">
        <v>30</v>
      </c>
      <c r="J561" s="37">
        <v>0</v>
      </c>
      <c r="K561" s="98">
        <f>+J561+I561+H561</f>
        <v>30</v>
      </c>
      <c r="L561" s="38" t="s">
        <v>262</v>
      </c>
      <c r="M561" s="37">
        <v>0</v>
      </c>
      <c r="N561" s="37">
        <f t="shared" si="327"/>
        <v>70</v>
      </c>
      <c r="O561" s="39">
        <f>(10000-5000)*$O$1</f>
        <v>10</v>
      </c>
      <c r="P561" s="37">
        <f>5000*$P$1</f>
        <v>12.5</v>
      </c>
      <c r="Q561" s="40">
        <f>(G561-15000)*$Q$1</f>
        <v>82.53</v>
      </c>
      <c r="R561" s="12">
        <f t="shared" si="328"/>
        <v>175.03</v>
      </c>
      <c r="S561" s="80">
        <f t="shared" si="300"/>
        <v>4.834333333333333</v>
      </c>
    </row>
    <row r="562" spans="1:19" s="35" customFormat="1" ht="12.75" hidden="1" outlineLevel="2">
      <c r="A562" s="34">
        <v>39264</v>
      </c>
      <c r="B562" s="35" t="s">
        <v>141</v>
      </c>
      <c r="C562" s="35" t="s">
        <v>142</v>
      </c>
      <c r="E562" s="35">
        <v>1614780</v>
      </c>
      <c r="F562" s="35">
        <v>1637090</v>
      </c>
      <c r="G562" s="36">
        <f t="shared" si="326"/>
        <v>22310</v>
      </c>
      <c r="H562" s="37">
        <v>0</v>
      </c>
      <c r="I562" s="37">
        <v>0</v>
      </c>
      <c r="J562" s="37">
        <v>33.47</v>
      </c>
      <c r="K562" s="98">
        <f>+J562+I562+H562</f>
        <v>33.47</v>
      </c>
      <c r="L562" s="38" t="s">
        <v>262</v>
      </c>
      <c r="M562" s="37">
        <v>0</v>
      </c>
      <c r="N562" s="37">
        <f t="shared" si="327"/>
        <v>70</v>
      </c>
      <c r="O562" s="39">
        <f>(10000-5000)*$O$1</f>
        <v>10</v>
      </c>
      <c r="P562" s="37">
        <f>5000*$P$1</f>
        <v>12.5</v>
      </c>
      <c r="Q562" s="40">
        <f>(G562-15000)*$Q$1</f>
        <v>21.93</v>
      </c>
      <c r="R562" s="12">
        <f t="shared" si="328"/>
        <v>114.43</v>
      </c>
      <c r="S562" s="80">
        <f t="shared" si="300"/>
        <v>2.418882581416194</v>
      </c>
    </row>
    <row r="563" spans="1:19" s="35" customFormat="1" ht="12.75" hidden="1" outlineLevel="2">
      <c r="A563" s="34">
        <v>39326</v>
      </c>
      <c r="B563" s="35" t="s">
        <v>141</v>
      </c>
      <c r="C563" s="35" t="s">
        <v>142</v>
      </c>
      <c r="E563" s="35">
        <v>1637090</v>
      </c>
      <c r="F563" s="35">
        <v>1653750</v>
      </c>
      <c r="G563" s="36">
        <f t="shared" si="326"/>
        <v>16660</v>
      </c>
      <c r="H563" s="37">
        <v>0</v>
      </c>
      <c r="I563" s="37">
        <v>30</v>
      </c>
      <c r="J563" s="37">
        <v>0</v>
      </c>
      <c r="K563" s="98">
        <f>+J563+I563+H563</f>
        <v>30</v>
      </c>
      <c r="L563" s="38" t="s">
        <v>262</v>
      </c>
      <c r="M563" s="37">
        <v>0</v>
      </c>
      <c r="N563" s="37">
        <f t="shared" si="327"/>
        <v>70</v>
      </c>
      <c r="O563" s="39">
        <f>(10000-5000)*$O$1</f>
        <v>10</v>
      </c>
      <c r="P563" s="37">
        <f>5000*$P$1</f>
        <v>12.5</v>
      </c>
      <c r="Q563" s="40">
        <f>(G563-15000)*$Q$1</f>
        <v>4.98</v>
      </c>
      <c r="R563" s="12">
        <f t="shared" si="328"/>
        <v>97.48</v>
      </c>
      <c r="S563" s="80">
        <f t="shared" si="300"/>
        <v>2.2493333333333334</v>
      </c>
    </row>
    <row r="564" spans="1:19" s="35" customFormat="1" ht="12.75" hidden="1" outlineLevel="2">
      <c r="A564" s="34">
        <v>39387</v>
      </c>
      <c r="B564" s="35" t="s">
        <v>141</v>
      </c>
      <c r="C564" s="35" t="s">
        <v>142</v>
      </c>
      <c r="E564" s="35">
        <v>1653750</v>
      </c>
      <c r="F564" s="35">
        <v>1674850</v>
      </c>
      <c r="G564" s="36">
        <f t="shared" si="326"/>
        <v>21100</v>
      </c>
      <c r="H564" s="37">
        <v>0</v>
      </c>
      <c r="I564" s="37">
        <v>0</v>
      </c>
      <c r="J564" s="37">
        <v>31.65</v>
      </c>
      <c r="K564" s="98">
        <f>+J564+I564+H564</f>
        <v>31.65</v>
      </c>
      <c r="L564" s="38" t="s">
        <v>262</v>
      </c>
      <c r="M564" s="37">
        <v>0</v>
      </c>
      <c r="N564" s="37">
        <f t="shared" si="327"/>
        <v>70</v>
      </c>
      <c r="O564" s="39">
        <f>(10000-5000)*$O$1</f>
        <v>10</v>
      </c>
      <c r="P564" s="37">
        <f>5000*$P$1</f>
        <v>12.5</v>
      </c>
      <c r="Q564" s="40">
        <f>(G564-15000)*$Q$1</f>
        <v>18.3</v>
      </c>
      <c r="R564" s="12">
        <f t="shared" si="328"/>
        <v>110.8</v>
      </c>
      <c r="S564" s="80">
        <f t="shared" si="300"/>
        <v>2.5007898894154823</v>
      </c>
    </row>
    <row r="565" spans="1:19" s="35" customFormat="1" ht="12.75" outlineLevel="1" collapsed="1">
      <c r="A565" s="34"/>
      <c r="B565" s="50" t="s">
        <v>347</v>
      </c>
      <c r="G565" s="36">
        <f>SUBTOTAL(9,G559:G564)</f>
        <v>102580</v>
      </c>
      <c r="H565" s="37">
        <f>SUBTOTAL(9,H559:H564)</f>
        <v>0</v>
      </c>
      <c r="I565" s="37">
        <f>SUBTOTAL(9,I559:I564)</f>
        <v>120</v>
      </c>
      <c r="J565" s="37">
        <f>SUBTOTAL(9,J559:J564)</f>
        <v>65.12</v>
      </c>
      <c r="K565" s="98">
        <f>SUBTOTAL(9,K559:K564)</f>
        <v>185.12</v>
      </c>
      <c r="L565" s="38"/>
      <c r="M565" s="37">
        <f aca="true" t="shared" si="329" ref="M565:R565">SUBTOTAL(9,M559:M564)</f>
        <v>0</v>
      </c>
      <c r="N565" s="37">
        <f t="shared" si="329"/>
        <v>420</v>
      </c>
      <c r="O565" s="39">
        <f t="shared" si="329"/>
        <v>40</v>
      </c>
      <c r="P565" s="37">
        <f t="shared" si="329"/>
        <v>50</v>
      </c>
      <c r="Q565" s="40">
        <f t="shared" si="329"/>
        <v>127.74000000000001</v>
      </c>
      <c r="R565" s="12">
        <f t="shared" si="329"/>
        <v>637.7399999999999</v>
      </c>
      <c r="S565" s="80">
        <f t="shared" si="300"/>
        <v>2.44500864304235</v>
      </c>
    </row>
    <row r="566" spans="1:19" ht="12.75" hidden="1" outlineLevel="2">
      <c r="A566" s="41">
        <v>39083</v>
      </c>
      <c r="B566" s="42" t="s">
        <v>143</v>
      </c>
      <c r="C566" s="42" t="s">
        <v>144</v>
      </c>
      <c r="E566" s="42">
        <v>2096320</v>
      </c>
      <c r="F566" s="42">
        <v>2096320</v>
      </c>
      <c r="G566" s="43">
        <f aca="true" t="shared" si="330" ref="G566:G571">F566-E566</f>
        <v>0</v>
      </c>
      <c r="H566" s="44">
        <v>10</v>
      </c>
      <c r="I566" s="44">
        <v>30</v>
      </c>
      <c r="J566" s="44">
        <v>0</v>
      </c>
      <c r="K566" s="98">
        <f>+I566+H566</f>
        <v>40</v>
      </c>
      <c r="L566" s="45" t="s">
        <v>262</v>
      </c>
      <c r="M566" s="44">
        <v>10</v>
      </c>
      <c r="N566" s="44">
        <f aca="true" t="shared" si="331" ref="N566:N571">$N$1*2</f>
        <v>70</v>
      </c>
      <c r="O566" s="46">
        <v>0</v>
      </c>
      <c r="P566" s="44">
        <v>0</v>
      </c>
      <c r="Q566" s="44">
        <v>0</v>
      </c>
      <c r="R566" s="12">
        <f aca="true" t="shared" si="332" ref="R566:R571">M566+N566+O566+P566+Q566</f>
        <v>80</v>
      </c>
      <c r="S566" s="80">
        <f t="shared" si="300"/>
        <v>1</v>
      </c>
    </row>
    <row r="567" spans="1:19" ht="12.75" hidden="1" outlineLevel="2">
      <c r="A567" s="41">
        <v>39142</v>
      </c>
      <c r="B567" s="42" t="s">
        <v>143</v>
      </c>
      <c r="C567" s="42" t="s">
        <v>144</v>
      </c>
      <c r="E567" s="42">
        <v>2096320</v>
      </c>
      <c r="F567" s="42">
        <v>2096320</v>
      </c>
      <c r="G567" s="43">
        <f t="shared" si="330"/>
        <v>0</v>
      </c>
      <c r="H567" s="44">
        <v>0</v>
      </c>
      <c r="I567" s="44">
        <v>30</v>
      </c>
      <c r="J567" s="44">
        <v>0</v>
      </c>
      <c r="K567" s="98">
        <f>+I567+H567</f>
        <v>30</v>
      </c>
      <c r="L567" s="45" t="s">
        <v>262</v>
      </c>
      <c r="M567" s="44">
        <v>0</v>
      </c>
      <c r="N567" s="44">
        <f t="shared" si="331"/>
        <v>70</v>
      </c>
      <c r="O567" s="46">
        <v>0</v>
      </c>
      <c r="P567" s="44">
        <v>0</v>
      </c>
      <c r="Q567" s="44">
        <v>0</v>
      </c>
      <c r="R567" s="12">
        <f t="shared" si="332"/>
        <v>70</v>
      </c>
      <c r="S567" s="80">
        <f t="shared" si="300"/>
        <v>1.3333333333333333</v>
      </c>
    </row>
    <row r="568" spans="1:19" s="35" customFormat="1" ht="12.75" hidden="1" outlineLevel="2">
      <c r="A568" s="34">
        <v>39203</v>
      </c>
      <c r="B568" s="35" t="s">
        <v>143</v>
      </c>
      <c r="C568" s="35" t="s">
        <v>144</v>
      </c>
      <c r="E568" s="35">
        <v>2096320</v>
      </c>
      <c r="F568" s="35">
        <v>2131060</v>
      </c>
      <c r="G568" s="36">
        <f t="shared" si="330"/>
        <v>34740</v>
      </c>
      <c r="H568" s="37">
        <v>0</v>
      </c>
      <c r="I568" s="37">
        <v>30</v>
      </c>
      <c r="J568" s="37">
        <v>0</v>
      </c>
      <c r="K568" s="98">
        <f>+J568+I568+H568</f>
        <v>30</v>
      </c>
      <c r="L568" s="38" t="s">
        <v>262</v>
      </c>
      <c r="M568" s="37">
        <v>0</v>
      </c>
      <c r="N568" s="37">
        <f t="shared" si="331"/>
        <v>70</v>
      </c>
      <c r="O568" s="39">
        <f>(10000-5000)*$O$1</f>
        <v>10</v>
      </c>
      <c r="P568" s="37">
        <f>5000*$P$1</f>
        <v>12.5</v>
      </c>
      <c r="Q568" s="40">
        <f>(G568-15000)*$Q$1</f>
        <v>59.22</v>
      </c>
      <c r="R568" s="12">
        <f t="shared" si="332"/>
        <v>151.72</v>
      </c>
      <c r="S568" s="80">
        <f t="shared" si="300"/>
        <v>4.057333333333333</v>
      </c>
    </row>
    <row r="569" spans="1:19" s="35" customFormat="1" ht="12.75" hidden="1" outlineLevel="2">
      <c r="A569" s="34">
        <v>39264</v>
      </c>
      <c r="B569" s="35" t="s">
        <v>143</v>
      </c>
      <c r="C569" s="35" t="s">
        <v>144</v>
      </c>
      <c r="E569" s="35">
        <v>2131060</v>
      </c>
      <c r="F569" s="35">
        <v>2186710</v>
      </c>
      <c r="G569" s="36">
        <f t="shared" si="330"/>
        <v>55650</v>
      </c>
      <c r="H569" s="37">
        <v>0</v>
      </c>
      <c r="I569" s="37">
        <v>0</v>
      </c>
      <c r="J569" s="37">
        <v>83.48</v>
      </c>
      <c r="K569" s="98">
        <f>+J569+I569+H569</f>
        <v>83.48</v>
      </c>
      <c r="L569" s="38" t="s">
        <v>262</v>
      </c>
      <c r="M569" s="37">
        <v>0</v>
      </c>
      <c r="N569" s="37">
        <f t="shared" si="331"/>
        <v>70</v>
      </c>
      <c r="O569" s="39">
        <f>(10000-5000)*$O$1</f>
        <v>10</v>
      </c>
      <c r="P569" s="37">
        <f>5000*$P$1</f>
        <v>12.5</v>
      </c>
      <c r="Q569" s="40">
        <f>(G569-15000)*$Q$1</f>
        <v>121.95</v>
      </c>
      <c r="R569" s="12">
        <f t="shared" si="332"/>
        <v>214.45</v>
      </c>
      <c r="S569" s="80">
        <f t="shared" si="300"/>
        <v>1.568878773358888</v>
      </c>
    </row>
    <row r="570" spans="1:19" s="35" customFormat="1" ht="12.75" hidden="1" outlineLevel="2">
      <c r="A570" s="34">
        <v>39326</v>
      </c>
      <c r="B570" s="35" t="s">
        <v>143</v>
      </c>
      <c r="C570" s="35" t="s">
        <v>144</v>
      </c>
      <c r="E570" s="35">
        <v>2186710</v>
      </c>
      <c r="F570" s="35">
        <v>2234130</v>
      </c>
      <c r="G570" s="36">
        <f t="shared" si="330"/>
        <v>47420</v>
      </c>
      <c r="H570" s="37">
        <v>0</v>
      </c>
      <c r="I570" s="37">
        <v>0</v>
      </c>
      <c r="J570" s="37">
        <v>71.13</v>
      </c>
      <c r="K570" s="98">
        <f>+J570+I570+H570</f>
        <v>71.13</v>
      </c>
      <c r="L570" s="38" t="s">
        <v>262</v>
      </c>
      <c r="M570" s="37">
        <v>0</v>
      </c>
      <c r="N570" s="37">
        <f t="shared" si="331"/>
        <v>70</v>
      </c>
      <c r="O570" s="39">
        <f>(10000-5000)*$O$1</f>
        <v>10</v>
      </c>
      <c r="P570" s="37">
        <f>5000*$P$1</f>
        <v>12.5</v>
      </c>
      <c r="Q570" s="40">
        <f>(G570-15000)*$Q$1</f>
        <v>97.26</v>
      </c>
      <c r="R570" s="12">
        <f t="shared" si="332"/>
        <v>189.76</v>
      </c>
      <c r="S570" s="80">
        <f t="shared" si="300"/>
        <v>1.6677913679178968</v>
      </c>
    </row>
    <row r="571" spans="1:19" s="35" customFormat="1" ht="12.75" hidden="1" outlineLevel="2">
      <c r="A571" s="34">
        <v>39387</v>
      </c>
      <c r="B571" s="35" t="s">
        <v>143</v>
      </c>
      <c r="C571" s="35" t="s">
        <v>144</v>
      </c>
      <c r="E571" s="35">
        <v>2234130</v>
      </c>
      <c r="F571" s="35">
        <v>2259480</v>
      </c>
      <c r="G571" s="36">
        <f t="shared" si="330"/>
        <v>25350</v>
      </c>
      <c r="H571" s="37">
        <v>10</v>
      </c>
      <c r="I571" s="37">
        <v>0</v>
      </c>
      <c r="J571" s="37">
        <v>38.03</v>
      </c>
      <c r="K571" s="98">
        <f>+J571+I571+H571</f>
        <v>48.03</v>
      </c>
      <c r="L571" s="38" t="s">
        <v>262</v>
      </c>
      <c r="M571" s="37">
        <v>10</v>
      </c>
      <c r="N571" s="37">
        <f t="shared" si="331"/>
        <v>70</v>
      </c>
      <c r="O571" s="39">
        <f>(10000-5000)*$O$1</f>
        <v>10</v>
      </c>
      <c r="P571" s="37">
        <f>5000*$P$1</f>
        <v>12.5</v>
      </c>
      <c r="Q571" s="40">
        <f>(G571-15000)*$Q$1</f>
        <v>31.05</v>
      </c>
      <c r="R571" s="12">
        <f t="shared" si="332"/>
        <v>133.55</v>
      </c>
      <c r="S571" s="80">
        <f t="shared" si="300"/>
        <v>1.7805538205288363</v>
      </c>
    </row>
    <row r="572" spans="1:19" s="35" customFormat="1" ht="12.75" outlineLevel="1" collapsed="1">
      <c r="A572" s="34"/>
      <c r="B572" s="50" t="s">
        <v>348</v>
      </c>
      <c r="G572" s="36">
        <f>SUBTOTAL(9,G566:G571)</f>
        <v>163160</v>
      </c>
      <c r="H572" s="37">
        <f>SUBTOTAL(9,H566:H571)</f>
        <v>20</v>
      </c>
      <c r="I572" s="37">
        <f>SUBTOTAL(9,I566:I571)</f>
        <v>90</v>
      </c>
      <c r="J572" s="37">
        <f>SUBTOTAL(9,J566:J571)</f>
        <v>192.64000000000001</v>
      </c>
      <c r="K572" s="98">
        <f>SUBTOTAL(9,K566:K571)</f>
        <v>302.64</v>
      </c>
      <c r="L572" s="38"/>
      <c r="M572" s="37">
        <f aca="true" t="shared" si="333" ref="M572:R572">SUBTOTAL(9,M566:M571)</f>
        <v>20</v>
      </c>
      <c r="N572" s="37">
        <f t="shared" si="333"/>
        <v>420</v>
      </c>
      <c r="O572" s="39">
        <f t="shared" si="333"/>
        <v>40</v>
      </c>
      <c r="P572" s="37">
        <f t="shared" si="333"/>
        <v>50</v>
      </c>
      <c r="Q572" s="40">
        <f t="shared" si="333"/>
        <v>309.48</v>
      </c>
      <c r="R572" s="12">
        <f t="shared" si="333"/>
        <v>839.48</v>
      </c>
      <c r="S572" s="80">
        <f t="shared" si="300"/>
        <v>1.773856727464975</v>
      </c>
    </row>
    <row r="573" spans="1:19" ht="12.75" hidden="1" outlineLevel="2">
      <c r="A573" s="41">
        <v>39083</v>
      </c>
      <c r="B573" s="42" t="s">
        <v>145</v>
      </c>
      <c r="C573" s="42" t="s">
        <v>146</v>
      </c>
      <c r="E573" s="42">
        <v>1972810</v>
      </c>
      <c r="F573" s="42">
        <v>1972810</v>
      </c>
      <c r="G573" s="43">
        <f aca="true" t="shared" si="334" ref="G573:G578">F573-E573</f>
        <v>0</v>
      </c>
      <c r="H573" s="44">
        <v>0</v>
      </c>
      <c r="I573" s="44">
        <v>30</v>
      </c>
      <c r="J573" s="44">
        <v>0</v>
      </c>
      <c r="K573" s="98">
        <f>+I573+H573</f>
        <v>30</v>
      </c>
      <c r="L573" s="45" t="s">
        <v>262</v>
      </c>
      <c r="M573" s="44">
        <v>0</v>
      </c>
      <c r="N573" s="44">
        <f aca="true" t="shared" si="335" ref="N573:N578">$N$1*2</f>
        <v>70</v>
      </c>
      <c r="O573" s="46">
        <v>0</v>
      </c>
      <c r="P573" s="44">
        <v>0</v>
      </c>
      <c r="Q573" s="44">
        <v>0</v>
      </c>
      <c r="R573" s="12">
        <f aca="true" t="shared" si="336" ref="R573:R578">M573+N573+O573+P573+Q573</f>
        <v>70</v>
      </c>
      <c r="S573" s="80">
        <f t="shared" si="300"/>
        <v>1.3333333333333333</v>
      </c>
    </row>
    <row r="574" spans="1:19" ht="12.75" hidden="1" outlineLevel="2">
      <c r="A574" s="41">
        <v>39142</v>
      </c>
      <c r="B574" s="42" t="s">
        <v>145</v>
      </c>
      <c r="C574" s="42" t="s">
        <v>146</v>
      </c>
      <c r="E574" s="42">
        <v>1972810</v>
      </c>
      <c r="F574" s="42">
        <v>1972810</v>
      </c>
      <c r="G574" s="43">
        <f t="shared" si="334"/>
        <v>0</v>
      </c>
      <c r="H574" s="44">
        <v>0</v>
      </c>
      <c r="I574" s="44">
        <v>30</v>
      </c>
      <c r="J574" s="44">
        <v>0</v>
      </c>
      <c r="K574" s="98">
        <f>+I574+H574</f>
        <v>30</v>
      </c>
      <c r="L574" s="45" t="s">
        <v>262</v>
      </c>
      <c r="M574" s="44">
        <v>0</v>
      </c>
      <c r="N574" s="44">
        <f t="shared" si="335"/>
        <v>70</v>
      </c>
      <c r="O574" s="46">
        <v>0</v>
      </c>
      <c r="P574" s="44">
        <v>0</v>
      </c>
      <c r="Q574" s="44">
        <v>0</v>
      </c>
      <c r="R574" s="12">
        <f t="shared" si="336"/>
        <v>70</v>
      </c>
      <c r="S574" s="80">
        <f t="shared" si="300"/>
        <v>1.3333333333333333</v>
      </c>
    </row>
    <row r="575" spans="1:19" s="35" customFormat="1" ht="12.75" hidden="1" outlineLevel="2">
      <c r="A575" s="34">
        <v>39203</v>
      </c>
      <c r="B575" s="35" t="s">
        <v>145</v>
      </c>
      <c r="C575" s="35" t="s">
        <v>146</v>
      </c>
      <c r="E575" s="35">
        <v>1972810</v>
      </c>
      <c r="F575" s="35">
        <v>1991170</v>
      </c>
      <c r="G575" s="36">
        <f t="shared" si="334"/>
        <v>18360</v>
      </c>
      <c r="H575" s="37">
        <v>0</v>
      </c>
      <c r="I575" s="37">
        <v>30</v>
      </c>
      <c r="J575" s="37">
        <v>0</v>
      </c>
      <c r="K575" s="98">
        <f>+J575+I575+H575</f>
        <v>30</v>
      </c>
      <c r="L575" s="38" t="s">
        <v>262</v>
      </c>
      <c r="M575" s="37">
        <v>0</v>
      </c>
      <c r="N575" s="37">
        <f t="shared" si="335"/>
        <v>70</v>
      </c>
      <c r="O575" s="39">
        <f>(10000-5000)*$O$1</f>
        <v>10</v>
      </c>
      <c r="P575" s="37">
        <f>5000*$P$1</f>
        <v>12.5</v>
      </c>
      <c r="Q575" s="40">
        <f>(G575-15000)*$Q$1</f>
        <v>10.08</v>
      </c>
      <c r="R575" s="12">
        <f t="shared" si="336"/>
        <v>102.58</v>
      </c>
      <c r="S575" s="80">
        <f t="shared" si="300"/>
        <v>2.4193333333333333</v>
      </c>
    </row>
    <row r="576" spans="1:19" s="35" customFormat="1" ht="12.75" hidden="1" outlineLevel="2">
      <c r="A576" s="34">
        <v>39264</v>
      </c>
      <c r="B576" s="35" t="s">
        <v>145</v>
      </c>
      <c r="C576" s="35" t="s">
        <v>146</v>
      </c>
      <c r="E576" s="35">
        <v>1991170</v>
      </c>
      <c r="F576" s="35">
        <v>1999100</v>
      </c>
      <c r="G576" s="36">
        <f t="shared" si="334"/>
        <v>7930</v>
      </c>
      <c r="H576" s="37">
        <v>0</v>
      </c>
      <c r="I576" s="37">
        <v>30</v>
      </c>
      <c r="J576" s="37">
        <v>0</v>
      </c>
      <c r="K576" s="98">
        <f>+J576+I576+H576</f>
        <v>30</v>
      </c>
      <c r="L576" s="38" t="s">
        <v>262</v>
      </c>
      <c r="M576" s="37">
        <v>0</v>
      </c>
      <c r="N576" s="37">
        <f t="shared" si="335"/>
        <v>70</v>
      </c>
      <c r="O576" s="39">
        <f>(G576-5000)*$O$1</f>
        <v>5.86</v>
      </c>
      <c r="P576" s="37">
        <v>0</v>
      </c>
      <c r="Q576" s="37">
        <v>0</v>
      </c>
      <c r="R576" s="12">
        <f t="shared" si="336"/>
        <v>75.86</v>
      </c>
      <c r="S576" s="80">
        <f t="shared" si="300"/>
        <v>1.5286666666666666</v>
      </c>
    </row>
    <row r="577" spans="1:19" s="35" customFormat="1" ht="12.75" hidden="1" outlineLevel="2">
      <c r="A577" s="34">
        <v>39326</v>
      </c>
      <c r="B577" s="35" t="s">
        <v>145</v>
      </c>
      <c r="C577" s="35" t="s">
        <v>146</v>
      </c>
      <c r="E577" s="35">
        <v>1999100</v>
      </c>
      <c r="F577" s="35">
        <v>2002220</v>
      </c>
      <c r="G577" s="36">
        <f t="shared" si="334"/>
        <v>3120</v>
      </c>
      <c r="H577" s="37">
        <v>0</v>
      </c>
      <c r="I577" s="37">
        <v>30</v>
      </c>
      <c r="J577" s="37">
        <v>0</v>
      </c>
      <c r="K577" s="98">
        <f>+J577+I577+H577</f>
        <v>30</v>
      </c>
      <c r="L577" s="38" t="s">
        <v>262</v>
      </c>
      <c r="M577" s="37">
        <v>0</v>
      </c>
      <c r="N577" s="37">
        <f t="shared" si="335"/>
        <v>70</v>
      </c>
      <c r="O577" s="39">
        <v>0</v>
      </c>
      <c r="P577" s="37">
        <v>0</v>
      </c>
      <c r="Q577" s="37">
        <v>0</v>
      </c>
      <c r="R577" s="12">
        <f t="shared" si="336"/>
        <v>70</v>
      </c>
      <c r="S577" s="80">
        <f t="shared" si="300"/>
        <v>1.3333333333333333</v>
      </c>
    </row>
    <row r="578" spans="1:19" s="35" customFormat="1" ht="12.75" hidden="1" outlineLevel="2">
      <c r="A578" s="34">
        <v>39387</v>
      </c>
      <c r="B578" s="35" t="s">
        <v>145</v>
      </c>
      <c r="C578" s="35" t="s">
        <v>146</v>
      </c>
      <c r="E578" s="35">
        <v>2002220</v>
      </c>
      <c r="F578" s="35">
        <v>2012860</v>
      </c>
      <c r="G578" s="36">
        <f t="shared" si="334"/>
        <v>10640</v>
      </c>
      <c r="H578" s="37">
        <v>0</v>
      </c>
      <c r="I578" s="37">
        <v>30</v>
      </c>
      <c r="J578" s="37">
        <v>0</v>
      </c>
      <c r="K578" s="98">
        <f>+J578+I578+H578</f>
        <v>30</v>
      </c>
      <c r="L578" s="38" t="s">
        <v>262</v>
      </c>
      <c r="M578" s="37">
        <v>0</v>
      </c>
      <c r="N578" s="37">
        <f t="shared" si="335"/>
        <v>70</v>
      </c>
      <c r="O578" s="39">
        <f>(10000-5000)*$O$1</f>
        <v>10</v>
      </c>
      <c r="P578" s="37">
        <f>SUM(G578-10000)*$P$1</f>
        <v>1.6</v>
      </c>
      <c r="R578" s="12">
        <f t="shared" si="336"/>
        <v>81.6</v>
      </c>
      <c r="S578" s="80">
        <f t="shared" si="300"/>
        <v>1.7199999999999998</v>
      </c>
    </row>
    <row r="579" spans="1:19" s="35" customFormat="1" ht="12.75" outlineLevel="1" collapsed="1">
      <c r="A579" s="34"/>
      <c r="B579" s="50" t="s">
        <v>349</v>
      </c>
      <c r="G579" s="36">
        <f>SUBTOTAL(9,G573:G578)</f>
        <v>40050</v>
      </c>
      <c r="H579" s="37">
        <f>SUBTOTAL(9,H573:H578)</f>
        <v>0</v>
      </c>
      <c r="I579" s="37">
        <f>SUBTOTAL(9,I573:I578)</f>
        <v>180</v>
      </c>
      <c r="J579" s="37">
        <f>SUBTOTAL(9,J573:J578)</f>
        <v>0</v>
      </c>
      <c r="K579" s="98">
        <f>SUBTOTAL(9,K573:K578)</f>
        <v>180</v>
      </c>
      <c r="L579" s="38"/>
      <c r="M579" s="37">
        <f aca="true" t="shared" si="337" ref="M579:R579">SUBTOTAL(9,M573:M578)</f>
        <v>0</v>
      </c>
      <c r="N579" s="37">
        <f t="shared" si="337"/>
        <v>420</v>
      </c>
      <c r="O579" s="39">
        <f t="shared" si="337"/>
        <v>25.86</v>
      </c>
      <c r="P579" s="37">
        <f t="shared" si="337"/>
        <v>14.1</v>
      </c>
      <c r="Q579" s="35">
        <f t="shared" si="337"/>
        <v>10.08</v>
      </c>
      <c r="R579" s="12">
        <f t="shared" si="337"/>
        <v>470.03999999999996</v>
      </c>
      <c r="S579" s="80">
        <f aca="true" t="shared" si="338" ref="S579:S642">SUM(R579-K579)/K579</f>
        <v>1.611333333333333</v>
      </c>
    </row>
    <row r="580" spans="1:19" ht="12.75" hidden="1" outlineLevel="2">
      <c r="A580" s="41">
        <v>39083</v>
      </c>
      <c r="B580" s="42" t="s">
        <v>147</v>
      </c>
      <c r="C580" s="42" t="s">
        <v>148</v>
      </c>
      <c r="E580" s="42">
        <v>2511990</v>
      </c>
      <c r="F580" s="42">
        <v>2511990</v>
      </c>
      <c r="G580" s="43">
        <f aca="true" t="shared" si="339" ref="G580:G585">F580-E580</f>
        <v>0</v>
      </c>
      <c r="H580" s="44">
        <v>0</v>
      </c>
      <c r="I580" s="44">
        <v>30</v>
      </c>
      <c r="J580" s="44">
        <v>0</v>
      </c>
      <c r="K580" s="98">
        <f>+I580+H580</f>
        <v>30</v>
      </c>
      <c r="L580" s="45" t="s">
        <v>262</v>
      </c>
      <c r="M580" s="44">
        <v>0</v>
      </c>
      <c r="N580" s="44">
        <f aca="true" t="shared" si="340" ref="N580:N585">$N$1*2</f>
        <v>70</v>
      </c>
      <c r="O580" s="46">
        <v>0</v>
      </c>
      <c r="P580" s="44">
        <v>0</v>
      </c>
      <c r="Q580" s="44">
        <v>0</v>
      </c>
      <c r="R580" s="12">
        <f aca="true" t="shared" si="341" ref="R580:R585">M580+N580+O580+P580+Q580</f>
        <v>70</v>
      </c>
      <c r="S580" s="80">
        <f t="shared" si="338"/>
        <v>1.3333333333333333</v>
      </c>
    </row>
    <row r="581" spans="1:19" ht="12.75" hidden="1" outlineLevel="2">
      <c r="A581" s="41">
        <v>39142</v>
      </c>
      <c r="B581" s="42" t="s">
        <v>147</v>
      </c>
      <c r="C581" s="42" t="s">
        <v>148</v>
      </c>
      <c r="E581" s="42">
        <v>2511990</v>
      </c>
      <c r="F581" s="42">
        <v>2511990</v>
      </c>
      <c r="G581" s="43">
        <f t="shared" si="339"/>
        <v>0</v>
      </c>
      <c r="H581" s="44">
        <v>0</v>
      </c>
      <c r="I581" s="44">
        <v>30</v>
      </c>
      <c r="J581" s="44">
        <v>0</v>
      </c>
      <c r="K581" s="98">
        <f>+I581+H581</f>
        <v>30</v>
      </c>
      <c r="L581" s="45" t="s">
        <v>262</v>
      </c>
      <c r="M581" s="44">
        <v>0</v>
      </c>
      <c r="N581" s="44">
        <f t="shared" si="340"/>
        <v>70</v>
      </c>
      <c r="O581" s="46">
        <v>0</v>
      </c>
      <c r="P581" s="44">
        <v>0</v>
      </c>
      <c r="Q581" s="44">
        <v>0</v>
      </c>
      <c r="R581" s="12">
        <f t="shared" si="341"/>
        <v>70</v>
      </c>
      <c r="S581" s="80">
        <f t="shared" si="338"/>
        <v>1.3333333333333333</v>
      </c>
    </row>
    <row r="582" spans="1:19" s="35" customFormat="1" ht="12.75" hidden="1" outlineLevel="2">
      <c r="A582" s="34">
        <v>39203</v>
      </c>
      <c r="B582" s="35" t="s">
        <v>147</v>
      </c>
      <c r="C582" s="35" t="s">
        <v>148</v>
      </c>
      <c r="E582" s="35">
        <v>2511990</v>
      </c>
      <c r="F582" s="35">
        <v>2551720</v>
      </c>
      <c r="G582" s="36">
        <f t="shared" si="339"/>
        <v>39730</v>
      </c>
      <c r="H582" s="37">
        <v>0</v>
      </c>
      <c r="I582" s="37">
        <v>30</v>
      </c>
      <c r="J582" s="37">
        <v>0</v>
      </c>
      <c r="K582" s="98">
        <f>+J582+I582+H582</f>
        <v>30</v>
      </c>
      <c r="L582" s="38" t="s">
        <v>262</v>
      </c>
      <c r="M582" s="37">
        <v>0</v>
      </c>
      <c r="N582" s="37">
        <f t="shared" si="340"/>
        <v>70</v>
      </c>
      <c r="O582" s="39">
        <f>(10000-5000)*$O$1</f>
        <v>10</v>
      </c>
      <c r="P582" s="37">
        <f>5000*$P$1</f>
        <v>12.5</v>
      </c>
      <c r="Q582" s="40">
        <f>(G582-15000)*$Q$1</f>
        <v>74.19</v>
      </c>
      <c r="R582" s="12">
        <f t="shared" si="341"/>
        <v>166.69</v>
      </c>
      <c r="S582" s="80">
        <f t="shared" si="338"/>
        <v>4.556333333333333</v>
      </c>
    </row>
    <row r="583" spans="1:19" s="28" customFormat="1" ht="12.75" hidden="1" outlineLevel="2">
      <c r="A583" s="27">
        <v>39264</v>
      </c>
      <c r="B583" s="28" t="s">
        <v>147</v>
      </c>
      <c r="C583" s="28" t="s">
        <v>148</v>
      </c>
      <c r="E583" s="28">
        <v>2551720</v>
      </c>
      <c r="F583" s="28">
        <v>2661360</v>
      </c>
      <c r="G583" s="29">
        <f t="shared" si="339"/>
        <v>109640</v>
      </c>
      <c r="H583" s="30">
        <v>0</v>
      </c>
      <c r="I583" s="30">
        <v>0</v>
      </c>
      <c r="J583" s="30">
        <v>164.46</v>
      </c>
      <c r="K583" s="98">
        <f>+J583+I583+H583</f>
        <v>164.46</v>
      </c>
      <c r="L583" s="31" t="s">
        <v>262</v>
      </c>
      <c r="M583" s="30">
        <v>0</v>
      </c>
      <c r="N583" s="30">
        <f t="shared" si="340"/>
        <v>70</v>
      </c>
      <c r="O583" s="32">
        <f>(10000-5000)*$O$1</f>
        <v>10</v>
      </c>
      <c r="P583" s="30">
        <f>5000*$P$1</f>
        <v>12.5</v>
      </c>
      <c r="Q583" s="68">
        <f>(G583-15000)*$Q$1</f>
        <v>283.92</v>
      </c>
      <c r="R583" s="12">
        <f t="shared" si="341"/>
        <v>376.42</v>
      </c>
      <c r="S583" s="80">
        <f t="shared" si="338"/>
        <v>1.2888240301593092</v>
      </c>
    </row>
    <row r="584" spans="1:19" s="35" customFormat="1" ht="12.75" hidden="1" outlineLevel="2">
      <c r="A584" s="34">
        <v>39326</v>
      </c>
      <c r="B584" s="35" t="s">
        <v>147</v>
      </c>
      <c r="C584" s="35" t="s">
        <v>148</v>
      </c>
      <c r="E584" s="35">
        <v>2661360</v>
      </c>
      <c r="F584" s="35">
        <v>2731630</v>
      </c>
      <c r="G584" s="36">
        <f t="shared" si="339"/>
        <v>70270</v>
      </c>
      <c r="H584" s="37">
        <v>0</v>
      </c>
      <c r="I584" s="37">
        <v>0</v>
      </c>
      <c r="J584" s="37">
        <v>105.41</v>
      </c>
      <c r="K584" s="98">
        <f>+J584+I584+H584</f>
        <v>105.41</v>
      </c>
      <c r="L584" s="38" t="s">
        <v>262</v>
      </c>
      <c r="M584" s="37">
        <v>0</v>
      </c>
      <c r="N584" s="37">
        <f t="shared" si="340"/>
        <v>70</v>
      </c>
      <c r="O584" s="39">
        <f>(10000-5000)*$O$1</f>
        <v>10</v>
      </c>
      <c r="P584" s="37">
        <f>5000*$P$1</f>
        <v>12.5</v>
      </c>
      <c r="Q584" s="40">
        <f>(G584-15000)*$Q$1</f>
        <v>165.81</v>
      </c>
      <c r="R584" s="12">
        <f t="shared" si="341"/>
        <v>258.31</v>
      </c>
      <c r="S584" s="80">
        <f t="shared" si="338"/>
        <v>1.4505265155108624</v>
      </c>
    </row>
    <row r="585" spans="1:19" s="35" customFormat="1" ht="12.75" hidden="1" outlineLevel="2">
      <c r="A585" s="34">
        <v>39387</v>
      </c>
      <c r="B585" s="35" t="s">
        <v>147</v>
      </c>
      <c r="C585" s="35" t="s">
        <v>148</v>
      </c>
      <c r="E585" s="35">
        <v>2731630</v>
      </c>
      <c r="F585" s="35">
        <v>2795210</v>
      </c>
      <c r="G585" s="36">
        <f t="shared" si="339"/>
        <v>63580</v>
      </c>
      <c r="H585" s="37">
        <v>0</v>
      </c>
      <c r="I585" s="37">
        <v>0</v>
      </c>
      <c r="J585" s="37">
        <v>95.37</v>
      </c>
      <c r="K585" s="98">
        <f>+J585+I585+H585</f>
        <v>95.37</v>
      </c>
      <c r="L585" s="38" t="s">
        <v>262</v>
      </c>
      <c r="M585" s="37">
        <v>0</v>
      </c>
      <c r="N585" s="37">
        <f t="shared" si="340"/>
        <v>70</v>
      </c>
      <c r="O585" s="39">
        <f>(10000-5000)*$O$1</f>
        <v>10</v>
      </c>
      <c r="P585" s="37">
        <f>5000*$P$1</f>
        <v>12.5</v>
      </c>
      <c r="Q585" s="40">
        <f>(G585-15000)*$Q$1</f>
        <v>145.74</v>
      </c>
      <c r="R585" s="12">
        <f t="shared" si="341"/>
        <v>238.24</v>
      </c>
      <c r="S585" s="80">
        <f t="shared" si="338"/>
        <v>1.4980601866415015</v>
      </c>
    </row>
    <row r="586" spans="1:19" s="35" customFormat="1" ht="12.75" outlineLevel="1" collapsed="1">
      <c r="A586" s="34"/>
      <c r="B586" s="50" t="s">
        <v>350</v>
      </c>
      <c r="G586" s="36">
        <f>SUBTOTAL(9,G580:G585)</f>
        <v>283220</v>
      </c>
      <c r="H586" s="37">
        <f>SUBTOTAL(9,H580:H585)</f>
        <v>0</v>
      </c>
      <c r="I586" s="37">
        <f>SUBTOTAL(9,I580:I585)</f>
        <v>90</v>
      </c>
      <c r="J586" s="37">
        <f>SUBTOTAL(9,J580:J585)</f>
        <v>365.24</v>
      </c>
      <c r="K586" s="98">
        <f>SUBTOTAL(9,K580:K585)</f>
        <v>455.24</v>
      </c>
      <c r="L586" s="38"/>
      <c r="M586" s="37">
        <f aca="true" t="shared" si="342" ref="M586:R586">SUBTOTAL(9,M580:M585)</f>
        <v>0</v>
      </c>
      <c r="N586" s="37">
        <f t="shared" si="342"/>
        <v>420</v>
      </c>
      <c r="O586" s="39">
        <f t="shared" si="342"/>
        <v>40</v>
      </c>
      <c r="P586" s="37">
        <f t="shared" si="342"/>
        <v>50</v>
      </c>
      <c r="Q586" s="40">
        <f t="shared" si="342"/>
        <v>669.6600000000001</v>
      </c>
      <c r="R586" s="12">
        <f t="shared" si="342"/>
        <v>1179.66</v>
      </c>
      <c r="S586" s="80">
        <f t="shared" si="338"/>
        <v>1.5912925050522801</v>
      </c>
    </row>
    <row r="587" spans="1:19" ht="12.75" hidden="1" outlineLevel="2">
      <c r="A587" s="41">
        <v>39083</v>
      </c>
      <c r="B587" s="42" t="s">
        <v>149</v>
      </c>
      <c r="C587" s="42" t="s">
        <v>150</v>
      </c>
      <c r="E587" s="42">
        <v>1533530</v>
      </c>
      <c r="F587" s="42">
        <v>1533530</v>
      </c>
      <c r="G587" s="43">
        <f aca="true" t="shared" si="343" ref="G587:G592">F587-E587</f>
        <v>0</v>
      </c>
      <c r="H587" s="44">
        <v>0</v>
      </c>
      <c r="I587" s="44">
        <v>30</v>
      </c>
      <c r="J587" s="44">
        <v>0</v>
      </c>
      <c r="K587" s="98">
        <f>+I587+H587</f>
        <v>30</v>
      </c>
      <c r="L587" s="45" t="s">
        <v>262</v>
      </c>
      <c r="M587" s="44">
        <v>0</v>
      </c>
      <c r="N587" s="44">
        <f aca="true" t="shared" si="344" ref="N587:N592">$N$1*2</f>
        <v>70</v>
      </c>
      <c r="O587" s="46">
        <v>0</v>
      </c>
      <c r="P587" s="44">
        <v>0</v>
      </c>
      <c r="Q587" s="44">
        <v>0</v>
      </c>
      <c r="R587" s="12">
        <f aca="true" t="shared" si="345" ref="R587:R592">M587+N587+O587+P587+Q587</f>
        <v>70</v>
      </c>
      <c r="S587" s="80">
        <f t="shared" si="338"/>
        <v>1.3333333333333333</v>
      </c>
    </row>
    <row r="588" spans="1:19" ht="12.75" hidden="1" outlineLevel="2">
      <c r="A588" s="41">
        <v>39142</v>
      </c>
      <c r="B588" s="42" t="s">
        <v>149</v>
      </c>
      <c r="C588" s="42" t="s">
        <v>150</v>
      </c>
      <c r="E588" s="42">
        <v>1533530</v>
      </c>
      <c r="F588" s="42">
        <v>1533530</v>
      </c>
      <c r="G588" s="43">
        <f t="shared" si="343"/>
        <v>0</v>
      </c>
      <c r="H588" s="44">
        <v>0</v>
      </c>
      <c r="I588" s="44">
        <v>30</v>
      </c>
      <c r="J588" s="44">
        <v>0</v>
      </c>
      <c r="K588" s="98">
        <f>+I588+H588</f>
        <v>30</v>
      </c>
      <c r="L588" s="45" t="s">
        <v>262</v>
      </c>
      <c r="M588" s="44">
        <v>0</v>
      </c>
      <c r="N588" s="44">
        <f t="shared" si="344"/>
        <v>70</v>
      </c>
      <c r="O588" s="46">
        <v>0</v>
      </c>
      <c r="P588" s="44">
        <v>0</v>
      </c>
      <c r="Q588" s="44">
        <v>0</v>
      </c>
      <c r="R588" s="12">
        <f t="shared" si="345"/>
        <v>70</v>
      </c>
      <c r="S588" s="80">
        <f t="shared" si="338"/>
        <v>1.3333333333333333</v>
      </c>
    </row>
    <row r="589" spans="1:19" s="35" customFormat="1" ht="12.75" hidden="1" outlineLevel="2">
      <c r="A589" s="34">
        <v>39203</v>
      </c>
      <c r="B589" s="35" t="s">
        <v>149</v>
      </c>
      <c r="C589" s="35" t="s">
        <v>150</v>
      </c>
      <c r="E589" s="35">
        <v>1533530</v>
      </c>
      <c r="F589" s="35">
        <v>1538020</v>
      </c>
      <c r="G589" s="36">
        <f t="shared" si="343"/>
        <v>4490</v>
      </c>
      <c r="H589" s="37">
        <v>10</v>
      </c>
      <c r="I589" s="37">
        <v>30</v>
      </c>
      <c r="J589" s="37">
        <v>0</v>
      </c>
      <c r="K589" s="98">
        <f>+J589+I589+H589</f>
        <v>40</v>
      </c>
      <c r="L589" s="38" t="s">
        <v>262</v>
      </c>
      <c r="M589" s="37">
        <v>10</v>
      </c>
      <c r="N589" s="37">
        <f t="shared" si="344"/>
        <v>70</v>
      </c>
      <c r="O589" s="39">
        <v>0</v>
      </c>
      <c r="P589" s="37">
        <v>0</v>
      </c>
      <c r="Q589" s="37">
        <v>0</v>
      </c>
      <c r="R589" s="12">
        <f t="shared" si="345"/>
        <v>80</v>
      </c>
      <c r="S589" s="80">
        <f t="shared" si="338"/>
        <v>1</v>
      </c>
    </row>
    <row r="590" spans="1:19" s="35" customFormat="1" ht="12.75" hidden="1" outlineLevel="2">
      <c r="A590" s="34">
        <v>39264</v>
      </c>
      <c r="B590" s="35" t="s">
        <v>149</v>
      </c>
      <c r="C590" s="35" t="s">
        <v>150</v>
      </c>
      <c r="E590" s="35">
        <v>1538020</v>
      </c>
      <c r="F590" s="35">
        <v>1608670</v>
      </c>
      <c r="G590" s="36">
        <f t="shared" si="343"/>
        <v>70650</v>
      </c>
      <c r="H590" s="37">
        <v>0</v>
      </c>
      <c r="I590" s="37">
        <v>0</v>
      </c>
      <c r="J590" s="37">
        <v>105.98</v>
      </c>
      <c r="K590" s="98">
        <f>+J590+I590+H590</f>
        <v>105.98</v>
      </c>
      <c r="L590" s="38" t="s">
        <v>262</v>
      </c>
      <c r="M590" s="37">
        <v>0</v>
      </c>
      <c r="N590" s="37">
        <f t="shared" si="344"/>
        <v>70</v>
      </c>
      <c r="O590" s="39">
        <f>(10000-5000)*$O$1</f>
        <v>10</v>
      </c>
      <c r="P590" s="37">
        <f>5000*$P$1</f>
        <v>12.5</v>
      </c>
      <c r="Q590" s="40">
        <f>(G590-15000)*$Q$1</f>
        <v>166.95000000000002</v>
      </c>
      <c r="R590" s="12">
        <f t="shared" si="345"/>
        <v>259.45000000000005</v>
      </c>
      <c r="S590" s="80">
        <f t="shared" si="338"/>
        <v>1.4481034157388188</v>
      </c>
    </row>
    <row r="591" spans="1:19" s="35" customFormat="1" ht="12.75" hidden="1" outlineLevel="2">
      <c r="A591" s="34">
        <v>39326</v>
      </c>
      <c r="B591" s="35" t="s">
        <v>149</v>
      </c>
      <c r="C591" s="35" t="s">
        <v>150</v>
      </c>
      <c r="E591" s="35">
        <v>1608670</v>
      </c>
      <c r="F591" s="35">
        <v>1655380</v>
      </c>
      <c r="G591" s="36">
        <f t="shared" si="343"/>
        <v>46710</v>
      </c>
      <c r="H591" s="37">
        <v>0</v>
      </c>
      <c r="I591" s="37">
        <v>0</v>
      </c>
      <c r="J591" s="37">
        <v>70.07</v>
      </c>
      <c r="K591" s="98">
        <f>+J591+I591+H591</f>
        <v>70.07</v>
      </c>
      <c r="L591" s="38" t="s">
        <v>262</v>
      </c>
      <c r="M591" s="37">
        <v>0</v>
      </c>
      <c r="N591" s="37">
        <f t="shared" si="344"/>
        <v>70</v>
      </c>
      <c r="O591" s="39">
        <f>(10000-5000)*$O$1</f>
        <v>10</v>
      </c>
      <c r="P591" s="37">
        <f>5000*$P$1</f>
        <v>12.5</v>
      </c>
      <c r="Q591" s="40">
        <f>(G591-15000)*$Q$1</f>
        <v>95.13</v>
      </c>
      <c r="R591" s="12">
        <f t="shared" si="345"/>
        <v>187.63</v>
      </c>
      <c r="S591" s="80">
        <f t="shared" si="338"/>
        <v>1.6777508206079637</v>
      </c>
    </row>
    <row r="592" spans="1:19" s="35" customFormat="1" ht="12.75" hidden="1" outlineLevel="2">
      <c r="A592" s="34">
        <v>39387</v>
      </c>
      <c r="B592" s="35" t="s">
        <v>149</v>
      </c>
      <c r="C592" s="35" t="s">
        <v>150</v>
      </c>
      <c r="E592" s="35">
        <v>1655380</v>
      </c>
      <c r="F592" s="35">
        <v>1707040</v>
      </c>
      <c r="G592" s="36">
        <f t="shared" si="343"/>
        <v>51660</v>
      </c>
      <c r="H592" s="37">
        <v>0</v>
      </c>
      <c r="I592" s="37">
        <v>0</v>
      </c>
      <c r="J592" s="37">
        <v>77.49</v>
      </c>
      <c r="K592" s="98">
        <f>+J592+I592+H592</f>
        <v>77.49</v>
      </c>
      <c r="L592" s="38" t="s">
        <v>262</v>
      </c>
      <c r="M592" s="37">
        <v>0</v>
      </c>
      <c r="N592" s="37">
        <f t="shared" si="344"/>
        <v>70</v>
      </c>
      <c r="O592" s="39">
        <f>(10000-5000)*$O$1</f>
        <v>10</v>
      </c>
      <c r="P592" s="37">
        <f>5000*$P$1</f>
        <v>12.5</v>
      </c>
      <c r="Q592" s="40">
        <f>(G592-15000)*$Q$1</f>
        <v>109.98</v>
      </c>
      <c r="R592" s="12">
        <f t="shared" si="345"/>
        <v>202.48000000000002</v>
      </c>
      <c r="S592" s="80">
        <f t="shared" si="338"/>
        <v>1.6129823202993938</v>
      </c>
    </row>
    <row r="593" spans="1:19" s="35" customFormat="1" ht="12.75" outlineLevel="1" collapsed="1">
      <c r="A593" s="34"/>
      <c r="B593" s="50" t="s">
        <v>351</v>
      </c>
      <c r="G593" s="36">
        <f>SUBTOTAL(9,G587:G592)</f>
        <v>173510</v>
      </c>
      <c r="H593" s="37">
        <f>SUBTOTAL(9,H587:H592)</f>
        <v>10</v>
      </c>
      <c r="I593" s="37">
        <f>SUBTOTAL(9,I587:I592)</f>
        <v>90</v>
      </c>
      <c r="J593" s="37">
        <f>SUBTOTAL(9,J587:J592)</f>
        <v>253.54000000000002</v>
      </c>
      <c r="K593" s="98">
        <f>SUBTOTAL(9,K587:K592)</f>
        <v>353.54</v>
      </c>
      <c r="L593" s="38"/>
      <c r="M593" s="37">
        <f aca="true" t="shared" si="346" ref="M593:R593">SUBTOTAL(9,M587:M592)</f>
        <v>10</v>
      </c>
      <c r="N593" s="37">
        <f t="shared" si="346"/>
        <v>420</v>
      </c>
      <c r="O593" s="39">
        <f t="shared" si="346"/>
        <v>30</v>
      </c>
      <c r="P593" s="37">
        <f t="shared" si="346"/>
        <v>37.5</v>
      </c>
      <c r="Q593" s="40">
        <f t="shared" si="346"/>
        <v>372.06000000000006</v>
      </c>
      <c r="R593" s="12">
        <f t="shared" si="346"/>
        <v>869.5600000000001</v>
      </c>
      <c r="S593" s="80">
        <f t="shared" si="338"/>
        <v>1.459580245516773</v>
      </c>
    </row>
    <row r="594" spans="1:19" ht="12.75" hidden="1" outlineLevel="2">
      <c r="A594" s="41">
        <v>39083</v>
      </c>
      <c r="B594" s="42" t="s">
        <v>151</v>
      </c>
      <c r="C594" s="42" t="s">
        <v>152</v>
      </c>
      <c r="E594" s="42">
        <v>2379170</v>
      </c>
      <c r="F594" s="42">
        <v>2379170</v>
      </c>
      <c r="G594" s="43">
        <f aca="true" t="shared" si="347" ref="G594:G599">F594-E594</f>
        <v>0</v>
      </c>
      <c r="H594" s="44">
        <v>0</v>
      </c>
      <c r="I594" s="44">
        <v>30</v>
      </c>
      <c r="J594" s="44">
        <v>0</v>
      </c>
      <c r="K594" s="98">
        <f>+I594+H594</f>
        <v>30</v>
      </c>
      <c r="L594" s="45" t="s">
        <v>262</v>
      </c>
      <c r="M594" s="44">
        <v>0</v>
      </c>
      <c r="N594" s="44">
        <f aca="true" t="shared" si="348" ref="N594:N599">$N$1*2</f>
        <v>70</v>
      </c>
      <c r="O594" s="46">
        <v>0</v>
      </c>
      <c r="P594" s="44">
        <v>0</v>
      </c>
      <c r="Q594" s="44">
        <v>0</v>
      </c>
      <c r="R594" s="12">
        <f aca="true" t="shared" si="349" ref="R594:R599">M594+N594+O594+P594+Q594</f>
        <v>70</v>
      </c>
      <c r="S594" s="80">
        <f t="shared" si="338"/>
        <v>1.3333333333333333</v>
      </c>
    </row>
    <row r="595" spans="1:19" ht="12.75" hidden="1" outlineLevel="2">
      <c r="A595" s="41">
        <v>39142</v>
      </c>
      <c r="B595" s="42" t="s">
        <v>151</v>
      </c>
      <c r="C595" s="42" t="s">
        <v>152</v>
      </c>
      <c r="E595" s="42">
        <v>2379170</v>
      </c>
      <c r="F595" s="42">
        <v>2379170</v>
      </c>
      <c r="G595" s="43">
        <f t="shared" si="347"/>
        <v>0</v>
      </c>
      <c r="H595" s="44">
        <v>10</v>
      </c>
      <c r="I595" s="44">
        <v>30</v>
      </c>
      <c r="J595" s="44">
        <v>0</v>
      </c>
      <c r="K595" s="98">
        <f>+I595+H595</f>
        <v>40</v>
      </c>
      <c r="L595" s="45" t="s">
        <v>262</v>
      </c>
      <c r="M595" s="44">
        <v>10</v>
      </c>
      <c r="N595" s="44">
        <f t="shared" si="348"/>
        <v>70</v>
      </c>
      <c r="O595" s="46">
        <v>0</v>
      </c>
      <c r="P595" s="44">
        <v>0</v>
      </c>
      <c r="Q595" s="44">
        <v>0</v>
      </c>
      <c r="R595" s="12">
        <f t="shared" si="349"/>
        <v>80</v>
      </c>
      <c r="S595" s="80">
        <f t="shared" si="338"/>
        <v>1</v>
      </c>
    </row>
    <row r="596" spans="1:19" s="35" customFormat="1" ht="12.75" hidden="1" outlineLevel="2">
      <c r="A596" s="34">
        <v>39203</v>
      </c>
      <c r="B596" s="35" t="s">
        <v>151</v>
      </c>
      <c r="C596" s="35" t="s">
        <v>152</v>
      </c>
      <c r="E596" s="35">
        <v>2379170</v>
      </c>
      <c r="F596" s="35">
        <v>2406620</v>
      </c>
      <c r="G596" s="36">
        <f t="shared" si="347"/>
        <v>27450</v>
      </c>
      <c r="H596" s="37">
        <v>0</v>
      </c>
      <c r="I596" s="37">
        <v>30</v>
      </c>
      <c r="J596" s="37">
        <v>0</v>
      </c>
      <c r="K596" s="98">
        <f>+J596+I596+H596</f>
        <v>30</v>
      </c>
      <c r="L596" s="38" t="s">
        <v>262</v>
      </c>
      <c r="M596" s="37">
        <v>0</v>
      </c>
      <c r="N596" s="37">
        <f t="shared" si="348"/>
        <v>70</v>
      </c>
      <c r="O596" s="39">
        <f>(10000-5000)*$O$1</f>
        <v>10</v>
      </c>
      <c r="P596" s="37">
        <f>5000*$P$1</f>
        <v>12.5</v>
      </c>
      <c r="Q596" s="40">
        <f>(G596-15000)*$Q$1</f>
        <v>37.35</v>
      </c>
      <c r="R596" s="12">
        <f t="shared" si="349"/>
        <v>129.85</v>
      </c>
      <c r="S596" s="80">
        <f t="shared" si="338"/>
        <v>3.328333333333333</v>
      </c>
    </row>
    <row r="597" spans="1:19" s="35" customFormat="1" ht="12.75" hidden="1" outlineLevel="2">
      <c r="A597" s="34">
        <v>39264</v>
      </c>
      <c r="B597" s="35" t="s">
        <v>151</v>
      </c>
      <c r="C597" s="35" t="s">
        <v>152</v>
      </c>
      <c r="E597" s="35">
        <v>2406620</v>
      </c>
      <c r="F597" s="35">
        <v>2446920</v>
      </c>
      <c r="G597" s="36">
        <f t="shared" si="347"/>
        <v>40300</v>
      </c>
      <c r="H597" s="37">
        <v>10</v>
      </c>
      <c r="I597" s="37">
        <v>0</v>
      </c>
      <c r="J597" s="37">
        <v>60.15</v>
      </c>
      <c r="K597" s="98">
        <f>+J597+I597+H597</f>
        <v>70.15</v>
      </c>
      <c r="L597" s="38" t="s">
        <v>262</v>
      </c>
      <c r="M597" s="37">
        <v>10</v>
      </c>
      <c r="N597" s="37">
        <f t="shared" si="348"/>
        <v>70</v>
      </c>
      <c r="O597" s="39">
        <f>(10000-5000)*$O$1</f>
        <v>10</v>
      </c>
      <c r="P597" s="37">
        <f>5000*$P$1</f>
        <v>12.5</v>
      </c>
      <c r="Q597" s="40">
        <f>(G597-15000)*$Q$1</f>
        <v>75.9</v>
      </c>
      <c r="R597" s="12">
        <f t="shared" si="349"/>
        <v>178.4</v>
      </c>
      <c r="S597" s="80">
        <f t="shared" si="338"/>
        <v>1.5431218816821097</v>
      </c>
    </row>
    <row r="598" spans="1:19" s="35" customFormat="1" ht="12.75" hidden="1" outlineLevel="2">
      <c r="A598" s="34">
        <v>39326</v>
      </c>
      <c r="B598" s="35" t="s">
        <v>151</v>
      </c>
      <c r="C598" s="35" t="s">
        <v>152</v>
      </c>
      <c r="E598" s="35">
        <v>2446920</v>
      </c>
      <c r="F598" s="35">
        <v>2481870</v>
      </c>
      <c r="G598" s="36">
        <f t="shared" si="347"/>
        <v>34950</v>
      </c>
      <c r="H598" s="37">
        <v>0</v>
      </c>
      <c r="I598" s="37">
        <v>0</v>
      </c>
      <c r="J598" s="37">
        <v>52.43</v>
      </c>
      <c r="K598" s="98">
        <f>+J598+I598+H598</f>
        <v>52.43</v>
      </c>
      <c r="L598" s="38" t="s">
        <v>262</v>
      </c>
      <c r="M598" s="37">
        <v>0</v>
      </c>
      <c r="N598" s="37">
        <f t="shared" si="348"/>
        <v>70</v>
      </c>
      <c r="O598" s="39">
        <f>(10000-5000)*$O$1</f>
        <v>10</v>
      </c>
      <c r="P598" s="37">
        <f>5000*$P$1</f>
        <v>12.5</v>
      </c>
      <c r="Q598" s="40">
        <f>(G598-15000)*$Q$1</f>
        <v>59.85</v>
      </c>
      <c r="R598" s="12">
        <f t="shared" si="349"/>
        <v>152.35</v>
      </c>
      <c r="S598" s="80">
        <f t="shared" si="338"/>
        <v>1.9057791340835397</v>
      </c>
    </row>
    <row r="599" spans="1:19" s="35" customFormat="1" ht="12.75" hidden="1" outlineLevel="2">
      <c r="A599" s="34">
        <v>39387</v>
      </c>
      <c r="B599" s="35" t="s">
        <v>151</v>
      </c>
      <c r="C599" s="35" t="s">
        <v>152</v>
      </c>
      <c r="E599" s="35">
        <v>2481870</v>
      </c>
      <c r="F599" s="35">
        <v>2507620</v>
      </c>
      <c r="G599" s="36">
        <f t="shared" si="347"/>
        <v>25750</v>
      </c>
      <c r="H599" s="37">
        <v>10</v>
      </c>
      <c r="I599" s="37">
        <v>0</v>
      </c>
      <c r="J599" s="37">
        <v>38.63</v>
      </c>
      <c r="K599" s="98">
        <f>+J599+I599+H599</f>
        <v>48.63</v>
      </c>
      <c r="L599" s="38" t="s">
        <v>262</v>
      </c>
      <c r="M599" s="37">
        <v>10</v>
      </c>
      <c r="N599" s="37">
        <f t="shared" si="348"/>
        <v>70</v>
      </c>
      <c r="O599" s="39">
        <f>(10000-5000)*$O$1</f>
        <v>10</v>
      </c>
      <c r="P599" s="37">
        <f>5000*$P$1</f>
        <v>12.5</v>
      </c>
      <c r="Q599" s="40">
        <f>(G599-15000)*$Q$1</f>
        <v>32.25</v>
      </c>
      <c r="R599" s="12">
        <f t="shared" si="349"/>
        <v>134.75</v>
      </c>
      <c r="S599" s="80">
        <f t="shared" si="338"/>
        <v>1.7709232983754883</v>
      </c>
    </row>
    <row r="600" spans="1:19" s="35" customFormat="1" ht="12.75" outlineLevel="1" collapsed="1">
      <c r="A600" s="34"/>
      <c r="B600" s="50" t="s">
        <v>352</v>
      </c>
      <c r="G600" s="36">
        <f>SUBTOTAL(9,G594:G599)</f>
        <v>128450</v>
      </c>
      <c r="H600" s="37">
        <f>SUBTOTAL(9,H594:H599)</f>
        <v>30</v>
      </c>
      <c r="I600" s="37">
        <f>SUBTOTAL(9,I594:I599)</f>
        <v>90</v>
      </c>
      <c r="J600" s="37">
        <f>SUBTOTAL(9,J594:J599)</f>
        <v>151.21</v>
      </c>
      <c r="K600" s="98">
        <f>SUBTOTAL(9,K594:K599)</f>
        <v>271.21000000000004</v>
      </c>
      <c r="L600" s="38"/>
      <c r="M600" s="37">
        <f aca="true" t="shared" si="350" ref="M600:R600">SUBTOTAL(9,M594:M599)</f>
        <v>30</v>
      </c>
      <c r="N600" s="37">
        <f t="shared" si="350"/>
        <v>420</v>
      </c>
      <c r="O600" s="39">
        <f t="shared" si="350"/>
        <v>40</v>
      </c>
      <c r="P600" s="37">
        <f t="shared" si="350"/>
        <v>50</v>
      </c>
      <c r="Q600" s="40">
        <f t="shared" si="350"/>
        <v>205.35</v>
      </c>
      <c r="R600" s="12">
        <f t="shared" si="350"/>
        <v>745.35</v>
      </c>
      <c r="S600" s="80">
        <f t="shared" si="338"/>
        <v>1.748239371704583</v>
      </c>
    </row>
    <row r="601" spans="1:19" ht="12.75" hidden="1" outlineLevel="2">
      <c r="A601" s="41">
        <v>39083</v>
      </c>
      <c r="B601" s="42" t="s">
        <v>153</v>
      </c>
      <c r="C601" s="42" t="s">
        <v>154</v>
      </c>
      <c r="E601" s="42">
        <v>1687030</v>
      </c>
      <c r="F601" s="42">
        <v>1687030</v>
      </c>
      <c r="G601" s="43">
        <f aca="true" t="shared" si="351" ref="G601:G606">F601-E601</f>
        <v>0</v>
      </c>
      <c r="H601" s="44">
        <v>0</v>
      </c>
      <c r="I601" s="44">
        <v>30</v>
      </c>
      <c r="J601" s="44">
        <v>0</v>
      </c>
      <c r="K601" s="98">
        <f>+I601+H601</f>
        <v>30</v>
      </c>
      <c r="L601" s="45" t="s">
        <v>262</v>
      </c>
      <c r="M601" s="44">
        <v>0</v>
      </c>
      <c r="N601" s="44">
        <f aca="true" t="shared" si="352" ref="N601:N606">$N$1*2</f>
        <v>70</v>
      </c>
      <c r="O601" s="46">
        <v>0</v>
      </c>
      <c r="P601" s="44">
        <v>0</v>
      </c>
      <c r="Q601" s="44">
        <v>0</v>
      </c>
      <c r="R601" s="12">
        <f aca="true" t="shared" si="353" ref="R601:R606">M601+N601+O601+P601+Q601</f>
        <v>70</v>
      </c>
      <c r="S601" s="80">
        <f t="shared" si="338"/>
        <v>1.3333333333333333</v>
      </c>
    </row>
    <row r="602" spans="1:19" ht="12.75" hidden="1" outlineLevel="2">
      <c r="A602" s="41">
        <v>39142</v>
      </c>
      <c r="B602" s="42" t="s">
        <v>153</v>
      </c>
      <c r="C602" s="42" t="s">
        <v>154</v>
      </c>
      <c r="E602" s="42">
        <v>1687030</v>
      </c>
      <c r="F602" s="42">
        <v>1687030</v>
      </c>
      <c r="G602" s="43">
        <f t="shared" si="351"/>
        <v>0</v>
      </c>
      <c r="H602" s="44">
        <v>0</v>
      </c>
      <c r="I602" s="44">
        <v>30</v>
      </c>
      <c r="J602" s="44">
        <v>0</v>
      </c>
      <c r="K602" s="98">
        <f>+I602+H602</f>
        <v>30</v>
      </c>
      <c r="L602" s="45" t="s">
        <v>262</v>
      </c>
      <c r="M602" s="44">
        <v>0</v>
      </c>
      <c r="N602" s="44">
        <f t="shared" si="352"/>
        <v>70</v>
      </c>
      <c r="O602" s="46">
        <v>0</v>
      </c>
      <c r="P602" s="44">
        <v>0</v>
      </c>
      <c r="Q602" s="44">
        <v>0</v>
      </c>
      <c r="R602" s="12">
        <f t="shared" si="353"/>
        <v>70</v>
      </c>
      <c r="S602" s="80">
        <f t="shared" si="338"/>
        <v>1.3333333333333333</v>
      </c>
    </row>
    <row r="603" spans="1:19" s="35" customFormat="1" ht="12.75" hidden="1" outlineLevel="2">
      <c r="A603" s="34">
        <v>39203</v>
      </c>
      <c r="B603" s="35" t="s">
        <v>153</v>
      </c>
      <c r="C603" s="35" t="s">
        <v>154</v>
      </c>
      <c r="E603" s="35">
        <v>1687030</v>
      </c>
      <c r="F603" s="35">
        <v>1710020</v>
      </c>
      <c r="G603" s="36">
        <f t="shared" si="351"/>
        <v>22990</v>
      </c>
      <c r="H603" s="37">
        <v>0</v>
      </c>
      <c r="I603" s="37">
        <v>30</v>
      </c>
      <c r="J603" s="37">
        <v>0</v>
      </c>
      <c r="K603" s="98">
        <f>+J603+I603+H603</f>
        <v>30</v>
      </c>
      <c r="L603" s="38" t="s">
        <v>262</v>
      </c>
      <c r="M603" s="37">
        <v>0</v>
      </c>
      <c r="N603" s="37">
        <f t="shared" si="352"/>
        <v>70</v>
      </c>
      <c r="O603" s="39">
        <f>(10000-5000)*$O$1</f>
        <v>10</v>
      </c>
      <c r="P603" s="37">
        <f>5000*$P$1</f>
        <v>12.5</v>
      </c>
      <c r="Q603" s="40">
        <f>(G603-15000)*$Q$1</f>
        <v>23.97</v>
      </c>
      <c r="R603" s="12">
        <f t="shared" si="353"/>
        <v>116.47</v>
      </c>
      <c r="S603" s="80">
        <f t="shared" si="338"/>
        <v>2.8823333333333334</v>
      </c>
    </row>
    <row r="604" spans="1:19" s="35" customFormat="1" ht="12.75" hidden="1" outlineLevel="2">
      <c r="A604" s="34">
        <v>39264</v>
      </c>
      <c r="B604" s="35" t="s">
        <v>153</v>
      </c>
      <c r="C604" s="35" t="s">
        <v>154</v>
      </c>
      <c r="E604" s="35">
        <v>1710020</v>
      </c>
      <c r="F604" s="35">
        <v>1793220</v>
      </c>
      <c r="G604" s="36">
        <f t="shared" si="351"/>
        <v>83200</v>
      </c>
      <c r="H604" s="37">
        <v>10</v>
      </c>
      <c r="I604" s="37">
        <v>0</v>
      </c>
      <c r="J604" s="37">
        <v>124.8</v>
      </c>
      <c r="K604" s="98">
        <f>+J604+I604+H604</f>
        <v>134.8</v>
      </c>
      <c r="L604" s="38" t="s">
        <v>262</v>
      </c>
      <c r="M604" s="37">
        <v>10</v>
      </c>
      <c r="N604" s="37">
        <f t="shared" si="352"/>
        <v>70</v>
      </c>
      <c r="O604" s="39">
        <f>(10000-5000)*$O$1</f>
        <v>10</v>
      </c>
      <c r="P604" s="37">
        <f>5000*$P$1</f>
        <v>12.5</v>
      </c>
      <c r="Q604" s="40">
        <f>(G604-15000)*$Q$1</f>
        <v>204.6</v>
      </c>
      <c r="R604" s="12">
        <f t="shared" si="353"/>
        <v>307.1</v>
      </c>
      <c r="S604" s="80">
        <f t="shared" si="338"/>
        <v>1.2781899109792285</v>
      </c>
    </row>
    <row r="605" spans="1:19" s="35" customFormat="1" ht="12.75" hidden="1" outlineLevel="2">
      <c r="A605" s="34">
        <v>39326</v>
      </c>
      <c r="B605" s="35" t="s">
        <v>153</v>
      </c>
      <c r="C605" s="35" t="s">
        <v>154</v>
      </c>
      <c r="E605" s="35">
        <v>1793220</v>
      </c>
      <c r="F605" s="35">
        <v>1849750</v>
      </c>
      <c r="G605" s="36">
        <f t="shared" si="351"/>
        <v>56530</v>
      </c>
      <c r="H605" s="37">
        <v>0</v>
      </c>
      <c r="I605" s="37">
        <v>0</v>
      </c>
      <c r="J605" s="37">
        <v>84.8</v>
      </c>
      <c r="K605" s="98">
        <f>+J605+I605+H605</f>
        <v>84.8</v>
      </c>
      <c r="L605" s="38" t="s">
        <v>262</v>
      </c>
      <c r="M605" s="37">
        <v>0</v>
      </c>
      <c r="N605" s="37">
        <f t="shared" si="352"/>
        <v>70</v>
      </c>
      <c r="O605" s="39">
        <f>(10000-5000)*$O$1</f>
        <v>10</v>
      </c>
      <c r="P605" s="37">
        <f>5000*$P$1</f>
        <v>12.5</v>
      </c>
      <c r="Q605" s="40">
        <f>(G605-15000)*$Q$1</f>
        <v>124.59</v>
      </c>
      <c r="R605" s="12">
        <f t="shared" si="353"/>
        <v>217.09</v>
      </c>
      <c r="S605" s="80">
        <f t="shared" si="338"/>
        <v>1.5600235849056607</v>
      </c>
    </row>
    <row r="606" spans="1:19" s="35" customFormat="1" ht="12.75" hidden="1" outlineLevel="2">
      <c r="A606" s="34">
        <v>39387</v>
      </c>
      <c r="B606" s="35" t="s">
        <v>153</v>
      </c>
      <c r="C606" s="35" t="s">
        <v>154</v>
      </c>
      <c r="E606" s="35">
        <v>1849750</v>
      </c>
      <c r="F606" s="35">
        <v>1900570</v>
      </c>
      <c r="G606" s="36">
        <f t="shared" si="351"/>
        <v>50820</v>
      </c>
      <c r="H606" s="37">
        <v>0</v>
      </c>
      <c r="I606" s="37">
        <v>0</v>
      </c>
      <c r="J606" s="37">
        <v>76.23</v>
      </c>
      <c r="K606" s="98">
        <f>+J606+I606+H606</f>
        <v>76.23</v>
      </c>
      <c r="L606" s="38" t="s">
        <v>262</v>
      </c>
      <c r="M606" s="37">
        <v>0</v>
      </c>
      <c r="N606" s="37">
        <f t="shared" si="352"/>
        <v>70</v>
      </c>
      <c r="O606" s="39">
        <f>(10000-5000)*$O$1</f>
        <v>10</v>
      </c>
      <c r="P606" s="37">
        <f>5000*$P$1</f>
        <v>12.5</v>
      </c>
      <c r="Q606" s="40">
        <f>(G606-15000)*$Q$1</f>
        <v>107.46000000000001</v>
      </c>
      <c r="R606" s="12">
        <f t="shared" si="353"/>
        <v>199.96</v>
      </c>
      <c r="S606" s="80">
        <f t="shared" si="338"/>
        <v>1.6231142594778958</v>
      </c>
    </row>
    <row r="607" spans="1:19" s="35" customFormat="1" ht="12.75" outlineLevel="1" collapsed="1">
      <c r="A607" s="34"/>
      <c r="B607" s="50" t="s">
        <v>353</v>
      </c>
      <c r="G607" s="36">
        <f>SUBTOTAL(9,G601:G606)</f>
        <v>213540</v>
      </c>
      <c r="H607" s="37">
        <f>SUBTOTAL(9,H601:H606)</f>
        <v>10</v>
      </c>
      <c r="I607" s="37">
        <f>SUBTOTAL(9,I601:I606)</f>
        <v>90</v>
      </c>
      <c r="J607" s="37">
        <f>SUBTOTAL(9,J601:J606)</f>
        <v>285.83</v>
      </c>
      <c r="K607" s="98">
        <f>SUBTOTAL(9,K601:K606)</f>
        <v>385.83000000000004</v>
      </c>
      <c r="L607" s="38"/>
      <c r="M607" s="37">
        <f aca="true" t="shared" si="354" ref="M607:R607">SUBTOTAL(9,M601:M606)</f>
        <v>10</v>
      </c>
      <c r="N607" s="37">
        <f t="shared" si="354"/>
        <v>420</v>
      </c>
      <c r="O607" s="39">
        <f t="shared" si="354"/>
        <v>40</v>
      </c>
      <c r="P607" s="37">
        <f t="shared" si="354"/>
        <v>50</v>
      </c>
      <c r="Q607" s="40">
        <f t="shared" si="354"/>
        <v>460.62</v>
      </c>
      <c r="R607" s="12">
        <f t="shared" si="354"/>
        <v>980.6200000000001</v>
      </c>
      <c r="S607" s="80">
        <f t="shared" si="338"/>
        <v>1.5415856724464143</v>
      </c>
    </row>
    <row r="608" spans="1:19" ht="12.75" hidden="1" outlineLevel="2">
      <c r="A608" s="41">
        <v>39083</v>
      </c>
      <c r="B608" s="42" t="s">
        <v>155</v>
      </c>
      <c r="C608" s="42" t="s">
        <v>156</v>
      </c>
      <c r="E608" s="42">
        <v>683260</v>
      </c>
      <c r="F608" s="42">
        <v>683260</v>
      </c>
      <c r="G608" s="43">
        <f aca="true" t="shared" si="355" ref="G608:G613">F608-E608</f>
        <v>0</v>
      </c>
      <c r="H608" s="44">
        <v>0</v>
      </c>
      <c r="I608" s="44">
        <v>30</v>
      </c>
      <c r="J608" s="44">
        <v>0</v>
      </c>
      <c r="K608" s="98">
        <f>+I608+H608</f>
        <v>30</v>
      </c>
      <c r="L608" s="45" t="s">
        <v>262</v>
      </c>
      <c r="M608" s="44">
        <v>0</v>
      </c>
      <c r="N608" s="44">
        <f aca="true" t="shared" si="356" ref="N608:N613">$N$1*2</f>
        <v>70</v>
      </c>
      <c r="O608" s="46">
        <v>0</v>
      </c>
      <c r="P608" s="44">
        <v>0</v>
      </c>
      <c r="Q608" s="44">
        <v>0</v>
      </c>
      <c r="R608" s="12">
        <f aca="true" t="shared" si="357" ref="R608:R613">M608+N608+O608+P608+Q608</f>
        <v>70</v>
      </c>
      <c r="S608" s="80">
        <f t="shared" si="338"/>
        <v>1.3333333333333333</v>
      </c>
    </row>
    <row r="609" spans="1:19" ht="12.75" hidden="1" outlineLevel="2">
      <c r="A609" s="41">
        <v>39142</v>
      </c>
      <c r="B609" s="42" t="s">
        <v>155</v>
      </c>
      <c r="C609" s="42" t="s">
        <v>156</v>
      </c>
      <c r="E609" s="42">
        <v>683260</v>
      </c>
      <c r="F609" s="42">
        <v>683260</v>
      </c>
      <c r="G609" s="43">
        <f t="shared" si="355"/>
        <v>0</v>
      </c>
      <c r="H609" s="44">
        <v>0</v>
      </c>
      <c r="I609" s="44">
        <v>30</v>
      </c>
      <c r="J609" s="44">
        <v>0</v>
      </c>
      <c r="K609" s="98">
        <f>+I609+H609</f>
        <v>30</v>
      </c>
      <c r="L609" s="45" t="s">
        <v>262</v>
      </c>
      <c r="M609" s="44">
        <v>0</v>
      </c>
      <c r="N609" s="44">
        <f t="shared" si="356"/>
        <v>70</v>
      </c>
      <c r="O609" s="46">
        <v>0</v>
      </c>
      <c r="P609" s="44">
        <v>0</v>
      </c>
      <c r="Q609" s="44">
        <v>0</v>
      </c>
      <c r="R609" s="12">
        <f t="shared" si="357"/>
        <v>70</v>
      </c>
      <c r="S609" s="80">
        <f t="shared" si="338"/>
        <v>1.3333333333333333</v>
      </c>
    </row>
    <row r="610" spans="1:19" s="35" customFormat="1" ht="12.75" hidden="1" outlineLevel="2">
      <c r="A610" s="34">
        <v>39203</v>
      </c>
      <c r="B610" s="35" t="s">
        <v>155</v>
      </c>
      <c r="C610" s="35" t="s">
        <v>156</v>
      </c>
      <c r="E610" s="35">
        <v>683260</v>
      </c>
      <c r="F610" s="35">
        <v>718840</v>
      </c>
      <c r="G610" s="36">
        <f t="shared" si="355"/>
        <v>35580</v>
      </c>
      <c r="H610" s="37">
        <v>0</v>
      </c>
      <c r="I610" s="37">
        <v>30</v>
      </c>
      <c r="J610" s="37">
        <v>0</v>
      </c>
      <c r="K610" s="98">
        <f>+J610+I610+H610</f>
        <v>30</v>
      </c>
      <c r="L610" s="38" t="s">
        <v>262</v>
      </c>
      <c r="M610" s="37">
        <v>0</v>
      </c>
      <c r="N610" s="37">
        <f t="shared" si="356"/>
        <v>70</v>
      </c>
      <c r="O610" s="39">
        <f>(10000-5000)*$O$1</f>
        <v>10</v>
      </c>
      <c r="P610" s="37">
        <f>5000*$P$1</f>
        <v>12.5</v>
      </c>
      <c r="Q610" s="40">
        <f>(G610-15000)*$Q$1</f>
        <v>61.74</v>
      </c>
      <c r="R610" s="12">
        <f t="shared" si="357"/>
        <v>154.24</v>
      </c>
      <c r="S610" s="80">
        <f t="shared" si="338"/>
        <v>4.141333333333334</v>
      </c>
    </row>
    <row r="611" spans="1:19" s="63" customFormat="1" ht="12.75" hidden="1" outlineLevel="2">
      <c r="A611" s="62">
        <v>39264</v>
      </c>
      <c r="B611" s="63" t="s">
        <v>155</v>
      </c>
      <c r="C611" s="63" t="s">
        <v>156</v>
      </c>
      <c r="E611" s="63">
        <v>718840</v>
      </c>
      <c r="F611" s="63">
        <v>813990</v>
      </c>
      <c r="G611" s="64">
        <f t="shared" si="355"/>
        <v>95150</v>
      </c>
      <c r="H611" s="65">
        <v>0</v>
      </c>
      <c r="I611" s="65">
        <v>0</v>
      </c>
      <c r="J611" s="65">
        <v>92.61</v>
      </c>
      <c r="K611" s="101">
        <f>+J611+I611+H611</f>
        <v>92.61</v>
      </c>
      <c r="L611" s="64" t="s">
        <v>262</v>
      </c>
      <c r="M611" s="65">
        <v>0</v>
      </c>
      <c r="N611" s="65">
        <f t="shared" si="356"/>
        <v>70</v>
      </c>
      <c r="O611" s="66">
        <f>(10000-5000)*$O$1</f>
        <v>10</v>
      </c>
      <c r="P611" s="65">
        <f>5000*$P$1</f>
        <v>12.5</v>
      </c>
      <c r="Q611" s="67">
        <f>(G611-15000)*$Q$1</f>
        <v>240.45000000000002</v>
      </c>
      <c r="R611" s="48">
        <f t="shared" si="357"/>
        <v>332.95000000000005</v>
      </c>
      <c r="S611" s="80">
        <f t="shared" si="338"/>
        <v>2.5951841053881872</v>
      </c>
    </row>
    <row r="612" spans="1:19" s="28" customFormat="1" ht="12.75" hidden="1" outlineLevel="2">
      <c r="A612" s="27">
        <v>39326</v>
      </c>
      <c r="B612" s="28" t="s">
        <v>155</v>
      </c>
      <c r="C612" s="28" t="s">
        <v>156</v>
      </c>
      <c r="E612" s="28">
        <v>813990</v>
      </c>
      <c r="F612" s="28">
        <v>915580</v>
      </c>
      <c r="G612" s="29">
        <f t="shared" si="355"/>
        <v>101590</v>
      </c>
      <c r="H612" s="30">
        <v>0</v>
      </c>
      <c r="I612" s="30">
        <v>0</v>
      </c>
      <c r="J612" s="30">
        <v>152.39</v>
      </c>
      <c r="K612" s="98">
        <f>+J612+I612+H612</f>
        <v>152.39</v>
      </c>
      <c r="L612" s="31" t="s">
        <v>262</v>
      </c>
      <c r="M612" s="30">
        <v>0</v>
      </c>
      <c r="N612" s="30">
        <f t="shared" si="356"/>
        <v>70</v>
      </c>
      <c r="O612" s="32">
        <f>(10000-5000)*$O$1</f>
        <v>10</v>
      </c>
      <c r="P612" s="30">
        <f>5000*$P$1</f>
        <v>12.5</v>
      </c>
      <c r="Q612" s="68">
        <f>(G612-15000)*$Q$1</f>
        <v>259.77</v>
      </c>
      <c r="R612" s="12">
        <f t="shared" si="357"/>
        <v>352.27</v>
      </c>
      <c r="S612" s="80">
        <f t="shared" si="338"/>
        <v>1.311634621694337</v>
      </c>
    </row>
    <row r="613" spans="1:19" s="35" customFormat="1" ht="12.75" hidden="1" outlineLevel="2">
      <c r="A613" s="34">
        <v>39387</v>
      </c>
      <c r="B613" s="35" t="s">
        <v>155</v>
      </c>
      <c r="C613" s="35" t="s">
        <v>156</v>
      </c>
      <c r="E613" s="35">
        <v>915580</v>
      </c>
      <c r="F613" s="35">
        <v>997210</v>
      </c>
      <c r="G613" s="36">
        <f t="shared" si="355"/>
        <v>81630</v>
      </c>
      <c r="H613" s="37">
        <v>0</v>
      </c>
      <c r="I613" s="37">
        <v>0</v>
      </c>
      <c r="J613" s="37">
        <v>122.45</v>
      </c>
      <c r="K613" s="98">
        <f>+J613+I613+H613</f>
        <v>122.45</v>
      </c>
      <c r="L613" s="38" t="s">
        <v>262</v>
      </c>
      <c r="M613" s="37">
        <v>0</v>
      </c>
      <c r="N613" s="37">
        <f t="shared" si="356"/>
        <v>70</v>
      </c>
      <c r="O613" s="39">
        <f>(10000-5000)*$O$1</f>
        <v>10</v>
      </c>
      <c r="P613" s="37">
        <f>5000*$P$1</f>
        <v>12.5</v>
      </c>
      <c r="Q613" s="40">
        <f>(G613-15000)*$Q$1</f>
        <v>199.89000000000001</v>
      </c>
      <c r="R613" s="12">
        <f t="shared" si="357"/>
        <v>292.39</v>
      </c>
      <c r="S613" s="80">
        <f t="shared" si="338"/>
        <v>1.3878317680685994</v>
      </c>
    </row>
    <row r="614" spans="1:19" s="35" customFormat="1" ht="12.75" outlineLevel="1" collapsed="1">
      <c r="A614" s="34"/>
      <c r="B614" s="50" t="s">
        <v>354</v>
      </c>
      <c r="G614" s="36">
        <f>SUBTOTAL(9,G608:G613)</f>
        <v>313950</v>
      </c>
      <c r="H614" s="37">
        <f>SUBTOTAL(9,H608:H613)</f>
        <v>0</v>
      </c>
      <c r="I614" s="37">
        <f>SUBTOTAL(9,I608:I613)</f>
        <v>90</v>
      </c>
      <c r="J614" s="37">
        <f>SUBTOTAL(9,J608:J613)</f>
        <v>367.45</v>
      </c>
      <c r="K614" s="98">
        <f>SUBTOTAL(9,K608:K613)</f>
        <v>457.45</v>
      </c>
      <c r="L614" s="38"/>
      <c r="M614" s="37">
        <f aca="true" t="shared" si="358" ref="M614:R614">SUBTOTAL(9,M608:M613)</f>
        <v>0</v>
      </c>
      <c r="N614" s="37">
        <f t="shared" si="358"/>
        <v>420</v>
      </c>
      <c r="O614" s="39">
        <f t="shared" si="358"/>
        <v>40</v>
      </c>
      <c r="P614" s="37">
        <f t="shared" si="358"/>
        <v>50</v>
      </c>
      <c r="Q614" s="40">
        <f t="shared" si="358"/>
        <v>761.85</v>
      </c>
      <c r="R614" s="12">
        <f t="shared" si="358"/>
        <v>1271.85</v>
      </c>
      <c r="S614" s="80">
        <f t="shared" si="338"/>
        <v>1.780303858345174</v>
      </c>
    </row>
    <row r="615" spans="1:19" ht="12.75" hidden="1" outlineLevel="2">
      <c r="A615" s="41">
        <v>39083</v>
      </c>
      <c r="B615" s="42" t="s">
        <v>157</v>
      </c>
      <c r="C615" s="42" t="s">
        <v>158</v>
      </c>
      <c r="E615" s="42">
        <v>2828320</v>
      </c>
      <c r="F615" s="42">
        <v>2828320</v>
      </c>
      <c r="G615" s="43">
        <f aca="true" t="shared" si="359" ref="G615:G620">F615-E615</f>
        <v>0</v>
      </c>
      <c r="H615" s="44">
        <v>0</v>
      </c>
      <c r="I615" s="44">
        <v>30</v>
      </c>
      <c r="J615" s="44">
        <v>0</v>
      </c>
      <c r="K615" s="98">
        <f>+I615+H615</f>
        <v>30</v>
      </c>
      <c r="L615" s="45" t="s">
        <v>262</v>
      </c>
      <c r="M615" s="44">
        <v>0</v>
      </c>
      <c r="N615" s="44">
        <f aca="true" t="shared" si="360" ref="N615:N620">$N$1*2</f>
        <v>70</v>
      </c>
      <c r="O615" s="46">
        <v>0</v>
      </c>
      <c r="P615" s="44">
        <v>0</v>
      </c>
      <c r="Q615" s="44">
        <v>0</v>
      </c>
      <c r="R615" s="12">
        <f aca="true" t="shared" si="361" ref="R615:R620">M615+N615+O615+P615+Q615</f>
        <v>70</v>
      </c>
      <c r="S615" s="80">
        <f t="shared" si="338"/>
        <v>1.3333333333333333</v>
      </c>
    </row>
    <row r="616" spans="1:19" ht="12.75" hidden="1" outlineLevel="2">
      <c r="A616" s="41">
        <v>39142</v>
      </c>
      <c r="B616" s="42" t="s">
        <v>157</v>
      </c>
      <c r="C616" s="42" t="s">
        <v>158</v>
      </c>
      <c r="E616" s="42">
        <v>2828320</v>
      </c>
      <c r="F616" s="42">
        <v>2828320</v>
      </c>
      <c r="G616" s="43">
        <f t="shared" si="359"/>
        <v>0</v>
      </c>
      <c r="H616" s="44">
        <v>0</v>
      </c>
      <c r="I616" s="44">
        <v>30</v>
      </c>
      <c r="J616" s="44">
        <v>0</v>
      </c>
      <c r="K616" s="98">
        <f>+I616+H616</f>
        <v>30</v>
      </c>
      <c r="L616" s="45" t="s">
        <v>262</v>
      </c>
      <c r="M616" s="44">
        <v>0</v>
      </c>
      <c r="N616" s="44">
        <f t="shared" si="360"/>
        <v>70</v>
      </c>
      <c r="O616" s="46">
        <v>0</v>
      </c>
      <c r="P616" s="44">
        <v>0</v>
      </c>
      <c r="Q616" s="44">
        <v>0</v>
      </c>
      <c r="R616" s="12">
        <f t="shared" si="361"/>
        <v>70</v>
      </c>
      <c r="S616" s="80">
        <f t="shared" si="338"/>
        <v>1.3333333333333333</v>
      </c>
    </row>
    <row r="617" spans="1:19" s="35" customFormat="1" ht="12.75" hidden="1" outlineLevel="2">
      <c r="A617" s="34">
        <v>39203</v>
      </c>
      <c r="B617" s="35" t="s">
        <v>157</v>
      </c>
      <c r="C617" s="35" t="s">
        <v>158</v>
      </c>
      <c r="E617" s="35">
        <v>2828320</v>
      </c>
      <c r="F617" s="35">
        <v>2884840</v>
      </c>
      <c r="G617" s="36">
        <f t="shared" si="359"/>
        <v>56520</v>
      </c>
      <c r="H617" s="37">
        <v>0</v>
      </c>
      <c r="I617" s="37">
        <v>30</v>
      </c>
      <c r="J617" s="37">
        <v>0</v>
      </c>
      <c r="K617" s="98">
        <f>+J617+I617+H617</f>
        <v>30</v>
      </c>
      <c r="L617" s="38" t="s">
        <v>262</v>
      </c>
      <c r="M617" s="37">
        <v>0</v>
      </c>
      <c r="N617" s="37">
        <f t="shared" si="360"/>
        <v>70</v>
      </c>
      <c r="O617" s="39">
        <f>(10000-5000)*$O$1</f>
        <v>10</v>
      </c>
      <c r="P617" s="37">
        <f>5000*$P$1</f>
        <v>12.5</v>
      </c>
      <c r="Q617" s="40">
        <f>(G617-15000)*$Q$1</f>
        <v>124.56</v>
      </c>
      <c r="R617" s="12">
        <f t="shared" si="361"/>
        <v>217.06</v>
      </c>
      <c r="S617" s="80">
        <f t="shared" si="338"/>
        <v>6.235333333333333</v>
      </c>
    </row>
    <row r="618" spans="1:19" s="63" customFormat="1" ht="12.75" hidden="1" outlineLevel="2">
      <c r="A618" s="62">
        <v>39264</v>
      </c>
      <c r="B618" s="63" t="s">
        <v>157</v>
      </c>
      <c r="C618" s="63" t="s">
        <v>158</v>
      </c>
      <c r="E618" s="63">
        <v>2884840</v>
      </c>
      <c r="F618" s="63">
        <v>2976310</v>
      </c>
      <c r="G618" s="64">
        <f t="shared" si="359"/>
        <v>91470</v>
      </c>
      <c r="H618" s="65">
        <v>0</v>
      </c>
      <c r="I618" s="65">
        <v>0</v>
      </c>
      <c r="J618" s="65">
        <v>137.21</v>
      </c>
      <c r="K618" s="101">
        <f>+J618+I618+H618</f>
        <v>137.21</v>
      </c>
      <c r="L618" s="64" t="s">
        <v>262</v>
      </c>
      <c r="M618" s="65">
        <v>0</v>
      </c>
      <c r="N618" s="65">
        <f t="shared" si="360"/>
        <v>70</v>
      </c>
      <c r="O618" s="66">
        <f>(10000-5000)*$O$1</f>
        <v>10</v>
      </c>
      <c r="P618" s="65">
        <f>5000*$P$1</f>
        <v>12.5</v>
      </c>
      <c r="Q618" s="67">
        <f>(G618-15000)*$Q$1</f>
        <v>229.41</v>
      </c>
      <c r="R618" s="48">
        <f t="shared" si="361"/>
        <v>321.90999999999997</v>
      </c>
      <c r="S618" s="80">
        <f t="shared" si="338"/>
        <v>1.346111799431528</v>
      </c>
    </row>
    <row r="619" spans="1:19" s="35" customFormat="1" ht="12.75" hidden="1" outlineLevel="2">
      <c r="A619" s="34">
        <v>39326</v>
      </c>
      <c r="B619" s="35" t="s">
        <v>157</v>
      </c>
      <c r="C619" s="35" t="s">
        <v>158</v>
      </c>
      <c r="E619" s="35">
        <v>2976310</v>
      </c>
      <c r="F619" s="35">
        <v>3052410</v>
      </c>
      <c r="G619" s="36">
        <f t="shared" si="359"/>
        <v>76100</v>
      </c>
      <c r="H619" s="37">
        <v>0</v>
      </c>
      <c r="I619" s="37">
        <v>0</v>
      </c>
      <c r="J619" s="37">
        <v>114.15</v>
      </c>
      <c r="K619" s="98">
        <f>+J619+I619+H619</f>
        <v>114.15</v>
      </c>
      <c r="L619" s="38" t="s">
        <v>262</v>
      </c>
      <c r="M619" s="37">
        <v>0</v>
      </c>
      <c r="N619" s="37">
        <f t="shared" si="360"/>
        <v>70</v>
      </c>
      <c r="O619" s="39">
        <f>(10000-5000)*$O$1</f>
        <v>10</v>
      </c>
      <c r="P619" s="37">
        <f>5000*$P$1</f>
        <v>12.5</v>
      </c>
      <c r="Q619" s="40">
        <f>(G619-15000)*$Q$1</f>
        <v>183.3</v>
      </c>
      <c r="R619" s="12">
        <f t="shared" si="361"/>
        <v>275.8</v>
      </c>
      <c r="S619" s="80">
        <f t="shared" si="338"/>
        <v>1.416119141480508</v>
      </c>
    </row>
    <row r="620" spans="1:19" s="35" customFormat="1" ht="12.75" hidden="1" outlineLevel="2">
      <c r="A620" s="34">
        <v>39387</v>
      </c>
      <c r="B620" s="35" t="s">
        <v>157</v>
      </c>
      <c r="C620" s="35" t="s">
        <v>158</v>
      </c>
      <c r="E620" s="35">
        <v>3052410</v>
      </c>
      <c r="F620" s="35">
        <v>3114320</v>
      </c>
      <c r="G620" s="36">
        <f t="shared" si="359"/>
        <v>61910</v>
      </c>
      <c r="H620" s="37">
        <v>0</v>
      </c>
      <c r="I620" s="37">
        <v>0</v>
      </c>
      <c r="J620" s="37">
        <v>92.87</v>
      </c>
      <c r="K620" s="98">
        <f>+J620+I620+H620</f>
        <v>92.87</v>
      </c>
      <c r="L620" s="38" t="s">
        <v>262</v>
      </c>
      <c r="M620" s="37">
        <v>0</v>
      </c>
      <c r="N620" s="37">
        <f t="shared" si="360"/>
        <v>70</v>
      </c>
      <c r="O620" s="39">
        <f>(10000-5000)*$O$1</f>
        <v>10</v>
      </c>
      <c r="P620" s="37">
        <f>5000*$P$1</f>
        <v>12.5</v>
      </c>
      <c r="Q620" s="40">
        <f>(G620-15000)*$Q$1</f>
        <v>140.73</v>
      </c>
      <c r="R620" s="12">
        <f t="shared" si="361"/>
        <v>233.23</v>
      </c>
      <c r="S620" s="80">
        <f t="shared" si="338"/>
        <v>1.5113599655432322</v>
      </c>
    </row>
    <row r="621" spans="1:19" s="35" customFormat="1" ht="12.75" outlineLevel="1" collapsed="1">
      <c r="A621" s="34"/>
      <c r="B621" s="50" t="s">
        <v>355</v>
      </c>
      <c r="G621" s="36">
        <f>SUBTOTAL(9,G615:G620)</f>
        <v>286000</v>
      </c>
      <c r="H621" s="37">
        <f>SUBTOTAL(9,H615:H620)</f>
        <v>0</v>
      </c>
      <c r="I621" s="37">
        <f>SUBTOTAL(9,I615:I620)</f>
        <v>90</v>
      </c>
      <c r="J621" s="37">
        <f>SUBTOTAL(9,J615:J620)</f>
        <v>344.23</v>
      </c>
      <c r="K621" s="98">
        <f>SUBTOTAL(9,K615:K620)</f>
        <v>434.23</v>
      </c>
      <c r="L621" s="38"/>
      <c r="M621" s="37">
        <f aca="true" t="shared" si="362" ref="M621:R621">SUBTOTAL(9,M615:M620)</f>
        <v>0</v>
      </c>
      <c r="N621" s="37">
        <f t="shared" si="362"/>
        <v>420</v>
      </c>
      <c r="O621" s="39">
        <f t="shared" si="362"/>
        <v>40</v>
      </c>
      <c r="P621" s="37">
        <f t="shared" si="362"/>
        <v>50</v>
      </c>
      <c r="Q621" s="40">
        <f t="shared" si="362"/>
        <v>678</v>
      </c>
      <c r="R621" s="12">
        <f t="shared" si="362"/>
        <v>1188</v>
      </c>
      <c r="S621" s="80">
        <f t="shared" si="338"/>
        <v>1.7358773000483614</v>
      </c>
    </row>
    <row r="622" spans="1:19" ht="12.75" hidden="1" outlineLevel="2">
      <c r="A622" s="41">
        <v>39083</v>
      </c>
      <c r="B622" s="42" t="s">
        <v>159</v>
      </c>
      <c r="C622" s="42" t="s">
        <v>160</v>
      </c>
      <c r="E622" s="42">
        <v>2586240</v>
      </c>
      <c r="F622" s="42">
        <v>2586240</v>
      </c>
      <c r="G622" s="43">
        <f aca="true" t="shared" si="363" ref="G622:G627">F622-E622</f>
        <v>0</v>
      </c>
      <c r="H622" s="44">
        <v>0</v>
      </c>
      <c r="I622" s="44">
        <v>30</v>
      </c>
      <c r="J622" s="44">
        <v>0</v>
      </c>
      <c r="K622" s="98">
        <f>+I622+H622</f>
        <v>30</v>
      </c>
      <c r="L622" s="45" t="s">
        <v>262</v>
      </c>
      <c r="M622" s="44">
        <v>0</v>
      </c>
      <c r="N622" s="44">
        <f aca="true" t="shared" si="364" ref="N622:N627">$N$1*2</f>
        <v>70</v>
      </c>
      <c r="O622" s="46">
        <v>0</v>
      </c>
      <c r="P622" s="44">
        <v>0</v>
      </c>
      <c r="Q622" s="44">
        <v>0</v>
      </c>
      <c r="R622" s="12">
        <f aca="true" t="shared" si="365" ref="R622:R627">M622+N622+O622+P622+Q622</f>
        <v>70</v>
      </c>
      <c r="S622" s="80">
        <f t="shared" si="338"/>
        <v>1.3333333333333333</v>
      </c>
    </row>
    <row r="623" spans="1:19" ht="12.75" hidden="1" outlineLevel="2">
      <c r="A623" s="41">
        <v>39142</v>
      </c>
      <c r="B623" s="42" t="s">
        <v>159</v>
      </c>
      <c r="C623" s="42" t="s">
        <v>160</v>
      </c>
      <c r="E623" s="42">
        <v>2586240</v>
      </c>
      <c r="F623" s="42">
        <v>2586240</v>
      </c>
      <c r="G623" s="43">
        <f t="shared" si="363"/>
        <v>0</v>
      </c>
      <c r="H623" s="44">
        <v>0</v>
      </c>
      <c r="I623" s="44">
        <v>30</v>
      </c>
      <c r="J623" s="44">
        <v>0</v>
      </c>
      <c r="K623" s="98">
        <f>+I623+H623</f>
        <v>30</v>
      </c>
      <c r="L623" s="45" t="s">
        <v>262</v>
      </c>
      <c r="M623" s="44">
        <v>0</v>
      </c>
      <c r="N623" s="44">
        <f t="shared" si="364"/>
        <v>70</v>
      </c>
      <c r="O623" s="46">
        <v>0</v>
      </c>
      <c r="P623" s="44">
        <v>0</v>
      </c>
      <c r="Q623" s="44">
        <v>0</v>
      </c>
      <c r="R623" s="12">
        <f t="shared" si="365"/>
        <v>70</v>
      </c>
      <c r="S623" s="80">
        <f t="shared" si="338"/>
        <v>1.3333333333333333</v>
      </c>
    </row>
    <row r="624" spans="1:19" s="35" customFormat="1" ht="12.75" hidden="1" outlineLevel="2">
      <c r="A624" s="34">
        <v>39203</v>
      </c>
      <c r="B624" s="35" t="s">
        <v>159</v>
      </c>
      <c r="C624" s="35" t="s">
        <v>160</v>
      </c>
      <c r="E624" s="35">
        <v>2586240</v>
      </c>
      <c r="F624" s="35">
        <v>2619300</v>
      </c>
      <c r="G624" s="36">
        <f t="shared" si="363"/>
        <v>33060</v>
      </c>
      <c r="H624" s="37">
        <v>0</v>
      </c>
      <c r="I624" s="37">
        <v>30</v>
      </c>
      <c r="J624" s="37">
        <v>0</v>
      </c>
      <c r="K624" s="98">
        <f>+J624+I624+H624</f>
        <v>30</v>
      </c>
      <c r="L624" s="38" t="s">
        <v>262</v>
      </c>
      <c r="M624" s="37">
        <v>0</v>
      </c>
      <c r="N624" s="37">
        <f t="shared" si="364"/>
        <v>70</v>
      </c>
      <c r="O624" s="39">
        <f>(10000-5000)*$O$1</f>
        <v>10</v>
      </c>
      <c r="P624" s="37">
        <f>5000*$P$1</f>
        <v>12.5</v>
      </c>
      <c r="Q624" s="40">
        <f>(G624-15000)*$Q$1</f>
        <v>54.18</v>
      </c>
      <c r="R624" s="12">
        <f t="shared" si="365"/>
        <v>146.68</v>
      </c>
      <c r="S624" s="80">
        <f t="shared" si="338"/>
        <v>3.8893333333333335</v>
      </c>
    </row>
    <row r="625" spans="1:19" s="63" customFormat="1" ht="12.75" hidden="1" outlineLevel="2">
      <c r="A625" s="62">
        <v>39264</v>
      </c>
      <c r="B625" s="63" t="s">
        <v>159</v>
      </c>
      <c r="C625" s="63" t="s">
        <v>160</v>
      </c>
      <c r="E625" s="63">
        <v>2619300</v>
      </c>
      <c r="F625" s="63">
        <v>2712060</v>
      </c>
      <c r="G625" s="64">
        <f t="shared" si="363"/>
        <v>92760</v>
      </c>
      <c r="H625" s="65">
        <v>0</v>
      </c>
      <c r="I625" s="65">
        <v>0</v>
      </c>
      <c r="J625" s="65">
        <v>139.14</v>
      </c>
      <c r="K625" s="101">
        <f>+J625+I625+H625</f>
        <v>139.14</v>
      </c>
      <c r="L625" s="64" t="s">
        <v>262</v>
      </c>
      <c r="M625" s="65">
        <v>0</v>
      </c>
      <c r="N625" s="65">
        <f t="shared" si="364"/>
        <v>70</v>
      </c>
      <c r="O625" s="66">
        <f>(10000-5000)*$O$1</f>
        <v>10</v>
      </c>
      <c r="P625" s="65">
        <f>5000*$P$1</f>
        <v>12.5</v>
      </c>
      <c r="Q625" s="67">
        <f>(G625-15000)*$Q$1</f>
        <v>233.28</v>
      </c>
      <c r="R625" s="48">
        <f t="shared" si="365"/>
        <v>325.78</v>
      </c>
      <c r="S625" s="80">
        <f t="shared" si="338"/>
        <v>1.3413827799338796</v>
      </c>
    </row>
    <row r="626" spans="1:19" s="35" customFormat="1" ht="12.75" hidden="1" outlineLevel="2">
      <c r="A626" s="34">
        <v>39326</v>
      </c>
      <c r="B626" s="35" t="s">
        <v>159</v>
      </c>
      <c r="C626" s="35" t="s">
        <v>160</v>
      </c>
      <c r="E626" s="35">
        <v>2712060</v>
      </c>
      <c r="F626" s="35">
        <v>2783680</v>
      </c>
      <c r="G626" s="36">
        <f t="shared" si="363"/>
        <v>71620</v>
      </c>
      <c r="H626" s="37">
        <v>0</v>
      </c>
      <c r="I626" s="37">
        <v>0</v>
      </c>
      <c r="J626" s="37">
        <v>107.43</v>
      </c>
      <c r="K626" s="98">
        <f>+J626+I626+H626</f>
        <v>107.43</v>
      </c>
      <c r="L626" s="38" t="s">
        <v>262</v>
      </c>
      <c r="M626" s="37">
        <v>0</v>
      </c>
      <c r="N626" s="37">
        <f t="shared" si="364"/>
        <v>70</v>
      </c>
      <c r="O626" s="39">
        <f>(10000-5000)*$O$1</f>
        <v>10</v>
      </c>
      <c r="P626" s="37">
        <f>5000*$P$1</f>
        <v>12.5</v>
      </c>
      <c r="Q626" s="40">
        <f>(G626-15000)*$Q$1</f>
        <v>169.86</v>
      </c>
      <c r="R626" s="12">
        <f t="shared" si="365"/>
        <v>262.36</v>
      </c>
      <c r="S626" s="80">
        <f t="shared" si="338"/>
        <v>1.4421483756864935</v>
      </c>
    </row>
    <row r="627" spans="1:19" s="28" customFormat="1" ht="12.75" hidden="1" outlineLevel="2">
      <c r="A627" s="27">
        <v>39387</v>
      </c>
      <c r="B627" s="28" t="s">
        <v>159</v>
      </c>
      <c r="C627" s="28" t="s">
        <v>160</v>
      </c>
      <c r="E627" s="28">
        <v>2783680</v>
      </c>
      <c r="F627" s="28">
        <v>2888430</v>
      </c>
      <c r="G627" s="29">
        <f t="shared" si="363"/>
        <v>104750</v>
      </c>
      <c r="H627" s="30">
        <v>0</v>
      </c>
      <c r="I627" s="30">
        <v>0</v>
      </c>
      <c r="J627" s="30">
        <v>157.13</v>
      </c>
      <c r="K627" s="98">
        <f>+J627+I627+H627</f>
        <v>157.13</v>
      </c>
      <c r="L627" s="31" t="s">
        <v>262</v>
      </c>
      <c r="M627" s="30">
        <v>0</v>
      </c>
      <c r="N627" s="30">
        <f t="shared" si="364"/>
        <v>70</v>
      </c>
      <c r="O627" s="32">
        <f>(10000-5000)*$O$1</f>
        <v>10</v>
      </c>
      <c r="P627" s="30">
        <f>5000*$P$1</f>
        <v>12.5</v>
      </c>
      <c r="Q627" s="68">
        <f>(G627-15000)*$Q$1</f>
        <v>269.25</v>
      </c>
      <c r="R627" s="12">
        <f t="shared" si="365"/>
        <v>361.75</v>
      </c>
      <c r="S627" s="80">
        <f t="shared" si="338"/>
        <v>1.3022338191306562</v>
      </c>
    </row>
    <row r="628" spans="1:19" s="28" customFormat="1" ht="12.75" outlineLevel="1" collapsed="1">
      <c r="A628" s="27"/>
      <c r="B628" s="53" t="s">
        <v>356</v>
      </c>
      <c r="G628" s="29">
        <f>SUBTOTAL(9,G622:G627)</f>
        <v>302190</v>
      </c>
      <c r="H628" s="30">
        <f>SUBTOTAL(9,H622:H627)</f>
        <v>0</v>
      </c>
      <c r="I628" s="30">
        <f>SUBTOTAL(9,I622:I627)</f>
        <v>90</v>
      </c>
      <c r="J628" s="30">
        <f>SUBTOTAL(9,J622:J627)</f>
        <v>403.7</v>
      </c>
      <c r="K628" s="98">
        <f>SUBTOTAL(9,K622:K627)</f>
        <v>493.7</v>
      </c>
      <c r="L628" s="31"/>
      <c r="M628" s="30">
        <f aca="true" t="shared" si="366" ref="M628:R628">SUBTOTAL(9,M622:M627)</f>
        <v>0</v>
      </c>
      <c r="N628" s="30">
        <f t="shared" si="366"/>
        <v>420</v>
      </c>
      <c r="O628" s="32">
        <f t="shared" si="366"/>
        <v>40</v>
      </c>
      <c r="P628" s="30">
        <f t="shared" si="366"/>
        <v>50</v>
      </c>
      <c r="Q628" s="68">
        <f t="shared" si="366"/>
        <v>726.5699999999999</v>
      </c>
      <c r="R628" s="12">
        <f t="shared" si="366"/>
        <v>1236.5700000000002</v>
      </c>
      <c r="S628" s="80">
        <f t="shared" si="338"/>
        <v>1.5046992100465872</v>
      </c>
    </row>
    <row r="629" spans="1:19" ht="12.75" hidden="1" outlineLevel="2">
      <c r="A629" s="41">
        <v>39083</v>
      </c>
      <c r="B629" s="42" t="s">
        <v>161</v>
      </c>
      <c r="C629" s="42" t="s">
        <v>162</v>
      </c>
      <c r="E629" s="42">
        <v>2853780</v>
      </c>
      <c r="F629" s="42">
        <v>2853780</v>
      </c>
      <c r="G629" s="43">
        <f aca="true" t="shared" si="367" ref="G629:G634">F629-E629</f>
        <v>0</v>
      </c>
      <c r="H629" s="44">
        <v>0</v>
      </c>
      <c r="I629" s="44">
        <v>30</v>
      </c>
      <c r="J629" s="44">
        <v>0</v>
      </c>
      <c r="K629" s="98">
        <f>+I629+H629</f>
        <v>30</v>
      </c>
      <c r="L629" s="45" t="s">
        <v>262</v>
      </c>
      <c r="M629" s="44">
        <v>0</v>
      </c>
      <c r="N629" s="44">
        <f aca="true" t="shared" si="368" ref="N629:N634">$N$1*2</f>
        <v>70</v>
      </c>
      <c r="O629" s="46">
        <v>0</v>
      </c>
      <c r="P629" s="44">
        <v>0</v>
      </c>
      <c r="Q629" s="44">
        <v>0</v>
      </c>
      <c r="R629" s="12">
        <f aca="true" t="shared" si="369" ref="R629:R634">M629+N629+O629+P629+Q629</f>
        <v>70</v>
      </c>
      <c r="S629" s="80">
        <f t="shared" si="338"/>
        <v>1.3333333333333333</v>
      </c>
    </row>
    <row r="630" spans="1:19" ht="12.75" hidden="1" outlineLevel="2">
      <c r="A630" s="41">
        <v>39142</v>
      </c>
      <c r="B630" s="42" t="s">
        <v>161</v>
      </c>
      <c r="C630" s="42" t="s">
        <v>162</v>
      </c>
      <c r="E630" s="42">
        <v>2853780</v>
      </c>
      <c r="F630" s="42">
        <v>2853780</v>
      </c>
      <c r="G630" s="43">
        <f t="shared" si="367"/>
        <v>0</v>
      </c>
      <c r="H630" s="44">
        <v>0</v>
      </c>
      <c r="I630" s="44">
        <v>30</v>
      </c>
      <c r="J630" s="44">
        <v>0</v>
      </c>
      <c r="K630" s="98">
        <f>+I630+H630</f>
        <v>30</v>
      </c>
      <c r="L630" s="45" t="s">
        <v>262</v>
      </c>
      <c r="M630" s="44">
        <v>0</v>
      </c>
      <c r="N630" s="44">
        <f t="shared" si="368"/>
        <v>70</v>
      </c>
      <c r="O630" s="46">
        <v>0</v>
      </c>
      <c r="P630" s="44">
        <v>0</v>
      </c>
      <c r="Q630" s="44">
        <v>0</v>
      </c>
      <c r="R630" s="12">
        <f t="shared" si="369"/>
        <v>70</v>
      </c>
      <c r="S630" s="80">
        <f t="shared" si="338"/>
        <v>1.3333333333333333</v>
      </c>
    </row>
    <row r="631" spans="1:19" s="35" customFormat="1" ht="12.75" hidden="1" outlineLevel="2">
      <c r="A631" s="34">
        <v>39203</v>
      </c>
      <c r="B631" s="35" t="s">
        <v>161</v>
      </c>
      <c r="C631" s="35" t="s">
        <v>162</v>
      </c>
      <c r="E631" s="35">
        <v>2853780</v>
      </c>
      <c r="F631" s="35">
        <v>2894870</v>
      </c>
      <c r="G631" s="36">
        <f t="shared" si="367"/>
        <v>41090</v>
      </c>
      <c r="H631" s="37">
        <v>0</v>
      </c>
      <c r="I631" s="37">
        <v>30</v>
      </c>
      <c r="J631" s="37">
        <v>0</v>
      </c>
      <c r="K631" s="98">
        <f>+J631+I631+H631</f>
        <v>30</v>
      </c>
      <c r="L631" s="38" t="s">
        <v>262</v>
      </c>
      <c r="M631" s="37">
        <v>0</v>
      </c>
      <c r="N631" s="37">
        <f t="shared" si="368"/>
        <v>70</v>
      </c>
      <c r="O631" s="39">
        <f>(10000-5000)*$O$1</f>
        <v>10</v>
      </c>
      <c r="P631" s="37">
        <f>5000*$P$1</f>
        <v>12.5</v>
      </c>
      <c r="Q631" s="40">
        <f>(G631-15000)*$Q$1</f>
        <v>78.27</v>
      </c>
      <c r="R631" s="12">
        <f t="shared" si="369"/>
        <v>170.76999999999998</v>
      </c>
      <c r="S631" s="80">
        <f t="shared" si="338"/>
        <v>4.692333333333333</v>
      </c>
    </row>
    <row r="632" spans="1:19" s="63" customFormat="1" ht="12.75" hidden="1" outlineLevel="2">
      <c r="A632" s="62">
        <v>39264</v>
      </c>
      <c r="B632" s="63" t="s">
        <v>161</v>
      </c>
      <c r="C632" s="63" t="s">
        <v>162</v>
      </c>
      <c r="E632" s="63">
        <v>2894870</v>
      </c>
      <c r="F632" s="63">
        <v>2991780</v>
      </c>
      <c r="G632" s="64">
        <f t="shared" si="367"/>
        <v>96910</v>
      </c>
      <c r="H632" s="65">
        <v>0</v>
      </c>
      <c r="I632" s="65">
        <v>0</v>
      </c>
      <c r="J632" s="65">
        <v>145.37</v>
      </c>
      <c r="K632" s="101">
        <f>+J632+I632+H632</f>
        <v>145.37</v>
      </c>
      <c r="L632" s="64" t="s">
        <v>262</v>
      </c>
      <c r="M632" s="65">
        <v>0</v>
      </c>
      <c r="N632" s="65">
        <f t="shared" si="368"/>
        <v>70</v>
      </c>
      <c r="O632" s="66">
        <f>(10000-5000)*$O$1</f>
        <v>10</v>
      </c>
      <c r="P632" s="65">
        <f>5000*$P$1</f>
        <v>12.5</v>
      </c>
      <c r="Q632" s="67">
        <f>(G632-15000)*$Q$1</f>
        <v>245.73000000000002</v>
      </c>
      <c r="R632" s="48">
        <f t="shared" si="369"/>
        <v>338.23</v>
      </c>
      <c r="S632" s="80">
        <f t="shared" si="338"/>
        <v>1.326683634862764</v>
      </c>
    </row>
    <row r="633" spans="1:19" s="35" customFormat="1" ht="12.75" hidden="1" outlineLevel="2">
      <c r="A633" s="34">
        <v>39326</v>
      </c>
      <c r="B633" s="35" t="s">
        <v>161</v>
      </c>
      <c r="C633" s="35" t="s">
        <v>162</v>
      </c>
      <c r="E633" s="35">
        <v>2991780</v>
      </c>
      <c r="F633" s="35">
        <v>3035060</v>
      </c>
      <c r="G633" s="36">
        <f t="shared" si="367"/>
        <v>43280</v>
      </c>
      <c r="H633" s="37">
        <v>0</v>
      </c>
      <c r="I633" s="37">
        <v>0</v>
      </c>
      <c r="J633" s="37">
        <v>64.92</v>
      </c>
      <c r="K633" s="98">
        <f>+J633+I633+H633</f>
        <v>64.92</v>
      </c>
      <c r="L633" s="38" t="s">
        <v>262</v>
      </c>
      <c r="M633" s="37">
        <v>0</v>
      </c>
      <c r="N633" s="37">
        <f t="shared" si="368"/>
        <v>70</v>
      </c>
      <c r="O633" s="39">
        <f>(10000-5000)*$O$1</f>
        <v>10</v>
      </c>
      <c r="P633" s="37">
        <f>5000*$P$1</f>
        <v>12.5</v>
      </c>
      <c r="Q633" s="40">
        <f>(G633-15000)*$Q$1</f>
        <v>84.84</v>
      </c>
      <c r="R633" s="12">
        <f t="shared" si="369"/>
        <v>177.34</v>
      </c>
      <c r="S633" s="80">
        <f t="shared" si="338"/>
        <v>1.7316697473813925</v>
      </c>
    </row>
    <row r="634" spans="1:19" s="35" customFormat="1" ht="12.75" hidden="1" outlineLevel="2">
      <c r="A634" s="34">
        <v>39387</v>
      </c>
      <c r="B634" s="35" t="s">
        <v>161</v>
      </c>
      <c r="C634" s="35" t="s">
        <v>162</v>
      </c>
      <c r="E634" s="35">
        <v>3035060</v>
      </c>
      <c r="F634" s="35">
        <v>3081340</v>
      </c>
      <c r="G634" s="36">
        <f t="shared" si="367"/>
        <v>46280</v>
      </c>
      <c r="H634" s="37">
        <v>0</v>
      </c>
      <c r="I634" s="37">
        <v>0</v>
      </c>
      <c r="J634" s="37">
        <v>69.42</v>
      </c>
      <c r="K634" s="98">
        <f>+J634+I634+H634</f>
        <v>69.42</v>
      </c>
      <c r="L634" s="38" t="s">
        <v>262</v>
      </c>
      <c r="M634" s="37">
        <v>0</v>
      </c>
      <c r="N634" s="37">
        <f t="shared" si="368"/>
        <v>70</v>
      </c>
      <c r="O634" s="39">
        <f>(10000-5000)*$O$1</f>
        <v>10</v>
      </c>
      <c r="P634" s="37">
        <f>5000*$P$1</f>
        <v>12.5</v>
      </c>
      <c r="Q634" s="40">
        <f>(G634-15000)*$Q$1</f>
        <v>93.84</v>
      </c>
      <c r="R634" s="12">
        <f t="shared" si="369"/>
        <v>186.34</v>
      </c>
      <c r="S634" s="80">
        <f t="shared" si="338"/>
        <v>1.6842408527801787</v>
      </c>
    </row>
    <row r="635" spans="1:19" s="35" customFormat="1" ht="12.75" outlineLevel="1" collapsed="1">
      <c r="A635" s="34"/>
      <c r="B635" s="50" t="s">
        <v>357</v>
      </c>
      <c r="G635" s="36">
        <f>SUBTOTAL(9,G629:G634)</f>
        <v>227560</v>
      </c>
      <c r="H635" s="37">
        <f>SUBTOTAL(9,H629:H634)</f>
        <v>0</v>
      </c>
      <c r="I635" s="37">
        <f>SUBTOTAL(9,I629:I634)</f>
        <v>90</v>
      </c>
      <c r="J635" s="37">
        <f>SUBTOTAL(9,J629:J634)</f>
        <v>279.71000000000004</v>
      </c>
      <c r="K635" s="98">
        <f>SUBTOTAL(9,K629:K634)</f>
        <v>369.71000000000004</v>
      </c>
      <c r="L635" s="38"/>
      <c r="M635" s="37">
        <f aca="true" t="shared" si="370" ref="M635:R635">SUBTOTAL(9,M629:M634)</f>
        <v>0</v>
      </c>
      <c r="N635" s="37">
        <f t="shared" si="370"/>
        <v>420</v>
      </c>
      <c r="O635" s="39">
        <f t="shared" si="370"/>
        <v>40</v>
      </c>
      <c r="P635" s="37">
        <f t="shared" si="370"/>
        <v>50</v>
      </c>
      <c r="Q635" s="40">
        <f t="shared" si="370"/>
        <v>502.68000000000006</v>
      </c>
      <c r="R635" s="12">
        <f t="shared" si="370"/>
        <v>1012.6800000000001</v>
      </c>
      <c r="S635" s="80">
        <f t="shared" si="338"/>
        <v>1.7391198506937868</v>
      </c>
    </row>
    <row r="636" spans="1:19" ht="12.75" hidden="1" outlineLevel="2">
      <c r="A636" s="41">
        <v>39083</v>
      </c>
      <c r="B636" s="42" t="s">
        <v>163</v>
      </c>
      <c r="C636" s="42" t="s">
        <v>164</v>
      </c>
      <c r="E636" s="42">
        <v>3057140</v>
      </c>
      <c r="F636" s="42">
        <v>3057140</v>
      </c>
      <c r="G636" s="43">
        <f aca="true" t="shared" si="371" ref="G636:G641">F636-E636</f>
        <v>0</v>
      </c>
      <c r="H636" s="44">
        <v>10</v>
      </c>
      <c r="I636" s="44">
        <v>30</v>
      </c>
      <c r="J636" s="44">
        <v>0</v>
      </c>
      <c r="K636" s="98">
        <f>+I636+H636</f>
        <v>40</v>
      </c>
      <c r="L636" s="45" t="s">
        <v>262</v>
      </c>
      <c r="M636" s="44">
        <v>10</v>
      </c>
      <c r="N636" s="44">
        <f aca="true" t="shared" si="372" ref="N636:N641">$N$1*2</f>
        <v>70</v>
      </c>
      <c r="O636" s="46">
        <v>0</v>
      </c>
      <c r="P636" s="44">
        <v>0</v>
      </c>
      <c r="Q636" s="44">
        <v>0</v>
      </c>
      <c r="R636" s="12">
        <f aca="true" t="shared" si="373" ref="R636:R641">M636+N636+O636+P636+Q636</f>
        <v>80</v>
      </c>
      <c r="S636" s="80">
        <f t="shared" si="338"/>
        <v>1</v>
      </c>
    </row>
    <row r="637" spans="1:19" ht="12.75" hidden="1" outlineLevel="2">
      <c r="A637" s="41">
        <v>39142</v>
      </c>
      <c r="B637" s="42" t="s">
        <v>163</v>
      </c>
      <c r="C637" s="42" t="s">
        <v>164</v>
      </c>
      <c r="E637" s="42">
        <v>3057140</v>
      </c>
      <c r="F637" s="42">
        <v>3057140</v>
      </c>
      <c r="G637" s="43">
        <f t="shared" si="371"/>
        <v>0</v>
      </c>
      <c r="H637" s="44">
        <v>10</v>
      </c>
      <c r="I637" s="44">
        <v>30</v>
      </c>
      <c r="J637" s="44">
        <v>0</v>
      </c>
      <c r="K637" s="98">
        <f>+I637+H637</f>
        <v>40</v>
      </c>
      <c r="L637" s="45" t="s">
        <v>262</v>
      </c>
      <c r="M637" s="44">
        <v>10</v>
      </c>
      <c r="N637" s="44">
        <f t="shared" si="372"/>
        <v>70</v>
      </c>
      <c r="O637" s="46">
        <v>0</v>
      </c>
      <c r="P637" s="44">
        <v>0</v>
      </c>
      <c r="Q637" s="44">
        <v>0</v>
      </c>
      <c r="R637" s="12">
        <f t="shared" si="373"/>
        <v>80</v>
      </c>
      <c r="S637" s="80">
        <f t="shared" si="338"/>
        <v>1</v>
      </c>
    </row>
    <row r="638" spans="1:19" s="35" customFormat="1" ht="12.75" hidden="1" outlineLevel="2">
      <c r="A638" s="34">
        <v>39203</v>
      </c>
      <c r="B638" s="35" t="s">
        <v>163</v>
      </c>
      <c r="C638" s="35" t="s">
        <v>164</v>
      </c>
      <c r="E638" s="35">
        <v>3057140</v>
      </c>
      <c r="F638" s="35">
        <v>3098020</v>
      </c>
      <c r="G638" s="36">
        <f t="shared" si="371"/>
        <v>40880</v>
      </c>
      <c r="H638" s="37">
        <v>0</v>
      </c>
      <c r="I638" s="37">
        <v>30</v>
      </c>
      <c r="J638" s="37">
        <v>0</v>
      </c>
      <c r="K638" s="98">
        <f>+J638+I638+H638</f>
        <v>30</v>
      </c>
      <c r="L638" s="38" t="s">
        <v>262</v>
      </c>
      <c r="M638" s="37">
        <v>0</v>
      </c>
      <c r="N638" s="37">
        <f t="shared" si="372"/>
        <v>70</v>
      </c>
      <c r="O638" s="39">
        <f>(10000-5000)*$O$1</f>
        <v>10</v>
      </c>
      <c r="P638" s="37">
        <f>5000*$P$1</f>
        <v>12.5</v>
      </c>
      <c r="Q638" s="40">
        <f>(G638-15000)*$Q$1</f>
        <v>77.64</v>
      </c>
      <c r="R638" s="12">
        <f t="shared" si="373"/>
        <v>170.14</v>
      </c>
      <c r="S638" s="80">
        <f t="shared" si="338"/>
        <v>4.671333333333333</v>
      </c>
    </row>
    <row r="639" spans="1:19" s="28" customFormat="1" ht="12.75" hidden="1" outlineLevel="2">
      <c r="A639" s="27">
        <v>39264</v>
      </c>
      <c r="B639" s="28" t="s">
        <v>163</v>
      </c>
      <c r="C639" s="28" t="s">
        <v>164</v>
      </c>
      <c r="E639" s="28">
        <v>3098020</v>
      </c>
      <c r="F639" s="28">
        <v>3204090</v>
      </c>
      <c r="G639" s="29">
        <f t="shared" si="371"/>
        <v>106070</v>
      </c>
      <c r="H639" s="30">
        <v>10</v>
      </c>
      <c r="I639" s="30">
        <v>0</v>
      </c>
      <c r="J639" s="30">
        <v>159.11</v>
      </c>
      <c r="K639" s="98">
        <f>+J639+I639+H639</f>
        <v>169.11</v>
      </c>
      <c r="L639" s="31" t="s">
        <v>262</v>
      </c>
      <c r="M639" s="30">
        <v>10</v>
      </c>
      <c r="N639" s="30">
        <f t="shared" si="372"/>
        <v>70</v>
      </c>
      <c r="O639" s="32">
        <f>(10000-5000)*$O$1</f>
        <v>10</v>
      </c>
      <c r="P639" s="30">
        <f>5000*$P$1</f>
        <v>12.5</v>
      </c>
      <c r="Q639" s="68">
        <f>(G639-15000)*$Q$1</f>
        <v>273.21</v>
      </c>
      <c r="R639" s="12">
        <f t="shared" si="373"/>
        <v>375.71</v>
      </c>
      <c r="S639" s="80">
        <f t="shared" si="338"/>
        <v>1.2216900242445743</v>
      </c>
    </row>
    <row r="640" spans="1:19" s="35" customFormat="1" ht="12.75" hidden="1" outlineLevel="2">
      <c r="A640" s="34">
        <v>39326</v>
      </c>
      <c r="B640" s="35" t="s">
        <v>163</v>
      </c>
      <c r="C640" s="35" t="s">
        <v>164</v>
      </c>
      <c r="E640" s="35">
        <v>3204090</v>
      </c>
      <c r="F640" s="35">
        <v>3217480</v>
      </c>
      <c r="G640" s="36">
        <f t="shared" si="371"/>
        <v>13390</v>
      </c>
      <c r="H640" s="37">
        <v>19.91</v>
      </c>
      <c r="I640" s="37">
        <v>30</v>
      </c>
      <c r="J640" s="37">
        <v>0</v>
      </c>
      <c r="K640" s="98">
        <f>+J640+I640+H640</f>
        <v>49.91</v>
      </c>
      <c r="L640" s="38" t="s">
        <v>262</v>
      </c>
      <c r="M640" s="37">
        <v>19.91</v>
      </c>
      <c r="N640" s="37">
        <f t="shared" si="372"/>
        <v>70</v>
      </c>
      <c r="O640" s="39">
        <f>(10000-5000)*$O$1</f>
        <v>10</v>
      </c>
      <c r="P640" s="37">
        <f>SUM(G640-10000)*$P$1</f>
        <v>8.475</v>
      </c>
      <c r="R640" s="12">
        <f t="shared" si="373"/>
        <v>108.38499999999999</v>
      </c>
      <c r="S640" s="80">
        <f t="shared" si="338"/>
        <v>1.171608896012823</v>
      </c>
    </row>
    <row r="641" spans="1:19" s="28" customFormat="1" ht="12.75" hidden="1" outlineLevel="2">
      <c r="A641" s="27">
        <v>39387</v>
      </c>
      <c r="B641" s="28" t="s">
        <v>163</v>
      </c>
      <c r="C641" s="28" t="s">
        <v>164</v>
      </c>
      <c r="E641" s="28">
        <v>3217480</v>
      </c>
      <c r="F641" s="28">
        <v>3341100</v>
      </c>
      <c r="G641" s="29">
        <f t="shared" si="371"/>
        <v>123620</v>
      </c>
      <c r="H641" s="30">
        <v>0</v>
      </c>
      <c r="I641" s="30">
        <v>0</v>
      </c>
      <c r="J641" s="30">
        <v>185.43</v>
      </c>
      <c r="K641" s="98">
        <f>+J641+I641+H641</f>
        <v>185.43</v>
      </c>
      <c r="L641" s="31" t="s">
        <v>262</v>
      </c>
      <c r="M641" s="30">
        <v>0</v>
      </c>
      <c r="N641" s="30">
        <f t="shared" si="372"/>
        <v>70</v>
      </c>
      <c r="O641" s="32">
        <f>(10000-5000)*$O$1</f>
        <v>10</v>
      </c>
      <c r="P641" s="30">
        <f>5000*$P$1</f>
        <v>12.5</v>
      </c>
      <c r="Q641" s="68">
        <f>(G641-15000)*$Q$1</f>
        <v>325.86</v>
      </c>
      <c r="R641" s="12">
        <f t="shared" si="373"/>
        <v>418.36</v>
      </c>
      <c r="S641" s="80">
        <f t="shared" si="338"/>
        <v>1.256161354689101</v>
      </c>
    </row>
    <row r="642" spans="1:19" s="28" customFormat="1" ht="12.75" outlineLevel="1" collapsed="1">
      <c r="A642" s="27"/>
      <c r="B642" s="53" t="s">
        <v>358</v>
      </c>
      <c r="G642" s="29">
        <f>SUBTOTAL(9,G636:G641)</f>
        <v>283960</v>
      </c>
      <c r="H642" s="30">
        <f>SUBTOTAL(9,H636:H641)</f>
        <v>49.91</v>
      </c>
      <c r="I642" s="30">
        <f>SUBTOTAL(9,I636:I641)</f>
        <v>120</v>
      </c>
      <c r="J642" s="30">
        <f>SUBTOTAL(9,J636:J641)</f>
        <v>344.54</v>
      </c>
      <c r="K642" s="98">
        <f>SUBTOTAL(9,K636:K641)</f>
        <v>514.45</v>
      </c>
      <c r="L642" s="31"/>
      <c r="M642" s="30">
        <f aca="true" t="shared" si="374" ref="M642:R642">SUBTOTAL(9,M636:M641)</f>
        <v>49.91</v>
      </c>
      <c r="N642" s="30">
        <f t="shared" si="374"/>
        <v>420</v>
      </c>
      <c r="O642" s="32">
        <f t="shared" si="374"/>
        <v>40</v>
      </c>
      <c r="P642" s="30">
        <f t="shared" si="374"/>
        <v>45.975</v>
      </c>
      <c r="Q642" s="68">
        <f t="shared" si="374"/>
        <v>676.71</v>
      </c>
      <c r="R642" s="12">
        <f t="shared" si="374"/>
        <v>1232.5949999999998</v>
      </c>
      <c r="S642" s="80">
        <f t="shared" si="338"/>
        <v>1.395947128000777</v>
      </c>
    </row>
    <row r="643" spans="1:19" ht="12.75" hidden="1" outlineLevel="2">
      <c r="A643" s="41">
        <v>39083</v>
      </c>
      <c r="B643" s="42" t="s">
        <v>165</v>
      </c>
      <c r="C643" s="42" t="s">
        <v>166</v>
      </c>
      <c r="E643" s="42">
        <v>2821330</v>
      </c>
      <c r="F643" s="42">
        <v>2821330</v>
      </c>
      <c r="G643" s="43">
        <f aca="true" t="shared" si="375" ref="G643:G648">F643-E643</f>
        <v>0</v>
      </c>
      <c r="H643" s="44">
        <v>0</v>
      </c>
      <c r="I643" s="44">
        <v>30</v>
      </c>
      <c r="J643" s="44">
        <v>0</v>
      </c>
      <c r="K643" s="98">
        <f>+I643+H643</f>
        <v>30</v>
      </c>
      <c r="L643" s="45" t="s">
        <v>262</v>
      </c>
      <c r="M643" s="44">
        <v>0</v>
      </c>
      <c r="N643" s="44">
        <f aca="true" t="shared" si="376" ref="N643:N648">$N$1*2</f>
        <v>70</v>
      </c>
      <c r="O643" s="46">
        <v>0</v>
      </c>
      <c r="P643" s="44">
        <v>0</v>
      </c>
      <c r="Q643" s="44">
        <v>0</v>
      </c>
      <c r="R643" s="12">
        <f aca="true" t="shared" si="377" ref="R643:R648">M643+N643+O643+P643+Q643</f>
        <v>70</v>
      </c>
      <c r="S643" s="80">
        <f aca="true" t="shared" si="378" ref="S643:S706">SUM(R643-K643)/K643</f>
        <v>1.3333333333333333</v>
      </c>
    </row>
    <row r="644" spans="1:19" ht="12.75" hidden="1" outlineLevel="2">
      <c r="A644" s="41">
        <v>39142</v>
      </c>
      <c r="B644" s="42" t="s">
        <v>165</v>
      </c>
      <c r="C644" s="42" t="s">
        <v>166</v>
      </c>
      <c r="E644" s="42">
        <v>2821330</v>
      </c>
      <c r="F644" s="42">
        <v>2821330</v>
      </c>
      <c r="G644" s="43">
        <f t="shared" si="375"/>
        <v>0</v>
      </c>
      <c r="H644" s="44">
        <v>0</v>
      </c>
      <c r="I644" s="44">
        <v>30</v>
      </c>
      <c r="J644" s="44">
        <v>0</v>
      </c>
      <c r="K644" s="98">
        <f>+I644+H644</f>
        <v>30</v>
      </c>
      <c r="L644" s="45" t="s">
        <v>262</v>
      </c>
      <c r="M644" s="44">
        <v>0</v>
      </c>
      <c r="N644" s="44">
        <f t="shared" si="376"/>
        <v>70</v>
      </c>
      <c r="O644" s="46">
        <v>0</v>
      </c>
      <c r="P644" s="44">
        <v>0</v>
      </c>
      <c r="Q644" s="44">
        <v>0</v>
      </c>
      <c r="R644" s="12">
        <f t="shared" si="377"/>
        <v>70</v>
      </c>
      <c r="S644" s="80">
        <f t="shared" si="378"/>
        <v>1.3333333333333333</v>
      </c>
    </row>
    <row r="645" spans="1:19" s="35" customFormat="1" ht="12.75" hidden="1" outlineLevel="2">
      <c r="A645" s="34">
        <v>39203</v>
      </c>
      <c r="B645" s="35" t="s">
        <v>165</v>
      </c>
      <c r="C645" s="35" t="s">
        <v>166</v>
      </c>
      <c r="E645" s="35">
        <v>2821330</v>
      </c>
      <c r="F645" s="35">
        <v>2904080</v>
      </c>
      <c r="G645" s="36">
        <f t="shared" si="375"/>
        <v>82750</v>
      </c>
      <c r="H645" s="37">
        <v>0</v>
      </c>
      <c r="I645" s="37">
        <v>0</v>
      </c>
      <c r="J645" s="37">
        <v>64.13</v>
      </c>
      <c r="K645" s="98">
        <f>+J645+I645+H645</f>
        <v>64.13</v>
      </c>
      <c r="L645" s="38" t="s">
        <v>262</v>
      </c>
      <c r="M645" s="37">
        <v>0</v>
      </c>
      <c r="N645" s="37">
        <f t="shared" si="376"/>
        <v>70</v>
      </c>
      <c r="O645" s="39">
        <f>(10000-5000)*$O$1</f>
        <v>10</v>
      </c>
      <c r="P645" s="37">
        <f>5000*$P$1</f>
        <v>12.5</v>
      </c>
      <c r="Q645" s="40">
        <f>(G645-15000)*$Q$1</f>
        <v>203.25</v>
      </c>
      <c r="R645" s="12">
        <f t="shared" si="377"/>
        <v>295.75</v>
      </c>
      <c r="S645" s="80">
        <f t="shared" si="378"/>
        <v>3.611726181194449</v>
      </c>
    </row>
    <row r="646" spans="1:19" s="28" customFormat="1" ht="12.75" hidden="1" outlineLevel="2">
      <c r="A646" s="27">
        <v>39264</v>
      </c>
      <c r="B646" s="28" t="s">
        <v>165</v>
      </c>
      <c r="C646" s="28" t="s">
        <v>166</v>
      </c>
      <c r="E646" s="28">
        <v>2904080</v>
      </c>
      <c r="F646" s="28">
        <v>3012740</v>
      </c>
      <c r="G646" s="29">
        <f t="shared" si="375"/>
        <v>108660</v>
      </c>
      <c r="H646" s="30">
        <v>0</v>
      </c>
      <c r="I646" s="30">
        <v>0</v>
      </c>
      <c r="J646" s="30">
        <v>162.99</v>
      </c>
      <c r="K646" s="98">
        <f>+J646+I646+H646</f>
        <v>162.99</v>
      </c>
      <c r="L646" s="31" t="s">
        <v>262</v>
      </c>
      <c r="M646" s="30">
        <v>0</v>
      </c>
      <c r="N646" s="30">
        <f t="shared" si="376"/>
        <v>70</v>
      </c>
      <c r="O646" s="32">
        <f>(10000-5000)*$O$1</f>
        <v>10</v>
      </c>
      <c r="P646" s="30">
        <f>5000*$P$1</f>
        <v>12.5</v>
      </c>
      <c r="Q646" s="68">
        <f>(G646-15000)*$Q$1</f>
        <v>280.98</v>
      </c>
      <c r="R646" s="12">
        <f t="shared" si="377"/>
        <v>373.48</v>
      </c>
      <c r="S646" s="80">
        <f t="shared" si="378"/>
        <v>1.291428922019756</v>
      </c>
    </row>
    <row r="647" spans="1:19" s="35" customFormat="1" ht="12.75" hidden="1" outlineLevel="2">
      <c r="A647" s="34">
        <v>39326</v>
      </c>
      <c r="B647" s="35" t="s">
        <v>165</v>
      </c>
      <c r="C647" s="35" t="s">
        <v>166</v>
      </c>
      <c r="E647" s="35">
        <v>3012740</v>
      </c>
      <c r="F647" s="35">
        <v>3086140</v>
      </c>
      <c r="G647" s="36">
        <f t="shared" si="375"/>
        <v>73400</v>
      </c>
      <c r="H647" s="37">
        <v>0</v>
      </c>
      <c r="I647" s="37">
        <v>0</v>
      </c>
      <c r="J647" s="37">
        <v>113.1</v>
      </c>
      <c r="K647" s="98">
        <f>+J647+I647+H647</f>
        <v>113.1</v>
      </c>
      <c r="L647" s="38" t="s">
        <v>262</v>
      </c>
      <c r="M647" s="37">
        <v>0</v>
      </c>
      <c r="N647" s="37">
        <f t="shared" si="376"/>
        <v>70</v>
      </c>
      <c r="O647" s="39">
        <f>(10000-5000)*$O$1</f>
        <v>10</v>
      </c>
      <c r="P647" s="37">
        <f>5000*$P$1</f>
        <v>12.5</v>
      </c>
      <c r="Q647" s="40">
        <f>(G647-15000)*$Q$1</f>
        <v>175.20000000000002</v>
      </c>
      <c r="R647" s="12">
        <f t="shared" si="377"/>
        <v>267.70000000000005</v>
      </c>
      <c r="S647" s="80">
        <f t="shared" si="378"/>
        <v>1.3669319186560571</v>
      </c>
    </row>
    <row r="648" spans="1:19" s="28" customFormat="1" ht="12.75" hidden="1" outlineLevel="2">
      <c r="A648" s="27">
        <v>39387</v>
      </c>
      <c r="B648" s="28" t="s">
        <v>165</v>
      </c>
      <c r="C648" s="28" t="s">
        <v>166</v>
      </c>
      <c r="E648" s="28">
        <v>3086140</v>
      </c>
      <c r="F648" s="28">
        <v>3187760</v>
      </c>
      <c r="G648" s="29">
        <f t="shared" si="375"/>
        <v>101620</v>
      </c>
      <c r="H648" s="30">
        <v>0</v>
      </c>
      <c r="I648" s="30">
        <v>0</v>
      </c>
      <c r="J648" s="30">
        <v>149.43</v>
      </c>
      <c r="K648" s="98">
        <f>+J648+I648+H648</f>
        <v>149.43</v>
      </c>
      <c r="L648" s="31" t="s">
        <v>262</v>
      </c>
      <c r="M648" s="30">
        <v>0</v>
      </c>
      <c r="N648" s="30">
        <f t="shared" si="376"/>
        <v>70</v>
      </c>
      <c r="O648" s="32">
        <f>(10000-5000)*$O$1</f>
        <v>10</v>
      </c>
      <c r="P648" s="30">
        <f>5000*$P$1</f>
        <v>12.5</v>
      </c>
      <c r="Q648" s="68">
        <f>(G648-15000)*$Q$1</f>
        <v>259.86</v>
      </c>
      <c r="R648" s="12">
        <f t="shared" si="377"/>
        <v>352.36</v>
      </c>
      <c r="S648" s="80">
        <f t="shared" si="378"/>
        <v>1.3580271699123334</v>
      </c>
    </row>
    <row r="649" spans="1:19" s="28" customFormat="1" ht="12.75" outlineLevel="1" collapsed="1">
      <c r="A649" s="27"/>
      <c r="B649" s="53" t="s">
        <v>359</v>
      </c>
      <c r="G649" s="29">
        <f>SUBTOTAL(9,G643:G648)</f>
        <v>366430</v>
      </c>
      <c r="H649" s="30">
        <f>SUBTOTAL(9,H643:H648)</f>
        <v>0</v>
      </c>
      <c r="I649" s="30">
        <f>SUBTOTAL(9,I643:I648)</f>
        <v>60</v>
      </c>
      <c r="J649" s="30">
        <f>SUBTOTAL(9,J643:J648)</f>
        <v>489.65000000000003</v>
      </c>
      <c r="K649" s="98">
        <f>SUBTOTAL(9,K643:K648)</f>
        <v>549.6500000000001</v>
      </c>
      <c r="L649" s="31"/>
      <c r="M649" s="30">
        <f aca="true" t="shared" si="379" ref="M649:R649">SUBTOTAL(9,M643:M648)</f>
        <v>0</v>
      </c>
      <c r="N649" s="30">
        <f t="shared" si="379"/>
        <v>420</v>
      </c>
      <c r="O649" s="32">
        <f t="shared" si="379"/>
        <v>40</v>
      </c>
      <c r="P649" s="30">
        <f t="shared" si="379"/>
        <v>50</v>
      </c>
      <c r="Q649" s="68">
        <f t="shared" si="379"/>
        <v>919.2900000000001</v>
      </c>
      <c r="R649" s="12">
        <f t="shared" si="379"/>
        <v>1429.29</v>
      </c>
      <c r="S649" s="80">
        <f t="shared" si="378"/>
        <v>1.600363867915946</v>
      </c>
    </row>
    <row r="650" spans="1:19" ht="12.75" hidden="1" outlineLevel="2">
      <c r="A650" s="41">
        <v>39083</v>
      </c>
      <c r="B650" s="42" t="s">
        <v>167</v>
      </c>
      <c r="C650" s="42" t="s">
        <v>168</v>
      </c>
      <c r="E650" s="42">
        <v>2461060</v>
      </c>
      <c r="F650" s="42">
        <v>2461060</v>
      </c>
      <c r="G650" s="43">
        <f aca="true" t="shared" si="380" ref="G650:G655">F650-E650</f>
        <v>0</v>
      </c>
      <c r="H650" s="44">
        <v>0</v>
      </c>
      <c r="I650" s="44">
        <v>30</v>
      </c>
      <c r="J650" s="44">
        <v>0</v>
      </c>
      <c r="K650" s="98">
        <f>+I650+H650</f>
        <v>30</v>
      </c>
      <c r="L650" s="45" t="s">
        <v>262</v>
      </c>
      <c r="M650" s="44">
        <v>0</v>
      </c>
      <c r="N650" s="44">
        <f aca="true" t="shared" si="381" ref="N650:N655">$N$1*2</f>
        <v>70</v>
      </c>
      <c r="O650" s="46">
        <v>0</v>
      </c>
      <c r="P650" s="44">
        <v>0</v>
      </c>
      <c r="Q650" s="44">
        <v>0</v>
      </c>
      <c r="R650" s="12">
        <f aca="true" t="shared" si="382" ref="R650:R655">M650+N650+O650+P650+Q650</f>
        <v>70</v>
      </c>
      <c r="S650" s="80">
        <f t="shared" si="378"/>
        <v>1.3333333333333333</v>
      </c>
    </row>
    <row r="651" spans="1:19" ht="12.75" hidden="1" outlineLevel="2">
      <c r="A651" s="41">
        <v>39142</v>
      </c>
      <c r="B651" s="42" t="s">
        <v>167</v>
      </c>
      <c r="C651" s="42" t="s">
        <v>168</v>
      </c>
      <c r="E651" s="42">
        <v>2461060</v>
      </c>
      <c r="F651" s="42">
        <v>2461060</v>
      </c>
      <c r="G651" s="43">
        <f t="shared" si="380"/>
        <v>0</v>
      </c>
      <c r="H651" s="44">
        <v>0</v>
      </c>
      <c r="I651" s="44">
        <v>30</v>
      </c>
      <c r="J651" s="44">
        <v>0</v>
      </c>
      <c r="K651" s="98">
        <f>+I651+H651</f>
        <v>30</v>
      </c>
      <c r="L651" s="45" t="s">
        <v>262</v>
      </c>
      <c r="M651" s="44">
        <v>0</v>
      </c>
      <c r="N651" s="44">
        <f t="shared" si="381"/>
        <v>70</v>
      </c>
      <c r="O651" s="46">
        <v>0</v>
      </c>
      <c r="P651" s="44">
        <v>0</v>
      </c>
      <c r="Q651" s="44">
        <v>0</v>
      </c>
      <c r="R651" s="12">
        <f t="shared" si="382"/>
        <v>70</v>
      </c>
      <c r="S651" s="80">
        <f t="shared" si="378"/>
        <v>1.3333333333333333</v>
      </c>
    </row>
    <row r="652" spans="1:19" s="35" customFormat="1" ht="12.75" hidden="1" outlineLevel="2">
      <c r="A652" s="34">
        <v>39203</v>
      </c>
      <c r="B652" s="35" t="s">
        <v>167</v>
      </c>
      <c r="C652" s="35" t="s">
        <v>168</v>
      </c>
      <c r="E652" s="35">
        <v>2461060</v>
      </c>
      <c r="F652" s="35">
        <v>2504490</v>
      </c>
      <c r="G652" s="36">
        <f t="shared" si="380"/>
        <v>43430</v>
      </c>
      <c r="H652" s="37">
        <v>0</v>
      </c>
      <c r="I652" s="37">
        <v>30</v>
      </c>
      <c r="J652" s="37">
        <v>0</v>
      </c>
      <c r="K652" s="98">
        <f>+J652+I652+H652</f>
        <v>30</v>
      </c>
      <c r="L652" s="38" t="s">
        <v>262</v>
      </c>
      <c r="M652" s="37">
        <v>0</v>
      </c>
      <c r="N652" s="37">
        <f t="shared" si="381"/>
        <v>70</v>
      </c>
      <c r="O652" s="39">
        <f>(10000-5000)*$O$1</f>
        <v>10</v>
      </c>
      <c r="P652" s="37">
        <f>5000*$P$1</f>
        <v>12.5</v>
      </c>
      <c r="Q652" s="40">
        <f>(G652-15000)*$Q$1</f>
        <v>85.29</v>
      </c>
      <c r="R652" s="12">
        <f t="shared" si="382"/>
        <v>177.79000000000002</v>
      </c>
      <c r="S652" s="80">
        <f t="shared" si="378"/>
        <v>4.926333333333334</v>
      </c>
    </row>
    <row r="653" spans="1:19" s="21" customFormat="1" ht="12.75" hidden="1" outlineLevel="2">
      <c r="A653" s="20">
        <v>39264</v>
      </c>
      <c r="B653" s="21" t="s">
        <v>167</v>
      </c>
      <c r="C653" s="21" t="s">
        <v>168</v>
      </c>
      <c r="E653" s="21">
        <v>2504490</v>
      </c>
      <c r="F653" s="21">
        <v>2732820</v>
      </c>
      <c r="G653" s="22">
        <f t="shared" si="380"/>
        <v>228330</v>
      </c>
      <c r="H653" s="23">
        <v>0</v>
      </c>
      <c r="I653" s="23">
        <v>0</v>
      </c>
      <c r="J653" s="23">
        <v>342.5</v>
      </c>
      <c r="K653" s="98">
        <f>+J653+I653+H653</f>
        <v>342.5</v>
      </c>
      <c r="L653" s="24" t="s">
        <v>262</v>
      </c>
      <c r="M653" s="23">
        <v>0</v>
      </c>
      <c r="N653" s="23">
        <f t="shared" si="381"/>
        <v>70</v>
      </c>
      <c r="O653" s="25">
        <f>(10000-5000)*$O$1</f>
        <v>10</v>
      </c>
      <c r="P653" s="23">
        <f>5000*$P$1</f>
        <v>12.5</v>
      </c>
      <c r="Q653" s="69">
        <f>(G653-15000)*$Q$1</f>
        <v>639.99</v>
      </c>
      <c r="R653" s="12">
        <f t="shared" si="382"/>
        <v>732.49</v>
      </c>
      <c r="S653" s="80">
        <f t="shared" si="378"/>
        <v>1.1386569343065693</v>
      </c>
    </row>
    <row r="654" spans="1:19" s="28" customFormat="1" ht="12.75" hidden="1" outlineLevel="2">
      <c r="A654" s="27">
        <v>39326</v>
      </c>
      <c r="B654" s="28" t="s">
        <v>167</v>
      </c>
      <c r="C654" s="28" t="s">
        <v>168</v>
      </c>
      <c r="E654" s="28">
        <v>2732820</v>
      </c>
      <c r="F654" s="28">
        <v>2873680</v>
      </c>
      <c r="G654" s="29">
        <f t="shared" si="380"/>
        <v>140860</v>
      </c>
      <c r="H654" s="30">
        <v>0</v>
      </c>
      <c r="I654" s="30">
        <v>0</v>
      </c>
      <c r="J654" s="30">
        <v>211.29</v>
      </c>
      <c r="K654" s="98">
        <f>+J654+I654+H654</f>
        <v>211.29</v>
      </c>
      <c r="L654" s="31" t="s">
        <v>262</v>
      </c>
      <c r="M654" s="30">
        <v>0</v>
      </c>
      <c r="N654" s="30">
        <f t="shared" si="381"/>
        <v>70</v>
      </c>
      <c r="O654" s="32">
        <f>(10000-5000)*$O$1</f>
        <v>10</v>
      </c>
      <c r="P654" s="30">
        <f>5000*$P$1</f>
        <v>12.5</v>
      </c>
      <c r="Q654" s="68">
        <f>(G654-15000)*$Q$1</f>
        <v>377.58</v>
      </c>
      <c r="R654" s="12">
        <f t="shared" si="382"/>
        <v>470.08</v>
      </c>
      <c r="S654" s="80">
        <f t="shared" si="378"/>
        <v>1.2248095035259594</v>
      </c>
    </row>
    <row r="655" spans="1:19" s="28" customFormat="1" ht="12.75" hidden="1" outlineLevel="2">
      <c r="A655" s="27">
        <v>39387</v>
      </c>
      <c r="B655" s="28" t="s">
        <v>167</v>
      </c>
      <c r="C655" s="28" t="s">
        <v>168</v>
      </c>
      <c r="E655" s="28">
        <v>2873680</v>
      </c>
      <c r="F655" s="28">
        <v>2976330</v>
      </c>
      <c r="G655" s="29">
        <f t="shared" si="380"/>
        <v>102650</v>
      </c>
      <c r="H655" s="30">
        <v>0</v>
      </c>
      <c r="I655" s="30">
        <v>0</v>
      </c>
      <c r="J655" s="30">
        <v>153.98</v>
      </c>
      <c r="K655" s="98">
        <f>+J655+I655+H655</f>
        <v>153.98</v>
      </c>
      <c r="L655" s="31" t="s">
        <v>262</v>
      </c>
      <c r="M655" s="30">
        <v>0</v>
      </c>
      <c r="N655" s="30">
        <f t="shared" si="381"/>
        <v>70</v>
      </c>
      <c r="O655" s="32">
        <f>(10000-5000)*$O$1</f>
        <v>10</v>
      </c>
      <c r="P655" s="30">
        <f>5000*$P$1</f>
        <v>12.5</v>
      </c>
      <c r="Q655" s="68">
        <f>(G655-15000)*$Q$1</f>
        <v>262.95</v>
      </c>
      <c r="R655" s="12">
        <f t="shared" si="382"/>
        <v>355.45</v>
      </c>
      <c r="S655" s="80">
        <f t="shared" si="378"/>
        <v>1.3084166774905832</v>
      </c>
    </row>
    <row r="656" spans="1:19" s="28" customFormat="1" ht="12.75" outlineLevel="1" collapsed="1">
      <c r="A656" s="27"/>
      <c r="B656" s="53" t="s">
        <v>360</v>
      </c>
      <c r="G656" s="29">
        <f>SUBTOTAL(9,G650:G655)</f>
        <v>515270</v>
      </c>
      <c r="H656" s="30">
        <f>SUBTOTAL(9,H650:H655)</f>
        <v>0</v>
      </c>
      <c r="I656" s="30">
        <f>SUBTOTAL(9,I650:I655)</f>
        <v>90</v>
      </c>
      <c r="J656" s="30">
        <f>SUBTOTAL(9,J650:J655)</f>
        <v>707.77</v>
      </c>
      <c r="K656" s="98">
        <f>SUBTOTAL(9,K650:K655)</f>
        <v>797.77</v>
      </c>
      <c r="L656" s="31"/>
      <c r="M656" s="30">
        <f aca="true" t="shared" si="383" ref="M656:R656">SUBTOTAL(9,M650:M655)</f>
        <v>0</v>
      </c>
      <c r="N656" s="30">
        <f t="shared" si="383"/>
        <v>420</v>
      </c>
      <c r="O656" s="32">
        <f t="shared" si="383"/>
        <v>40</v>
      </c>
      <c r="P656" s="30">
        <f t="shared" si="383"/>
        <v>50</v>
      </c>
      <c r="Q656" s="68">
        <f t="shared" si="383"/>
        <v>1365.81</v>
      </c>
      <c r="R656" s="12">
        <f t="shared" si="383"/>
        <v>1875.81</v>
      </c>
      <c r="S656" s="80">
        <f t="shared" si="378"/>
        <v>1.3513167955676448</v>
      </c>
    </row>
    <row r="657" spans="1:19" ht="12.75" hidden="1" outlineLevel="2">
      <c r="A657" s="41">
        <v>39083</v>
      </c>
      <c r="B657" s="42" t="s">
        <v>169</v>
      </c>
      <c r="C657" s="42" t="s">
        <v>170</v>
      </c>
      <c r="E657" s="42">
        <v>1869760</v>
      </c>
      <c r="F657" s="42">
        <v>1869760</v>
      </c>
      <c r="G657" s="43">
        <f aca="true" t="shared" si="384" ref="G657:G662">F657-E657</f>
        <v>0</v>
      </c>
      <c r="H657" s="44">
        <v>0</v>
      </c>
      <c r="I657" s="44">
        <v>30</v>
      </c>
      <c r="J657" s="44">
        <v>0</v>
      </c>
      <c r="K657" s="98">
        <f>+I657+H657</f>
        <v>30</v>
      </c>
      <c r="L657" s="45" t="s">
        <v>262</v>
      </c>
      <c r="M657" s="44">
        <v>0</v>
      </c>
      <c r="N657" s="44">
        <f aca="true" t="shared" si="385" ref="N657:N662">$N$1*2</f>
        <v>70</v>
      </c>
      <c r="O657" s="46">
        <v>0</v>
      </c>
      <c r="P657" s="44">
        <v>0</v>
      </c>
      <c r="Q657" s="44">
        <v>0</v>
      </c>
      <c r="R657" s="12">
        <f aca="true" t="shared" si="386" ref="R657:R662">M657+N657+O657+P657+Q657</f>
        <v>70</v>
      </c>
      <c r="S657" s="80">
        <f t="shared" si="378"/>
        <v>1.3333333333333333</v>
      </c>
    </row>
    <row r="658" spans="1:19" ht="12.75" hidden="1" outlineLevel="2">
      <c r="A658" s="41">
        <v>39142</v>
      </c>
      <c r="B658" s="42" t="s">
        <v>169</v>
      </c>
      <c r="C658" s="42" t="s">
        <v>170</v>
      </c>
      <c r="E658" s="42">
        <v>1869760</v>
      </c>
      <c r="F658" s="42">
        <v>1869760</v>
      </c>
      <c r="G658" s="43">
        <f t="shared" si="384"/>
        <v>0</v>
      </c>
      <c r="H658" s="44">
        <v>0</v>
      </c>
      <c r="I658" s="44">
        <v>30</v>
      </c>
      <c r="J658" s="44">
        <v>0</v>
      </c>
      <c r="K658" s="98">
        <f>+I658+H658</f>
        <v>30</v>
      </c>
      <c r="L658" s="45" t="s">
        <v>262</v>
      </c>
      <c r="M658" s="44">
        <v>0</v>
      </c>
      <c r="N658" s="44">
        <f t="shared" si="385"/>
        <v>70</v>
      </c>
      <c r="O658" s="46">
        <v>0</v>
      </c>
      <c r="P658" s="44">
        <v>0</v>
      </c>
      <c r="Q658" s="44">
        <v>0</v>
      </c>
      <c r="R658" s="12">
        <f t="shared" si="386"/>
        <v>70</v>
      </c>
      <c r="S658" s="80">
        <f t="shared" si="378"/>
        <v>1.3333333333333333</v>
      </c>
    </row>
    <row r="659" spans="1:19" s="35" customFormat="1" ht="12.75" hidden="1" outlineLevel="2">
      <c r="A659" s="34">
        <v>39203</v>
      </c>
      <c r="B659" s="35" t="s">
        <v>169</v>
      </c>
      <c r="C659" s="35" t="s">
        <v>170</v>
      </c>
      <c r="E659" s="35">
        <v>1869760</v>
      </c>
      <c r="F659" s="35">
        <v>1895670</v>
      </c>
      <c r="G659" s="36">
        <f t="shared" si="384"/>
        <v>25910</v>
      </c>
      <c r="H659" s="37">
        <v>0</v>
      </c>
      <c r="I659" s="37">
        <v>30</v>
      </c>
      <c r="J659" s="37">
        <v>0</v>
      </c>
      <c r="K659" s="98">
        <f>+J659+I659+H659</f>
        <v>30</v>
      </c>
      <c r="L659" s="38" t="s">
        <v>262</v>
      </c>
      <c r="M659" s="37">
        <v>0</v>
      </c>
      <c r="N659" s="37">
        <f t="shared" si="385"/>
        <v>70</v>
      </c>
      <c r="O659" s="39">
        <f>(10000-5000)*$O$1</f>
        <v>10</v>
      </c>
      <c r="P659" s="37">
        <f>5000*$P$1</f>
        <v>12.5</v>
      </c>
      <c r="Q659" s="40">
        <f>(G659-15000)*$Q$1</f>
        <v>32.730000000000004</v>
      </c>
      <c r="R659" s="12">
        <f t="shared" si="386"/>
        <v>125.23</v>
      </c>
      <c r="S659" s="80">
        <f t="shared" si="378"/>
        <v>3.1743333333333337</v>
      </c>
    </row>
    <row r="660" spans="1:19" s="35" customFormat="1" ht="12.75" hidden="1" outlineLevel="2">
      <c r="A660" s="34">
        <v>39264</v>
      </c>
      <c r="B660" s="35" t="s">
        <v>169</v>
      </c>
      <c r="C660" s="35" t="s">
        <v>170</v>
      </c>
      <c r="E660" s="35">
        <v>1895670</v>
      </c>
      <c r="F660" s="35">
        <v>1974710</v>
      </c>
      <c r="G660" s="36">
        <f t="shared" si="384"/>
        <v>79040</v>
      </c>
      <c r="H660" s="37">
        <v>0</v>
      </c>
      <c r="I660" s="37">
        <v>0</v>
      </c>
      <c r="J660" s="37">
        <v>118.56</v>
      </c>
      <c r="K660" s="98">
        <f>+J660+I660+H660</f>
        <v>118.56</v>
      </c>
      <c r="L660" s="38" t="s">
        <v>262</v>
      </c>
      <c r="M660" s="37">
        <v>0</v>
      </c>
      <c r="N660" s="37">
        <f t="shared" si="385"/>
        <v>70</v>
      </c>
      <c r="O660" s="39">
        <f>(10000-5000)*$O$1</f>
        <v>10</v>
      </c>
      <c r="P660" s="37">
        <f>5000*$P$1</f>
        <v>12.5</v>
      </c>
      <c r="Q660" s="40">
        <f>(G660-15000)*$Q$1</f>
        <v>192.12</v>
      </c>
      <c r="R660" s="12">
        <f t="shared" si="386"/>
        <v>284.62</v>
      </c>
      <c r="S660" s="80">
        <f t="shared" si="378"/>
        <v>1.4006410256410255</v>
      </c>
    </row>
    <row r="661" spans="1:19" s="35" customFormat="1" ht="12.75" hidden="1" outlineLevel="2">
      <c r="A661" s="34">
        <v>39326</v>
      </c>
      <c r="B661" s="35" t="s">
        <v>169</v>
      </c>
      <c r="C661" s="35" t="s">
        <v>170</v>
      </c>
      <c r="E661" s="35">
        <v>1974710</v>
      </c>
      <c r="F661" s="35">
        <v>2014150</v>
      </c>
      <c r="G661" s="36">
        <f t="shared" si="384"/>
        <v>39440</v>
      </c>
      <c r="H661" s="37">
        <v>0</v>
      </c>
      <c r="I661" s="37">
        <v>0</v>
      </c>
      <c r="J661" s="37">
        <v>59.16</v>
      </c>
      <c r="K661" s="98">
        <f>+J661+I661+H661</f>
        <v>59.16</v>
      </c>
      <c r="L661" s="38" t="s">
        <v>262</v>
      </c>
      <c r="M661" s="37">
        <v>0</v>
      </c>
      <c r="N661" s="37">
        <f t="shared" si="385"/>
        <v>70</v>
      </c>
      <c r="O661" s="39">
        <f>(10000-5000)*$O$1</f>
        <v>10</v>
      </c>
      <c r="P661" s="37">
        <f>5000*$P$1</f>
        <v>12.5</v>
      </c>
      <c r="Q661" s="40">
        <f>(G661-15000)*$Q$1</f>
        <v>73.32000000000001</v>
      </c>
      <c r="R661" s="12">
        <f t="shared" si="386"/>
        <v>165.82</v>
      </c>
      <c r="S661" s="80">
        <f t="shared" si="378"/>
        <v>1.8029073698444895</v>
      </c>
    </row>
    <row r="662" spans="1:19" s="35" customFormat="1" ht="12.75" hidden="1" outlineLevel="2">
      <c r="A662" s="34">
        <v>39387</v>
      </c>
      <c r="B662" s="35" t="s">
        <v>169</v>
      </c>
      <c r="C662" s="35" t="s">
        <v>170</v>
      </c>
      <c r="E662" s="35">
        <v>2014150</v>
      </c>
      <c r="F662" s="35">
        <v>2040310</v>
      </c>
      <c r="G662" s="36">
        <f t="shared" si="384"/>
        <v>26160</v>
      </c>
      <c r="H662" s="37">
        <v>0</v>
      </c>
      <c r="I662" s="37">
        <v>0</v>
      </c>
      <c r="J662" s="37">
        <v>39.24</v>
      </c>
      <c r="K662" s="98">
        <f>+J662+I662+H662</f>
        <v>39.24</v>
      </c>
      <c r="L662" s="38" t="s">
        <v>262</v>
      </c>
      <c r="M662" s="37">
        <v>0</v>
      </c>
      <c r="N662" s="37">
        <f t="shared" si="385"/>
        <v>70</v>
      </c>
      <c r="O662" s="39">
        <f>(10000-5000)*$O$1</f>
        <v>10</v>
      </c>
      <c r="P662" s="37">
        <f>5000*$P$1</f>
        <v>12.5</v>
      </c>
      <c r="Q662" s="40">
        <f>(G662-15000)*$Q$1</f>
        <v>33.480000000000004</v>
      </c>
      <c r="R662" s="12">
        <f t="shared" si="386"/>
        <v>125.98</v>
      </c>
      <c r="S662" s="80">
        <f t="shared" si="378"/>
        <v>2.2104994903160042</v>
      </c>
    </row>
    <row r="663" spans="1:19" s="35" customFormat="1" ht="12.75" outlineLevel="1" collapsed="1">
      <c r="A663" s="34"/>
      <c r="B663" s="50" t="s">
        <v>361</v>
      </c>
      <c r="G663" s="36">
        <f>SUBTOTAL(9,G657:G662)</f>
        <v>170550</v>
      </c>
      <c r="H663" s="37">
        <f>SUBTOTAL(9,H657:H662)</f>
        <v>0</v>
      </c>
      <c r="I663" s="37">
        <f>SUBTOTAL(9,I657:I662)</f>
        <v>90</v>
      </c>
      <c r="J663" s="37">
        <f>SUBTOTAL(9,J657:J662)</f>
        <v>216.96</v>
      </c>
      <c r="K663" s="98">
        <f>SUBTOTAL(9,K657:K662)</f>
        <v>306.96000000000004</v>
      </c>
      <c r="L663" s="38"/>
      <c r="M663" s="37">
        <f aca="true" t="shared" si="387" ref="M663:R663">SUBTOTAL(9,M657:M662)</f>
        <v>0</v>
      </c>
      <c r="N663" s="37">
        <f t="shared" si="387"/>
        <v>420</v>
      </c>
      <c r="O663" s="39">
        <f t="shared" si="387"/>
        <v>40</v>
      </c>
      <c r="P663" s="37">
        <f t="shared" si="387"/>
        <v>50</v>
      </c>
      <c r="Q663" s="40">
        <f t="shared" si="387"/>
        <v>331.65000000000003</v>
      </c>
      <c r="R663" s="12">
        <f t="shared" si="387"/>
        <v>841.6500000000001</v>
      </c>
      <c r="S663" s="80">
        <f t="shared" si="378"/>
        <v>1.7418881939014854</v>
      </c>
    </row>
    <row r="664" spans="1:19" ht="12.75" hidden="1" outlineLevel="2">
      <c r="A664" s="41">
        <v>39083</v>
      </c>
      <c r="B664" s="42" t="s">
        <v>171</v>
      </c>
      <c r="C664" s="42" t="s">
        <v>172</v>
      </c>
      <c r="E664" s="42">
        <v>924110</v>
      </c>
      <c r="F664" s="42">
        <v>924110</v>
      </c>
      <c r="G664" s="43">
        <f aca="true" t="shared" si="388" ref="G664:G669">F664-E664</f>
        <v>0</v>
      </c>
      <c r="H664" s="44">
        <v>10</v>
      </c>
      <c r="I664" s="44">
        <v>30</v>
      </c>
      <c r="J664" s="44">
        <v>0</v>
      </c>
      <c r="K664" s="98">
        <f>+I664+H664</f>
        <v>40</v>
      </c>
      <c r="L664" s="45" t="s">
        <v>262</v>
      </c>
      <c r="M664" s="44">
        <v>10</v>
      </c>
      <c r="N664" s="44">
        <f aca="true" t="shared" si="389" ref="N664:N669">$N$1*2</f>
        <v>70</v>
      </c>
      <c r="O664" s="46">
        <v>0</v>
      </c>
      <c r="P664" s="44">
        <v>0</v>
      </c>
      <c r="Q664" s="44">
        <v>0</v>
      </c>
      <c r="R664" s="12">
        <f aca="true" t="shared" si="390" ref="R664:R669">M664+N664+O664+P664+Q664</f>
        <v>80</v>
      </c>
      <c r="S664" s="80">
        <f t="shared" si="378"/>
        <v>1</v>
      </c>
    </row>
    <row r="665" spans="1:19" ht="12.75" hidden="1" outlineLevel="2">
      <c r="A665" s="41">
        <v>39142</v>
      </c>
      <c r="B665" s="42" t="s">
        <v>171</v>
      </c>
      <c r="C665" s="42" t="s">
        <v>172</v>
      </c>
      <c r="E665" s="42">
        <v>924110</v>
      </c>
      <c r="F665" s="42">
        <v>924110</v>
      </c>
      <c r="G665" s="43">
        <f t="shared" si="388"/>
        <v>0</v>
      </c>
      <c r="H665" s="44">
        <v>0</v>
      </c>
      <c r="I665" s="44">
        <v>30</v>
      </c>
      <c r="J665" s="44">
        <v>0</v>
      </c>
      <c r="K665" s="98">
        <f>+I665+H665</f>
        <v>30</v>
      </c>
      <c r="L665" s="45" t="s">
        <v>262</v>
      </c>
      <c r="M665" s="44">
        <v>0</v>
      </c>
      <c r="N665" s="44">
        <f t="shared" si="389"/>
        <v>70</v>
      </c>
      <c r="O665" s="46">
        <v>0</v>
      </c>
      <c r="P665" s="44">
        <v>0</v>
      </c>
      <c r="Q665" s="44">
        <v>0</v>
      </c>
      <c r="R665" s="12">
        <f t="shared" si="390"/>
        <v>70</v>
      </c>
      <c r="S665" s="80">
        <f t="shared" si="378"/>
        <v>1.3333333333333333</v>
      </c>
    </row>
    <row r="666" spans="1:19" s="35" customFormat="1" ht="12.75" hidden="1" outlineLevel="2">
      <c r="A666" s="34">
        <v>39203</v>
      </c>
      <c r="B666" s="35" t="s">
        <v>171</v>
      </c>
      <c r="C666" s="35" t="s">
        <v>172</v>
      </c>
      <c r="E666" s="35">
        <v>924110</v>
      </c>
      <c r="F666" s="35">
        <v>940520</v>
      </c>
      <c r="G666" s="36">
        <f t="shared" si="388"/>
        <v>16410</v>
      </c>
      <c r="H666" s="37">
        <v>0</v>
      </c>
      <c r="I666" s="37">
        <v>30</v>
      </c>
      <c r="J666" s="37">
        <v>0</v>
      </c>
      <c r="K666" s="98">
        <f>+J666+I666+H666</f>
        <v>30</v>
      </c>
      <c r="L666" s="38" t="s">
        <v>262</v>
      </c>
      <c r="M666" s="37">
        <v>0</v>
      </c>
      <c r="N666" s="37">
        <f t="shared" si="389"/>
        <v>70</v>
      </c>
      <c r="O666" s="39">
        <f>(10000-5000)*$O$1</f>
        <v>10</v>
      </c>
      <c r="P666" s="37">
        <f>5000*$P$1</f>
        <v>12.5</v>
      </c>
      <c r="Q666" s="40">
        <f>(G666-15000)*$Q$1</f>
        <v>4.23</v>
      </c>
      <c r="R666" s="12">
        <f t="shared" si="390"/>
        <v>96.73</v>
      </c>
      <c r="S666" s="80">
        <f t="shared" si="378"/>
        <v>2.2243333333333335</v>
      </c>
    </row>
    <row r="667" spans="1:19" s="35" customFormat="1" ht="12.75" hidden="1" outlineLevel="2">
      <c r="A667" s="34">
        <v>39264</v>
      </c>
      <c r="B667" s="35" t="s">
        <v>171</v>
      </c>
      <c r="C667" s="35" t="s">
        <v>172</v>
      </c>
      <c r="E667" s="35">
        <v>940520</v>
      </c>
      <c r="F667" s="35">
        <v>949400</v>
      </c>
      <c r="G667" s="36">
        <f t="shared" si="388"/>
        <v>8880</v>
      </c>
      <c r="H667" s="37">
        <v>10</v>
      </c>
      <c r="I667" s="37">
        <v>30</v>
      </c>
      <c r="J667" s="37">
        <v>0</v>
      </c>
      <c r="K667" s="98">
        <f>+J667+I667+H667</f>
        <v>40</v>
      </c>
      <c r="L667" s="38" t="s">
        <v>262</v>
      </c>
      <c r="M667" s="37">
        <v>10</v>
      </c>
      <c r="N667" s="37">
        <f t="shared" si="389"/>
        <v>70</v>
      </c>
      <c r="O667" s="39">
        <f>(G667-5000)*$O$1</f>
        <v>7.76</v>
      </c>
      <c r="P667" s="37">
        <v>0</v>
      </c>
      <c r="Q667" s="37">
        <v>0</v>
      </c>
      <c r="R667" s="12">
        <f t="shared" si="390"/>
        <v>87.76</v>
      </c>
      <c r="S667" s="80">
        <f t="shared" si="378"/>
        <v>1.1940000000000002</v>
      </c>
    </row>
    <row r="668" spans="1:19" s="35" customFormat="1" ht="12.75" hidden="1" outlineLevel="2">
      <c r="A668" s="34">
        <v>39326</v>
      </c>
      <c r="B668" s="35" t="s">
        <v>171</v>
      </c>
      <c r="C668" s="35" t="s">
        <v>172</v>
      </c>
      <c r="E668" s="35">
        <v>949400</v>
      </c>
      <c r="F668" s="35">
        <v>957500</v>
      </c>
      <c r="G668" s="36">
        <f t="shared" si="388"/>
        <v>8100</v>
      </c>
      <c r="H668" s="37">
        <v>10</v>
      </c>
      <c r="I668" s="37">
        <v>30</v>
      </c>
      <c r="J668" s="37">
        <v>0</v>
      </c>
      <c r="K668" s="98">
        <f>+J668+I668+H668</f>
        <v>40</v>
      </c>
      <c r="L668" s="38" t="s">
        <v>262</v>
      </c>
      <c r="M668" s="37">
        <v>10</v>
      </c>
      <c r="N668" s="37">
        <f t="shared" si="389"/>
        <v>70</v>
      </c>
      <c r="O668" s="39">
        <f>(G668-5000)*$O$1</f>
        <v>6.2</v>
      </c>
      <c r="P668" s="37">
        <v>0</v>
      </c>
      <c r="Q668" s="37">
        <v>0</v>
      </c>
      <c r="R668" s="12">
        <f t="shared" si="390"/>
        <v>86.2</v>
      </c>
      <c r="S668" s="80">
        <f t="shared" si="378"/>
        <v>1.155</v>
      </c>
    </row>
    <row r="669" spans="1:19" s="35" customFormat="1" ht="12.75" hidden="1" outlineLevel="2">
      <c r="A669" s="34">
        <v>39387</v>
      </c>
      <c r="B669" s="35" t="s">
        <v>171</v>
      </c>
      <c r="C669" s="35" t="s">
        <v>172</v>
      </c>
      <c r="E669" s="35">
        <v>957500</v>
      </c>
      <c r="F669" s="35">
        <v>970320</v>
      </c>
      <c r="G669" s="36">
        <f t="shared" si="388"/>
        <v>12820</v>
      </c>
      <c r="H669" s="37">
        <v>0</v>
      </c>
      <c r="I669" s="37">
        <v>30</v>
      </c>
      <c r="J669" s="37">
        <v>0</v>
      </c>
      <c r="K669" s="98">
        <f>+J669+I669+H669</f>
        <v>30</v>
      </c>
      <c r="L669" s="38" t="s">
        <v>262</v>
      </c>
      <c r="M669" s="37">
        <v>0</v>
      </c>
      <c r="N669" s="37">
        <f t="shared" si="389"/>
        <v>70</v>
      </c>
      <c r="O669" s="39">
        <f>(10000-5000)*$O$1</f>
        <v>10</v>
      </c>
      <c r="P669" s="37">
        <f>SUM(G669-10000)*$P$1</f>
        <v>7.05</v>
      </c>
      <c r="R669" s="12">
        <f t="shared" si="390"/>
        <v>87.05</v>
      </c>
      <c r="S669" s="80">
        <f t="shared" si="378"/>
        <v>1.9016666666666666</v>
      </c>
    </row>
    <row r="670" spans="1:19" s="35" customFormat="1" ht="12.75" outlineLevel="1" collapsed="1">
      <c r="A670" s="34"/>
      <c r="B670" s="50" t="s">
        <v>362</v>
      </c>
      <c r="G670" s="36">
        <f>SUBTOTAL(9,G664:G669)</f>
        <v>46210</v>
      </c>
      <c r="H670" s="37">
        <f>SUBTOTAL(9,H664:H669)</f>
        <v>30</v>
      </c>
      <c r="I670" s="37">
        <f>SUBTOTAL(9,I664:I669)</f>
        <v>180</v>
      </c>
      <c r="J670" s="37">
        <f>SUBTOTAL(9,J664:J669)</f>
        <v>0</v>
      </c>
      <c r="K670" s="98">
        <f>SUBTOTAL(9,K664:K669)</f>
        <v>210</v>
      </c>
      <c r="L670" s="38"/>
      <c r="M670" s="37">
        <f aca="true" t="shared" si="391" ref="M670:R670">SUBTOTAL(9,M664:M669)</f>
        <v>30</v>
      </c>
      <c r="N670" s="37">
        <f t="shared" si="391"/>
        <v>420</v>
      </c>
      <c r="O670" s="39">
        <f t="shared" si="391"/>
        <v>33.959999999999994</v>
      </c>
      <c r="P670" s="37">
        <f t="shared" si="391"/>
        <v>19.55</v>
      </c>
      <c r="Q670" s="35">
        <f t="shared" si="391"/>
        <v>4.23</v>
      </c>
      <c r="R670" s="12">
        <f t="shared" si="391"/>
        <v>507.74</v>
      </c>
      <c r="S670" s="80">
        <f t="shared" si="378"/>
        <v>1.4178095238095239</v>
      </c>
    </row>
    <row r="671" spans="1:19" ht="12.75" hidden="1" outlineLevel="2">
      <c r="A671" s="41">
        <v>39083</v>
      </c>
      <c r="B671" s="42" t="s">
        <v>173</v>
      </c>
      <c r="C671" s="42" t="s">
        <v>174</v>
      </c>
      <c r="E671" s="42">
        <v>1683050</v>
      </c>
      <c r="F671" s="42">
        <v>1683050</v>
      </c>
      <c r="G671" s="43">
        <f aca="true" t="shared" si="392" ref="G671:G676">F671-E671</f>
        <v>0</v>
      </c>
      <c r="H671" s="44">
        <v>0</v>
      </c>
      <c r="I671" s="44">
        <v>30</v>
      </c>
      <c r="J671" s="44">
        <v>0</v>
      </c>
      <c r="K671" s="98">
        <f>+I671+H671</f>
        <v>30</v>
      </c>
      <c r="L671" s="45" t="s">
        <v>262</v>
      </c>
      <c r="M671" s="44">
        <v>0</v>
      </c>
      <c r="N671" s="44">
        <f aca="true" t="shared" si="393" ref="N671:N676">$N$1*2</f>
        <v>70</v>
      </c>
      <c r="O671" s="46">
        <v>0</v>
      </c>
      <c r="P671" s="44">
        <v>0</v>
      </c>
      <c r="Q671" s="44">
        <v>0</v>
      </c>
      <c r="R671" s="12">
        <f aca="true" t="shared" si="394" ref="R671:R676">M671+N671+O671+P671+Q671</f>
        <v>70</v>
      </c>
      <c r="S671" s="80">
        <f t="shared" si="378"/>
        <v>1.3333333333333333</v>
      </c>
    </row>
    <row r="672" spans="1:19" ht="12.75" hidden="1" outlineLevel="2">
      <c r="A672" s="41">
        <v>39142</v>
      </c>
      <c r="B672" s="42" t="s">
        <v>173</v>
      </c>
      <c r="C672" s="42" t="s">
        <v>174</v>
      </c>
      <c r="E672" s="42">
        <v>1683050</v>
      </c>
      <c r="F672" s="42">
        <v>1683050</v>
      </c>
      <c r="G672" s="43">
        <f t="shared" si="392"/>
        <v>0</v>
      </c>
      <c r="H672" s="44">
        <v>0</v>
      </c>
      <c r="I672" s="44">
        <v>30</v>
      </c>
      <c r="J672" s="44">
        <v>0</v>
      </c>
      <c r="K672" s="98">
        <f>+I672+H672</f>
        <v>30</v>
      </c>
      <c r="L672" s="45" t="s">
        <v>262</v>
      </c>
      <c r="M672" s="44">
        <v>0</v>
      </c>
      <c r="N672" s="44">
        <f t="shared" si="393"/>
        <v>70</v>
      </c>
      <c r="O672" s="46">
        <v>0</v>
      </c>
      <c r="P672" s="44">
        <v>0</v>
      </c>
      <c r="Q672" s="44">
        <v>0</v>
      </c>
      <c r="R672" s="12">
        <f t="shared" si="394"/>
        <v>70</v>
      </c>
      <c r="S672" s="80">
        <f t="shared" si="378"/>
        <v>1.3333333333333333</v>
      </c>
    </row>
    <row r="673" spans="1:19" s="35" customFormat="1" ht="12.75" hidden="1" outlineLevel="2">
      <c r="A673" s="34">
        <v>39203</v>
      </c>
      <c r="B673" s="35" t="s">
        <v>173</v>
      </c>
      <c r="C673" s="35" t="s">
        <v>174</v>
      </c>
      <c r="E673" s="35">
        <v>1683050</v>
      </c>
      <c r="F673" s="35">
        <v>1694070</v>
      </c>
      <c r="G673" s="36">
        <f t="shared" si="392"/>
        <v>11020</v>
      </c>
      <c r="H673" s="37">
        <v>0</v>
      </c>
      <c r="I673" s="37">
        <v>30</v>
      </c>
      <c r="J673" s="37">
        <v>0</v>
      </c>
      <c r="K673" s="98">
        <f>+J673+I673+H673</f>
        <v>30</v>
      </c>
      <c r="L673" s="38" t="s">
        <v>262</v>
      </c>
      <c r="M673" s="37">
        <v>0</v>
      </c>
      <c r="N673" s="37">
        <f t="shared" si="393"/>
        <v>70</v>
      </c>
      <c r="O673" s="39">
        <f>(10000-5000)*$O$1</f>
        <v>10</v>
      </c>
      <c r="P673" s="37">
        <f>SUM(G673-10000)*$P$1</f>
        <v>2.5500000000000003</v>
      </c>
      <c r="R673" s="12">
        <f t="shared" si="394"/>
        <v>82.55</v>
      </c>
      <c r="S673" s="80">
        <f t="shared" si="378"/>
        <v>1.7516666666666665</v>
      </c>
    </row>
    <row r="674" spans="1:19" s="28" customFormat="1" ht="12.75" hidden="1" outlineLevel="2">
      <c r="A674" s="27">
        <v>39264</v>
      </c>
      <c r="B674" s="28" t="s">
        <v>173</v>
      </c>
      <c r="C674" s="28" t="s">
        <v>174</v>
      </c>
      <c r="E674" s="28">
        <v>1694070</v>
      </c>
      <c r="F674" s="28">
        <v>1794760</v>
      </c>
      <c r="G674" s="29">
        <f t="shared" si="392"/>
        <v>100690</v>
      </c>
      <c r="H674" s="30">
        <v>0</v>
      </c>
      <c r="I674" s="30">
        <v>0</v>
      </c>
      <c r="J674" s="30">
        <v>151.04</v>
      </c>
      <c r="K674" s="98">
        <f>+J674+I674+H674</f>
        <v>151.04</v>
      </c>
      <c r="L674" s="31" t="s">
        <v>262</v>
      </c>
      <c r="M674" s="30">
        <v>0</v>
      </c>
      <c r="N674" s="30">
        <f t="shared" si="393"/>
        <v>70</v>
      </c>
      <c r="O674" s="32">
        <f>(10000-5000)*$O$1</f>
        <v>10</v>
      </c>
      <c r="P674" s="30">
        <f>5000*$P$1</f>
        <v>12.5</v>
      </c>
      <c r="Q674" s="68">
        <f>(G674-15000)*$Q$1</f>
        <v>257.07</v>
      </c>
      <c r="R674" s="12">
        <f t="shared" si="394"/>
        <v>349.57</v>
      </c>
      <c r="S674" s="80">
        <f t="shared" si="378"/>
        <v>1.3144200211864407</v>
      </c>
    </row>
    <row r="675" spans="1:19" s="35" customFormat="1" ht="12.75" hidden="1" outlineLevel="2">
      <c r="A675" s="34">
        <v>39326</v>
      </c>
      <c r="B675" s="35" t="s">
        <v>173</v>
      </c>
      <c r="C675" s="35" t="s">
        <v>174</v>
      </c>
      <c r="E675" s="35">
        <v>1794760</v>
      </c>
      <c r="F675" s="35">
        <v>1871100</v>
      </c>
      <c r="G675" s="36">
        <f t="shared" si="392"/>
        <v>76340</v>
      </c>
      <c r="H675" s="37">
        <v>0</v>
      </c>
      <c r="I675" s="37">
        <v>0</v>
      </c>
      <c r="J675" s="37">
        <v>114.51</v>
      </c>
      <c r="K675" s="98">
        <f>+J675+I675+H675</f>
        <v>114.51</v>
      </c>
      <c r="L675" s="38" t="s">
        <v>262</v>
      </c>
      <c r="M675" s="37">
        <v>0</v>
      </c>
      <c r="N675" s="37">
        <f t="shared" si="393"/>
        <v>70</v>
      </c>
      <c r="O675" s="39">
        <f>(10000-5000)*$O$1</f>
        <v>10</v>
      </c>
      <c r="P675" s="37">
        <f>5000*$P$1</f>
        <v>12.5</v>
      </c>
      <c r="Q675" s="40">
        <f>(G675-15000)*$Q$1</f>
        <v>184.02</v>
      </c>
      <c r="R675" s="12">
        <f t="shared" si="394"/>
        <v>276.52</v>
      </c>
      <c r="S675" s="80">
        <f t="shared" si="378"/>
        <v>1.414810933542922</v>
      </c>
    </row>
    <row r="676" spans="1:19" s="35" customFormat="1" ht="12.75" hidden="1" outlineLevel="2">
      <c r="A676" s="34">
        <v>39387</v>
      </c>
      <c r="B676" s="35" t="s">
        <v>173</v>
      </c>
      <c r="C676" s="35" t="s">
        <v>174</v>
      </c>
      <c r="E676" s="35">
        <v>1871100</v>
      </c>
      <c r="F676" s="35">
        <v>1947410</v>
      </c>
      <c r="G676" s="36">
        <f t="shared" si="392"/>
        <v>76310</v>
      </c>
      <c r="H676" s="37">
        <v>0</v>
      </c>
      <c r="I676" s="37">
        <v>0</v>
      </c>
      <c r="J676" s="37">
        <v>114.47</v>
      </c>
      <c r="K676" s="98">
        <f>+J676+I676+H676</f>
        <v>114.47</v>
      </c>
      <c r="L676" s="38" t="s">
        <v>262</v>
      </c>
      <c r="M676" s="37">
        <v>0</v>
      </c>
      <c r="N676" s="37">
        <f t="shared" si="393"/>
        <v>70</v>
      </c>
      <c r="O676" s="39">
        <f>(10000-5000)*$O$1</f>
        <v>10</v>
      </c>
      <c r="P676" s="37">
        <f>5000*$P$1</f>
        <v>12.5</v>
      </c>
      <c r="Q676" s="40">
        <f>(G676-15000)*$Q$1</f>
        <v>183.93</v>
      </c>
      <c r="R676" s="12">
        <f t="shared" si="394"/>
        <v>276.43</v>
      </c>
      <c r="S676" s="80">
        <f t="shared" si="378"/>
        <v>1.414868524504237</v>
      </c>
    </row>
    <row r="677" spans="1:19" s="35" customFormat="1" ht="12.75" outlineLevel="1" collapsed="1">
      <c r="A677" s="34"/>
      <c r="B677" s="50" t="s">
        <v>363</v>
      </c>
      <c r="G677" s="36">
        <f>SUBTOTAL(9,G671:G676)</f>
        <v>264360</v>
      </c>
      <c r="H677" s="37">
        <f>SUBTOTAL(9,H671:H676)</f>
        <v>0</v>
      </c>
      <c r="I677" s="37">
        <f>SUBTOTAL(9,I671:I676)</f>
        <v>90</v>
      </c>
      <c r="J677" s="37">
        <f>SUBTOTAL(9,J671:J676)</f>
        <v>380.02</v>
      </c>
      <c r="K677" s="98">
        <f>SUBTOTAL(9,K671:K676)</f>
        <v>470.02</v>
      </c>
      <c r="L677" s="38"/>
      <c r="M677" s="37">
        <f aca="true" t="shared" si="395" ref="M677:R677">SUBTOTAL(9,M671:M676)</f>
        <v>0</v>
      </c>
      <c r="N677" s="37">
        <f t="shared" si="395"/>
        <v>420</v>
      </c>
      <c r="O677" s="39">
        <f t="shared" si="395"/>
        <v>40</v>
      </c>
      <c r="P677" s="37">
        <f t="shared" si="395"/>
        <v>40.05</v>
      </c>
      <c r="Q677" s="40">
        <f t="shared" si="395"/>
        <v>625.02</v>
      </c>
      <c r="R677" s="12">
        <f t="shared" si="395"/>
        <v>1125.07</v>
      </c>
      <c r="S677" s="80">
        <f t="shared" si="378"/>
        <v>1.3936640994000256</v>
      </c>
    </row>
    <row r="678" spans="1:19" ht="12.75" hidden="1" outlineLevel="2">
      <c r="A678" s="41">
        <v>39083</v>
      </c>
      <c r="B678" s="42" t="s">
        <v>175</v>
      </c>
      <c r="C678" s="42" t="s">
        <v>176</v>
      </c>
      <c r="E678" s="42">
        <v>840930</v>
      </c>
      <c r="F678" s="42">
        <v>840930</v>
      </c>
      <c r="G678" s="43">
        <f aca="true" t="shared" si="396" ref="G678:G683">F678-E678</f>
        <v>0</v>
      </c>
      <c r="H678" s="44">
        <v>26.5</v>
      </c>
      <c r="I678" s="44">
        <v>30</v>
      </c>
      <c r="J678" s="44">
        <v>0</v>
      </c>
      <c r="K678" s="98">
        <f>+I678+H678</f>
        <v>56.5</v>
      </c>
      <c r="L678" s="45" t="s">
        <v>262</v>
      </c>
      <c r="M678" s="44">
        <v>26.5</v>
      </c>
      <c r="N678" s="44">
        <f aca="true" t="shared" si="397" ref="N678:N683">$N$1*2</f>
        <v>70</v>
      </c>
      <c r="O678" s="46">
        <v>0</v>
      </c>
      <c r="P678" s="44">
        <v>0</v>
      </c>
      <c r="Q678" s="44">
        <v>0</v>
      </c>
      <c r="R678" s="12">
        <f aca="true" t="shared" si="398" ref="R678:R683">M678+N678+O678+P678+Q678</f>
        <v>96.5</v>
      </c>
      <c r="S678" s="80">
        <f t="shared" si="378"/>
        <v>0.7079646017699115</v>
      </c>
    </row>
    <row r="679" spans="1:19" ht="12.75" hidden="1" outlineLevel="2">
      <c r="A679" s="41">
        <v>39142</v>
      </c>
      <c r="B679" s="42" t="s">
        <v>175</v>
      </c>
      <c r="C679" s="42" t="s">
        <v>176</v>
      </c>
      <c r="E679" s="42">
        <v>840930</v>
      </c>
      <c r="F679" s="42">
        <v>840930</v>
      </c>
      <c r="G679" s="43">
        <f t="shared" si="396"/>
        <v>0</v>
      </c>
      <c r="H679" s="44">
        <v>0</v>
      </c>
      <c r="I679" s="44">
        <v>30</v>
      </c>
      <c r="J679" s="44">
        <v>0</v>
      </c>
      <c r="K679" s="98">
        <f>+I679+H679</f>
        <v>30</v>
      </c>
      <c r="L679" s="45" t="s">
        <v>262</v>
      </c>
      <c r="M679" s="44">
        <v>0</v>
      </c>
      <c r="N679" s="44">
        <f t="shared" si="397"/>
        <v>70</v>
      </c>
      <c r="O679" s="46">
        <v>0</v>
      </c>
      <c r="P679" s="44">
        <v>0</v>
      </c>
      <c r="Q679" s="44">
        <v>0</v>
      </c>
      <c r="R679" s="12">
        <f t="shared" si="398"/>
        <v>70</v>
      </c>
      <c r="S679" s="80">
        <f t="shared" si="378"/>
        <v>1.3333333333333333</v>
      </c>
    </row>
    <row r="680" spans="1:19" ht="12.75" hidden="1" outlineLevel="2">
      <c r="A680" s="41">
        <v>39203</v>
      </c>
      <c r="B680" s="42" t="s">
        <v>175</v>
      </c>
      <c r="C680" s="42" t="s">
        <v>176</v>
      </c>
      <c r="E680" s="42">
        <v>840930</v>
      </c>
      <c r="F680" s="42">
        <v>840930</v>
      </c>
      <c r="G680" s="43">
        <f t="shared" si="396"/>
        <v>0</v>
      </c>
      <c r="H680" s="44">
        <v>0</v>
      </c>
      <c r="I680" s="44">
        <v>30</v>
      </c>
      <c r="J680" s="44">
        <v>0</v>
      </c>
      <c r="K680" s="98">
        <f>+J680+I680+H680</f>
        <v>30</v>
      </c>
      <c r="L680" s="45" t="s">
        <v>262</v>
      </c>
      <c r="M680" s="44">
        <v>0</v>
      </c>
      <c r="N680" s="44">
        <f t="shared" si="397"/>
        <v>70</v>
      </c>
      <c r="O680" s="46">
        <v>0</v>
      </c>
      <c r="P680" s="44">
        <v>0</v>
      </c>
      <c r="Q680" s="44">
        <v>0</v>
      </c>
      <c r="R680" s="12">
        <f t="shared" si="398"/>
        <v>70</v>
      </c>
      <c r="S680" s="80">
        <f t="shared" si="378"/>
        <v>1.3333333333333333</v>
      </c>
    </row>
    <row r="681" spans="1:19" s="63" customFormat="1" ht="12.75" hidden="1" outlineLevel="2">
      <c r="A681" s="62">
        <v>39264</v>
      </c>
      <c r="B681" s="63" t="s">
        <v>175</v>
      </c>
      <c r="C681" s="63" t="s">
        <v>176</v>
      </c>
      <c r="E681" s="63">
        <v>840930</v>
      </c>
      <c r="F681" s="63">
        <v>932970</v>
      </c>
      <c r="G681" s="64">
        <f t="shared" si="396"/>
        <v>92040</v>
      </c>
      <c r="H681" s="65">
        <v>10</v>
      </c>
      <c r="I681" s="65">
        <v>0</v>
      </c>
      <c r="J681" s="65">
        <v>138.06</v>
      </c>
      <c r="K681" s="101">
        <f>+J681+I681+H681</f>
        <v>148.06</v>
      </c>
      <c r="L681" s="64" t="s">
        <v>262</v>
      </c>
      <c r="M681" s="65">
        <v>10</v>
      </c>
      <c r="N681" s="65">
        <f t="shared" si="397"/>
        <v>70</v>
      </c>
      <c r="O681" s="66">
        <f>(10000-5000)*$O$1</f>
        <v>10</v>
      </c>
      <c r="P681" s="65">
        <f>5000*$P$1</f>
        <v>12.5</v>
      </c>
      <c r="Q681" s="67">
        <f>(G681-15000)*$Q$1</f>
        <v>231.12</v>
      </c>
      <c r="R681" s="48">
        <f t="shared" si="398"/>
        <v>333.62</v>
      </c>
      <c r="S681" s="80">
        <f t="shared" si="378"/>
        <v>1.2532756990409293</v>
      </c>
    </row>
    <row r="682" spans="1:19" s="35" customFormat="1" ht="12.75" hidden="1" outlineLevel="2">
      <c r="A682" s="34">
        <v>39326</v>
      </c>
      <c r="B682" s="35" t="s">
        <v>175</v>
      </c>
      <c r="C682" s="35" t="s">
        <v>176</v>
      </c>
      <c r="E682" s="35">
        <v>932970</v>
      </c>
      <c r="F682" s="35">
        <v>994940</v>
      </c>
      <c r="G682" s="36">
        <f t="shared" si="396"/>
        <v>61970</v>
      </c>
      <c r="H682" s="37">
        <v>17.75</v>
      </c>
      <c r="I682" s="37">
        <v>92.96</v>
      </c>
      <c r="J682" s="37">
        <v>0</v>
      </c>
      <c r="K682" s="98">
        <f>+J682+I682+H682</f>
        <v>110.71</v>
      </c>
      <c r="L682" s="38" t="s">
        <v>262</v>
      </c>
      <c r="M682" s="37">
        <v>17.75</v>
      </c>
      <c r="N682" s="37">
        <f t="shared" si="397"/>
        <v>70</v>
      </c>
      <c r="O682" s="39">
        <f>(10000-5000)*$O$1</f>
        <v>10</v>
      </c>
      <c r="P682" s="37">
        <f>5000*$P$1</f>
        <v>12.5</v>
      </c>
      <c r="Q682" s="40">
        <f>(G682-15000)*$Q$1</f>
        <v>140.91</v>
      </c>
      <c r="R682" s="12">
        <f t="shared" si="398"/>
        <v>251.16</v>
      </c>
      <c r="S682" s="80">
        <f t="shared" si="378"/>
        <v>1.2686297534098094</v>
      </c>
    </row>
    <row r="683" spans="1:19" s="35" customFormat="1" ht="12.75" hidden="1" outlineLevel="2">
      <c r="A683" s="34">
        <v>39387</v>
      </c>
      <c r="B683" s="35" t="s">
        <v>175</v>
      </c>
      <c r="C683" s="35" t="s">
        <v>176</v>
      </c>
      <c r="E683" s="35">
        <v>4940</v>
      </c>
      <c r="F683" s="35">
        <v>33930</v>
      </c>
      <c r="G683" s="36">
        <f t="shared" si="396"/>
        <v>28990</v>
      </c>
      <c r="H683" s="37">
        <v>18.82</v>
      </c>
      <c r="I683" s="37">
        <v>0</v>
      </c>
      <c r="J683" s="37">
        <v>43.39</v>
      </c>
      <c r="K683" s="98">
        <f>+J683+I683+H683</f>
        <v>62.21</v>
      </c>
      <c r="L683" s="38" t="s">
        <v>262</v>
      </c>
      <c r="M683" s="37">
        <v>18.82</v>
      </c>
      <c r="N683" s="37">
        <f t="shared" si="397"/>
        <v>70</v>
      </c>
      <c r="O683" s="39">
        <f>(10000-5000)*$O$1</f>
        <v>10</v>
      </c>
      <c r="P683" s="37">
        <f>5000*$P$1</f>
        <v>12.5</v>
      </c>
      <c r="Q683" s="40">
        <f>(G683-15000)*$Q$1</f>
        <v>41.97</v>
      </c>
      <c r="R683" s="12">
        <f t="shared" si="398"/>
        <v>153.29</v>
      </c>
      <c r="S683" s="80">
        <f t="shared" si="378"/>
        <v>1.464073300112522</v>
      </c>
    </row>
    <row r="684" spans="1:19" s="35" customFormat="1" ht="12.75" outlineLevel="1" collapsed="1">
      <c r="A684" s="34"/>
      <c r="B684" s="50" t="s">
        <v>364</v>
      </c>
      <c r="G684" s="36">
        <f>SUBTOTAL(9,G678:G683)</f>
        <v>183000</v>
      </c>
      <c r="H684" s="37">
        <f>SUBTOTAL(9,H678:H683)</f>
        <v>73.07</v>
      </c>
      <c r="I684" s="37">
        <f>SUBTOTAL(9,I678:I683)</f>
        <v>182.95999999999998</v>
      </c>
      <c r="J684" s="37">
        <f>SUBTOTAL(9,J678:J683)</f>
        <v>181.45</v>
      </c>
      <c r="K684" s="98">
        <f>SUBTOTAL(9,K678:K683)</f>
        <v>437.47999999999996</v>
      </c>
      <c r="L684" s="38"/>
      <c r="M684" s="37">
        <f aca="true" t="shared" si="399" ref="M684:R684">SUBTOTAL(9,M678:M683)</f>
        <v>73.07</v>
      </c>
      <c r="N684" s="37">
        <f t="shared" si="399"/>
        <v>420</v>
      </c>
      <c r="O684" s="39">
        <f t="shared" si="399"/>
        <v>30</v>
      </c>
      <c r="P684" s="37">
        <f t="shared" si="399"/>
        <v>37.5</v>
      </c>
      <c r="Q684" s="40">
        <f t="shared" si="399"/>
        <v>414</v>
      </c>
      <c r="R684" s="12">
        <f t="shared" si="399"/>
        <v>974.5699999999999</v>
      </c>
      <c r="S684" s="80">
        <f t="shared" si="378"/>
        <v>1.2276904087043978</v>
      </c>
    </row>
    <row r="685" spans="1:19" ht="12.75" hidden="1" outlineLevel="2">
      <c r="A685" s="41">
        <v>39083</v>
      </c>
      <c r="B685" s="42" t="s">
        <v>177</v>
      </c>
      <c r="C685" s="42" t="s">
        <v>178</v>
      </c>
      <c r="E685" s="42">
        <v>5066010</v>
      </c>
      <c r="F685" s="42">
        <v>5066010</v>
      </c>
      <c r="G685" s="43">
        <f aca="true" t="shared" si="400" ref="G685:G690">F685-E685</f>
        <v>0</v>
      </c>
      <c r="H685" s="44">
        <v>0</v>
      </c>
      <c r="I685" s="44">
        <v>30</v>
      </c>
      <c r="J685" s="44">
        <v>0</v>
      </c>
      <c r="K685" s="98">
        <f>+I685+H685</f>
        <v>30</v>
      </c>
      <c r="L685" s="45" t="s">
        <v>262</v>
      </c>
      <c r="M685" s="44">
        <v>0</v>
      </c>
      <c r="N685" s="44">
        <f aca="true" t="shared" si="401" ref="N685:N690">$N$1*2</f>
        <v>70</v>
      </c>
      <c r="O685" s="46">
        <v>0</v>
      </c>
      <c r="P685" s="44">
        <v>0</v>
      </c>
      <c r="Q685" s="44">
        <v>0</v>
      </c>
      <c r="R685" s="12">
        <f aca="true" t="shared" si="402" ref="R685:R690">M685+N685+O685+P685+Q685</f>
        <v>70</v>
      </c>
      <c r="S685" s="80">
        <f t="shared" si="378"/>
        <v>1.3333333333333333</v>
      </c>
    </row>
    <row r="686" spans="1:19" ht="12.75" hidden="1" outlineLevel="2">
      <c r="A686" s="41">
        <v>39142</v>
      </c>
      <c r="B686" s="42" t="s">
        <v>177</v>
      </c>
      <c r="C686" s="42" t="s">
        <v>178</v>
      </c>
      <c r="E686" s="42">
        <v>5066010</v>
      </c>
      <c r="F686" s="42">
        <v>5066010</v>
      </c>
      <c r="G686" s="43">
        <f t="shared" si="400"/>
        <v>0</v>
      </c>
      <c r="H686" s="44">
        <v>0</v>
      </c>
      <c r="I686" s="44">
        <v>30</v>
      </c>
      <c r="J686" s="44">
        <v>0</v>
      </c>
      <c r="K686" s="98">
        <f>+I686+H686</f>
        <v>30</v>
      </c>
      <c r="L686" s="45" t="s">
        <v>262</v>
      </c>
      <c r="M686" s="44">
        <v>0</v>
      </c>
      <c r="N686" s="44">
        <f t="shared" si="401"/>
        <v>70</v>
      </c>
      <c r="O686" s="46">
        <v>0</v>
      </c>
      <c r="P686" s="44">
        <v>0</v>
      </c>
      <c r="Q686" s="44">
        <v>0</v>
      </c>
      <c r="R686" s="12">
        <f t="shared" si="402"/>
        <v>70</v>
      </c>
      <c r="S686" s="80">
        <f t="shared" si="378"/>
        <v>1.3333333333333333</v>
      </c>
    </row>
    <row r="687" spans="1:19" s="35" customFormat="1" ht="12.75" hidden="1" outlineLevel="2">
      <c r="A687" s="34">
        <v>39203</v>
      </c>
      <c r="B687" s="35" t="s">
        <v>177</v>
      </c>
      <c r="C687" s="35" t="s">
        <v>178</v>
      </c>
      <c r="E687" s="35">
        <v>5066010</v>
      </c>
      <c r="F687" s="35">
        <v>5110130</v>
      </c>
      <c r="G687" s="36">
        <f t="shared" si="400"/>
        <v>44120</v>
      </c>
      <c r="H687" s="37">
        <v>0</v>
      </c>
      <c r="I687" s="37">
        <v>30</v>
      </c>
      <c r="J687" s="37">
        <v>0</v>
      </c>
      <c r="K687" s="98">
        <f>+J687+I687+H687</f>
        <v>30</v>
      </c>
      <c r="L687" s="38" t="s">
        <v>262</v>
      </c>
      <c r="M687" s="37">
        <v>0</v>
      </c>
      <c r="N687" s="37">
        <f t="shared" si="401"/>
        <v>70</v>
      </c>
      <c r="O687" s="39">
        <f>(10000-5000)*$O$1</f>
        <v>10</v>
      </c>
      <c r="P687" s="37">
        <f>5000*$P$1</f>
        <v>12.5</v>
      </c>
      <c r="Q687" s="40">
        <f>(G687-15000)*$Q$1</f>
        <v>87.36</v>
      </c>
      <c r="R687" s="12">
        <f t="shared" si="402"/>
        <v>179.86</v>
      </c>
      <c r="S687" s="80">
        <f t="shared" si="378"/>
        <v>4.995333333333334</v>
      </c>
    </row>
    <row r="688" spans="1:19" s="35" customFormat="1" ht="12.75" hidden="1" outlineLevel="2">
      <c r="A688" s="34">
        <v>39264</v>
      </c>
      <c r="B688" s="35" t="s">
        <v>177</v>
      </c>
      <c r="C688" s="35" t="s">
        <v>178</v>
      </c>
      <c r="E688" s="35">
        <v>5110130</v>
      </c>
      <c r="F688" s="35">
        <v>5169140</v>
      </c>
      <c r="G688" s="36">
        <f t="shared" si="400"/>
        <v>59010</v>
      </c>
      <c r="H688" s="37">
        <v>0</v>
      </c>
      <c r="I688" s="37">
        <v>0</v>
      </c>
      <c r="J688" s="37">
        <v>88.52</v>
      </c>
      <c r="K688" s="98">
        <f>+J688+I688+H688</f>
        <v>88.52</v>
      </c>
      <c r="L688" s="38" t="s">
        <v>262</v>
      </c>
      <c r="M688" s="37">
        <v>0</v>
      </c>
      <c r="N688" s="37">
        <f t="shared" si="401"/>
        <v>70</v>
      </c>
      <c r="O688" s="39">
        <f>(10000-5000)*$O$1</f>
        <v>10</v>
      </c>
      <c r="P688" s="37">
        <f>5000*$P$1</f>
        <v>12.5</v>
      </c>
      <c r="Q688" s="40">
        <f>(G688-15000)*$Q$1</f>
        <v>132.03</v>
      </c>
      <c r="R688" s="12">
        <f t="shared" si="402"/>
        <v>224.53</v>
      </c>
      <c r="S688" s="80">
        <f t="shared" si="378"/>
        <v>1.5364889290555805</v>
      </c>
    </row>
    <row r="689" spans="1:19" s="35" customFormat="1" ht="12.75" hidden="1" outlineLevel="2">
      <c r="A689" s="34">
        <v>39326</v>
      </c>
      <c r="B689" s="35" t="s">
        <v>177</v>
      </c>
      <c r="C689" s="35" t="s">
        <v>178</v>
      </c>
      <c r="E689" s="35">
        <v>5169140</v>
      </c>
      <c r="F689" s="35">
        <v>5213130</v>
      </c>
      <c r="G689" s="36">
        <f t="shared" si="400"/>
        <v>43990</v>
      </c>
      <c r="H689" s="37">
        <v>0</v>
      </c>
      <c r="I689" s="37">
        <v>0</v>
      </c>
      <c r="J689" s="37">
        <v>65.99</v>
      </c>
      <c r="K689" s="98">
        <f>+J689+I689+H689</f>
        <v>65.99</v>
      </c>
      <c r="L689" s="38" t="s">
        <v>262</v>
      </c>
      <c r="M689" s="37">
        <v>0</v>
      </c>
      <c r="N689" s="37">
        <f t="shared" si="401"/>
        <v>70</v>
      </c>
      <c r="O689" s="39">
        <f>(10000-5000)*$O$1</f>
        <v>10</v>
      </c>
      <c r="P689" s="37">
        <f>5000*$P$1</f>
        <v>12.5</v>
      </c>
      <c r="Q689" s="40">
        <f>(G689-15000)*$Q$1</f>
        <v>86.97</v>
      </c>
      <c r="R689" s="12">
        <f t="shared" si="402"/>
        <v>179.47</v>
      </c>
      <c r="S689" s="80">
        <f t="shared" si="378"/>
        <v>1.7196544931050162</v>
      </c>
    </row>
    <row r="690" spans="1:19" s="35" customFormat="1" ht="12.75" hidden="1" outlineLevel="2">
      <c r="A690" s="34">
        <v>39387</v>
      </c>
      <c r="B690" s="35" t="s">
        <v>177</v>
      </c>
      <c r="C690" s="35" t="s">
        <v>178</v>
      </c>
      <c r="E690" s="35">
        <v>5213130</v>
      </c>
      <c r="F690" s="35">
        <v>5254310</v>
      </c>
      <c r="G690" s="36">
        <f t="shared" si="400"/>
        <v>41180</v>
      </c>
      <c r="H690" s="37">
        <v>0</v>
      </c>
      <c r="I690" s="37">
        <v>0</v>
      </c>
      <c r="J690" s="37">
        <v>61.77</v>
      </c>
      <c r="K690" s="98">
        <f>+J690+I690+H690</f>
        <v>61.77</v>
      </c>
      <c r="L690" s="38" t="s">
        <v>262</v>
      </c>
      <c r="M690" s="37">
        <v>0</v>
      </c>
      <c r="N690" s="37">
        <f t="shared" si="401"/>
        <v>70</v>
      </c>
      <c r="O690" s="39">
        <f>(10000-5000)*$O$1</f>
        <v>10</v>
      </c>
      <c r="P690" s="37">
        <f>5000*$P$1</f>
        <v>12.5</v>
      </c>
      <c r="Q690" s="40">
        <f>(G690-15000)*$Q$1</f>
        <v>78.54</v>
      </c>
      <c r="R690" s="12">
        <f t="shared" si="402"/>
        <v>171.04000000000002</v>
      </c>
      <c r="S690" s="80">
        <f t="shared" si="378"/>
        <v>1.7689817063299338</v>
      </c>
    </row>
    <row r="691" spans="1:19" s="35" customFormat="1" ht="12.75" outlineLevel="1" collapsed="1">
      <c r="A691" s="34"/>
      <c r="B691" s="50" t="s">
        <v>365</v>
      </c>
      <c r="G691" s="36">
        <f>SUBTOTAL(9,G685:G690)</f>
        <v>188300</v>
      </c>
      <c r="H691" s="37">
        <f>SUBTOTAL(9,H685:H690)</f>
        <v>0</v>
      </c>
      <c r="I691" s="37">
        <f>SUBTOTAL(9,I685:I690)</f>
        <v>90</v>
      </c>
      <c r="J691" s="37">
        <f>SUBTOTAL(9,J685:J690)</f>
        <v>216.28</v>
      </c>
      <c r="K691" s="98">
        <f>SUBTOTAL(9,K685:K690)</f>
        <v>306.28</v>
      </c>
      <c r="L691" s="38"/>
      <c r="M691" s="37">
        <f aca="true" t="shared" si="403" ref="M691:R691">SUBTOTAL(9,M685:M690)</f>
        <v>0</v>
      </c>
      <c r="N691" s="37">
        <f t="shared" si="403"/>
        <v>420</v>
      </c>
      <c r="O691" s="39">
        <f t="shared" si="403"/>
        <v>40</v>
      </c>
      <c r="P691" s="37">
        <f t="shared" si="403"/>
        <v>50</v>
      </c>
      <c r="Q691" s="40">
        <f t="shared" si="403"/>
        <v>384.90000000000003</v>
      </c>
      <c r="R691" s="12">
        <f t="shared" si="403"/>
        <v>894.9000000000001</v>
      </c>
      <c r="S691" s="80">
        <f t="shared" si="378"/>
        <v>1.9218362282878418</v>
      </c>
    </row>
    <row r="692" spans="1:19" ht="12.75" hidden="1" outlineLevel="2">
      <c r="A692" s="41">
        <v>39083</v>
      </c>
      <c r="B692" s="42" t="s">
        <v>179</v>
      </c>
      <c r="C692" s="42" t="s">
        <v>180</v>
      </c>
      <c r="E692" s="42">
        <v>1586540</v>
      </c>
      <c r="F692" s="42">
        <v>1586540</v>
      </c>
      <c r="G692" s="43">
        <f aca="true" t="shared" si="404" ref="G692:G697">F692-E692</f>
        <v>0</v>
      </c>
      <c r="H692" s="44">
        <v>10</v>
      </c>
      <c r="I692" s="44">
        <v>30</v>
      </c>
      <c r="J692" s="44">
        <v>0</v>
      </c>
      <c r="K692" s="98">
        <f>+I692+H692</f>
        <v>40</v>
      </c>
      <c r="L692" s="45" t="s">
        <v>262</v>
      </c>
      <c r="M692" s="44">
        <v>10</v>
      </c>
      <c r="N692" s="44">
        <f aca="true" t="shared" si="405" ref="N692:N697">$N$1*2</f>
        <v>70</v>
      </c>
      <c r="O692" s="46">
        <v>0</v>
      </c>
      <c r="P692" s="44">
        <v>0</v>
      </c>
      <c r="Q692" s="44">
        <v>0</v>
      </c>
      <c r="R692" s="12">
        <f aca="true" t="shared" si="406" ref="R692:R697">M692+N692+O692+P692+Q692</f>
        <v>80</v>
      </c>
      <c r="S692" s="80">
        <f t="shared" si="378"/>
        <v>1</v>
      </c>
    </row>
    <row r="693" spans="1:19" ht="12.75" hidden="1" outlineLevel="2">
      <c r="A693" s="41">
        <v>39142</v>
      </c>
      <c r="B693" s="42" t="s">
        <v>179</v>
      </c>
      <c r="C693" s="42" t="s">
        <v>180</v>
      </c>
      <c r="E693" s="42">
        <v>1586540</v>
      </c>
      <c r="F693" s="42">
        <v>1586540</v>
      </c>
      <c r="G693" s="43">
        <f t="shared" si="404"/>
        <v>0</v>
      </c>
      <c r="H693" s="44">
        <v>10</v>
      </c>
      <c r="I693" s="44">
        <v>30</v>
      </c>
      <c r="J693" s="44">
        <v>0</v>
      </c>
      <c r="K693" s="98">
        <f>+I693+H693</f>
        <v>40</v>
      </c>
      <c r="L693" s="45" t="s">
        <v>262</v>
      </c>
      <c r="M693" s="44">
        <v>10</v>
      </c>
      <c r="N693" s="44">
        <f t="shared" si="405"/>
        <v>70</v>
      </c>
      <c r="O693" s="46">
        <v>0</v>
      </c>
      <c r="P693" s="44">
        <v>0</v>
      </c>
      <c r="Q693" s="44">
        <v>0</v>
      </c>
      <c r="R693" s="12">
        <f t="shared" si="406"/>
        <v>80</v>
      </c>
      <c r="S693" s="80">
        <f t="shared" si="378"/>
        <v>1</v>
      </c>
    </row>
    <row r="694" spans="1:19" s="35" customFormat="1" ht="12.75" hidden="1" outlineLevel="2">
      <c r="A694" s="34">
        <v>39203</v>
      </c>
      <c r="B694" s="35" t="s">
        <v>179</v>
      </c>
      <c r="C694" s="35" t="s">
        <v>180</v>
      </c>
      <c r="E694" s="35">
        <v>1586540</v>
      </c>
      <c r="F694" s="35">
        <v>1624040</v>
      </c>
      <c r="G694" s="36">
        <f t="shared" si="404"/>
        <v>37500</v>
      </c>
      <c r="H694" s="37">
        <v>10</v>
      </c>
      <c r="I694" s="37">
        <v>30</v>
      </c>
      <c r="J694" s="37">
        <v>0</v>
      </c>
      <c r="K694" s="98">
        <f>+J694+I694+H694</f>
        <v>40</v>
      </c>
      <c r="L694" s="38" t="s">
        <v>262</v>
      </c>
      <c r="M694" s="37">
        <v>10</v>
      </c>
      <c r="N694" s="37">
        <f t="shared" si="405"/>
        <v>70</v>
      </c>
      <c r="O694" s="39">
        <f>(10000-5000)*$O$1</f>
        <v>10</v>
      </c>
      <c r="P694" s="37">
        <f>5000*$P$1</f>
        <v>12.5</v>
      </c>
      <c r="Q694" s="40">
        <f>(G694-15000)*$Q$1</f>
        <v>67.5</v>
      </c>
      <c r="R694" s="12">
        <f t="shared" si="406"/>
        <v>170</v>
      </c>
      <c r="S694" s="80">
        <f t="shared" si="378"/>
        <v>3.25</v>
      </c>
    </row>
    <row r="695" spans="1:19" s="35" customFormat="1" ht="12.75" hidden="1" outlineLevel="2">
      <c r="A695" s="34">
        <v>39264</v>
      </c>
      <c r="B695" s="35" t="s">
        <v>179</v>
      </c>
      <c r="C695" s="35" t="s">
        <v>180</v>
      </c>
      <c r="E695" s="35">
        <v>1624040</v>
      </c>
      <c r="F695" s="35">
        <v>1668390</v>
      </c>
      <c r="G695" s="36">
        <f t="shared" si="404"/>
        <v>44350</v>
      </c>
      <c r="H695" s="37">
        <v>10</v>
      </c>
      <c r="I695" s="37">
        <v>0</v>
      </c>
      <c r="J695" s="37">
        <v>66.53</v>
      </c>
      <c r="K695" s="98">
        <f>+J695+I695+H695</f>
        <v>76.53</v>
      </c>
      <c r="L695" s="38" t="s">
        <v>262</v>
      </c>
      <c r="M695" s="37">
        <v>10</v>
      </c>
      <c r="N695" s="37">
        <f t="shared" si="405"/>
        <v>70</v>
      </c>
      <c r="O695" s="39">
        <f>(10000-5000)*$O$1</f>
        <v>10</v>
      </c>
      <c r="P695" s="37">
        <f>5000*$P$1</f>
        <v>12.5</v>
      </c>
      <c r="Q695" s="40">
        <f>(G695-15000)*$Q$1</f>
        <v>88.05</v>
      </c>
      <c r="R695" s="12">
        <f t="shared" si="406"/>
        <v>190.55</v>
      </c>
      <c r="S695" s="80">
        <f t="shared" si="378"/>
        <v>1.489873252319352</v>
      </c>
    </row>
    <row r="696" spans="1:19" s="35" customFormat="1" ht="12.75" hidden="1" outlineLevel="2">
      <c r="A696" s="34">
        <v>39326</v>
      </c>
      <c r="B696" s="35" t="s">
        <v>179</v>
      </c>
      <c r="C696" s="35" t="s">
        <v>180</v>
      </c>
      <c r="E696" s="35">
        <v>1668390</v>
      </c>
      <c r="F696" s="35">
        <v>1692840</v>
      </c>
      <c r="G696" s="36">
        <f t="shared" si="404"/>
        <v>24450</v>
      </c>
      <c r="H696" s="37">
        <v>10</v>
      </c>
      <c r="I696" s="37">
        <v>0</v>
      </c>
      <c r="J696" s="37">
        <v>36.68</v>
      </c>
      <c r="K696" s="98">
        <f>+J696+I696+H696</f>
        <v>46.68</v>
      </c>
      <c r="L696" s="38" t="s">
        <v>262</v>
      </c>
      <c r="M696" s="37">
        <v>10</v>
      </c>
      <c r="N696" s="37">
        <f t="shared" si="405"/>
        <v>70</v>
      </c>
      <c r="O696" s="39">
        <f>(10000-5000)*$O$1</f>
        <v>10</v>
      </c>
      <c r="P696" s="37">
        <f>5000*$P$1</f>
        <v>12.5</v>
      </c>
      <c r="Q696" s="40">
        <f>(G696-15000)*$Q$1</f>
        <v>28.35</v>
      </c>
      <c r="R696" s="12">
        <f t="shared" si="406"/>
        <v>130.85</v>
      </c>
      <c r="S696" s="80">
        <f t="shared" si="378"/>
        <v>1.8031276778063408</v>
      </c>
    </row>
    <row r="697" spans="1:19" s="35" customFormat="1" ht="12.75" hidden="1" outlineLevel="2">
      <c r="A697" s="34">
        <v>39387</v>
      </c>
      <c r="B697" s="35" t="s">
        <v>179</v>
      </c>
      <c r="C697" s="35" t="s">
        <v>180</v>
      </c>
      <c r="E697" s="35">
        <v>1692840</v>
      </c>
      <c r="F697" s="35">
        <v>1714550</v>
      </c>
      <c r="G697" s="36">
        <f t="shared" si="404"/>
        <v>21710</v>
      </c>
      <c r="H697" s="37">
        <v>10</v>
      </c>
      <c r="I697" s="37">
        <v>0</v>
      </c>
      <c r="J697" s="37">
        <v>32.57</v>
      </c>
      <c r="K697" s="98">
        <f>+J697+I697+H697</f>
        <v>42.57</v>
      </c>
      <c r="L697" s="38" t="s">
        <v>262</v>
      </c>
      <c r="M697" s="37">
        <v>10</v>
      </c>
      <c r="N697" s="37">
        <f t="shared" si="405"/>
        <v>70</v>
      </c>
      <c r="O697" s="39">
        <f>(10000-5000)*$O$1</f>
        <v>10</v>
      </c>
      <c r="P697" s="37">
        <f>5000*$P$1</f>
        <v>12.5</v>
      </c>
      <c r="Q697" s="40">
        <f>(G697-15000)*$Q$1</f>
        <v>20.13</v>
      </c>
      <c r="R697" s="12">
        <f t="shared" si="406"/>
        <v>122.63</v>
      </c>
      <c r="S697" s="80">
        <f t="shared" si="378"/>
        <v>1.88066713648109</v>
      </c>
    </row>
    <row r="698" spans="1:19" s="35" customFormat="1" ht="12.75" outlineLevel="1" collapsed="1">
      <c r="A698" s="34"/>
      <c r="B698" s="50" t="s">
        <v>366</v>
      </c>
      <c r="G698" s="36">
        <f>SUBTOTAL(9,G692:G697)</f>
        <v>128010</v>
      </c>
      <c r="H698" s="37">
        <f>SUBTOTAL(9,H692:H697)</f>
        <v>60</v>
      </c>
      <c r="I698" s="37">
        <f>SUBTOTAL(9,I692:I697)</f>
        <v>90</v>
      </c>
      <c r="J698" s="37">
        <f>SUBTOTAL(9,J692:J697)</f>
        <v>135.78</v>
      </c>
      <c r="K698" s="98">
        <f>SUBTOTAL(9,K692:K697)</f>
        <v>285.78000000000003</v>
      </c>
      <c r="L698" s="38"/>
      <c r="M698" s="37">
        <f aca="true" t="shared" si="407" ref="M698:R698">SUBTOTAL(9,M692:M697)</f>
        <v>60</v>
      </c>
      <c r="N698" s="37">
        <f t="shared" si="407"/>
        <v>420</v>
      </c>
      <c r="O698" s="39">
        <f t="shared" si="407"/>
        <v>40</v>
      </c>
      <c r="P698" s="37">
        <f t="shared" si="407"/>
        <v>50</v>
      </c>
      <c r="Q698" s="40">
        <f t="shared" si="407"/>
        <v>204.03</v>
      </c>
      <c r="R698" s="12">
        <f t="shared" si="407"/>
        <v>774.03</v>
      </c>
      <c r="S698" s="80">
        <f t="shared" si="378"/>
        <v>1.7084820491287</v>
      </c>
    </row>
    <row r="699" spans="1:19" ht="12.75" hidden="1" outlineLevel="2">
      <c r="A699" s="41">
        <v>39083</v>
      </c>
      <c r="B699" s="42" t="s">
        <v>181</v>
      </c>
      <c r="C699" s="42" t="s">
        <v>182</v>
      </c>
      <c r="E699" s="42">
        <v>463330</v>
      </c>
      <c r="F699" s="42">
        <v>463330</v>
      </c>
      <c r="G699" s="43">
        <f aca="true" t="shared" si="408" ref="G699:G704">F699-E699</f>
        <v>0</v>
      </c>
      <c r="H699" s="44">
        <v>10</v>
      </c>
      <c r="I699" s="44">
        <v>30</v>
      </c>
      <c r="J699" s="44">
        <v>0</v>
      </c>
      <c r="K699" s="98">
        <f>+I699+H699</f>
        <v>40</v>
      </c>
      <c r="L699" s="45" t="s">
        <v>262</v>
      </c>
      <c r="M699" s="44">
        <v>10</v>
      </c>
      <c r="N699" s="44">
        <f aca="true" t="shared" si="409" ref="N699:N704">$N$1*2</f>
        <v>70</v>
      </c>
      <c r="O699" s="46">
        <v>0</v>
      </c>
      <c r="P699" s="44">
        <v>0</v>
      </c>
      <c r="Q699" s="44">
        <v>0</v>
      </c>
      <c r="R699" s="12">
        <f aca="true" t="shared" si="410" ref="R699:R704">M699+N699+O699+P699+Q699</f>
        <v>80</v>
      </c>
      <c r="S699" s="80">
        <f t="shared" si="378"/>
        <v>1</v>
      </c>
    </row>
    <row r="700" spans="1:19" ht="12.75" hidden="1" outlineLevel="2">
      <c r="A700" s="41">
        <v>39142</v>
      </c>
      <c r="B700" s="42" t="s">
        <v>181</v>
      </c>
      <c r="C700" s="42" t="s">
        <v>182</v>
      </c>
      <c r="E700" s="42">
        <v>463330</v>
      </c>
      <c r="F700" s="42">
        <v>463330</v>
      </c>
      <c r="G700" s="43">
        <f t="shared" si="408"/>
        <v>0</v>
      </c>
      <c r="H700" s="44">
        <v>11</v>
      </c>
      <c r="I700" s="44">
        <v>30</v>
      </c>
      <c r="J700" s="44">
        <v>0</v>
      </c>
      <c r="K700" s="98">
        <f>+I700+H700</f>
        <v>41</v>
      </c>
      <c r="L700" s="45" t="s">
        <v>262</v>
      </c>
      <c r="M700" s="44">
        <v>11</v>
      </c>
      <c r="N700" s="44">
        <f t="shared" si="409"/>
        <v>70</v>
      </c>
      <c r="O700" s="46">
        <v>0</v>
      </c>
      <c r="P700" s="44">
        <v>0</v>
      </c>
      <c r="Q700" s="44">
        <v>0</v>
      </c>
      <c r="R700" s="12">
        <f t="shared" si="410"/>
        <v>81</v>
      </c>
      <c r="S700" s="80">
        <f t="shared" si="378"/>
        <v>0.975609756097561</v>
      </c>
    </row>
    <row r="701" spans="1:19" s="35" customFormat="1" ht="12.75" hidden="1" outlineLevel="2">
      <c r="A701" s="34">
        <v>39203</v>
      </c>
      <c r="B701" s="35" t="s">
        <v>181</v>
      </c>
      <c r="C701" s="35" t="s">
        <v>182</v>
      </c>
      <c r="E701" s="35">
        <v>4603330</v>
      </c>
      <c r="F701" s="35">
        <v>4619270</v>
      </c>
      <c r="G701" s="36">
        <f t="shared" si="408"/>
        <v>15940</v>
      </c>
      <c r="H701" s="37">
        <v>0</v>
      </c>
      <c r="I701" s="37">
        <v>30</v>
      </c>
      <c r="J701" s="37">
        <v>0</v>
      </c>
      <c r="K701" s="98">
        <f>+J701+I701+H701</f>
        <v>30</v>
      </c>
      <c r="L701" s="38" t="s">
        <v>262</v>
      </c>
      <c r="M701" s="37">
        <v>0</v>
      </c>
      <c r="N701" s="37">
        <f t="shared" si="409"/>
        <v>70</v>
      </c>
      <c r="O701" s="39">
        <f>(10000-5000)*$O$1</f>
        <v>10</v>
      </c>
      <c r="P701" s="37">
        <f>5000*$P$1</f>
        <v>12.5</v>
      </c>
      <c r="Q701" s="40">
        <f>(G701-15000)*$Q$1</f>
        <v>2.82</v>
      </c>
      <c r="R701" s="12">
        <f t="shared" si="410"/>
        <v>95.32</v>
      </c>
      <c r="S701" s="80">
        <f t="shared" si="378"/>
        <v>2.177333333333333</v>
      </c>
    </row>
    <row r="702" spans="1:19" s="35" customFormat="1" ht="12.75" hidden="1" outlineLevel="2">
      <c r="A702" s="34">
        <v>39264</v>
      </c>
      <c r="B702" s="35" t="s">
        <v>181</v>
      </c>
      <c r="C702" s="35" t="s">
        <v>182</v>
      </c>
      <c r="E702" s="35">
        <v>4619270</v>
      </c>
      <c r="F702" s="35">
        <v>4619310</v>
      </c>
      <c r="G702" s="36">
        <f t="shared" si="408"/>
        <v>40</v>
      </c>
      <c r="H702" s="37">
        <v>10</v>
      </c>
      <c r="I702" s="37">
        <v>40</v>
      </c>
      <c r="J702" s="37">
        <v>0</v>
      </c>
      <c r="K702" s="98">
        <f>+J702+I702+H702</f>
        <v>50</v>
      </c>
      <c r="L702" s="38" t="s">
        <v>262</v>
      </c>
      <c r="M702" s="37">
        <v>10</v>
      </c>
      <c r="N702" s="37">
        <f t="shared" si="409"/>
        <v>70</v>
      </c>
      <c r="O702" s="39">
        <v>0</v>
      </c>
      <c r="P702" s="37">
        <v>0</v>
      </c>
      <c r="Q702" s="37">
        <v>0</v>
      </c>
      <c r="R702" s="12">
        <f t="shared" si="410"/>
        <v>80</v>
      </c>
      <c r="S702" s="80">
        <f t="shared" si="378"/>
        <v>0.6</v>
      </c>
    </row>
    <row r="703" spans="1:19" ht="12.75" hidden="1" outlineLevel="2">
      <c r="A703" s="41">
        <v>39326</v>
      </c>
      <c r="B703" s="42" t="s">
        <v>181</v>
      </c>
      <c r="C703" s="42" t="s">
        <v>182</v>
      </c>
      <c r="E703" s="42">
        <v>4619310</v>
      </c>
      <c r="F703" s="42">
        <v>4619310</v>
      </c>
      <c r="G703" s="43">
        <f t="shared" si="408"/>
        <v>0</v>
      </c>
      <c r="H703" s="44">
        <v>10</v>
      </c>
      <c r="I703" s="44">
        <v>30</v>
      </c>
      <c r="J703" s="44">
        <v>0</v>
      </c>
      <c r="K703" s="98">
        <f>+J703+I703+H703</f>
        <v>40</v>
      </c>
      <c r="L703" s="45" t="s">
        <v>262</v>
      </c>
      <c r="M703" s="44">
        <v>10</v>
      </c>
      <c r="N703" s="44">
        <f t="shared" si="409"/>
        <v>70</v>
      </c>
      <c r="O703" s="46">
        <v>0</v>
      </c>
      <c r="P703" s="44">
        <v>0</v>
      </c>
      <c r="Q703" s="44">
        <v>0</v>
      </c>
      <c r="R703" s="12">
        <f t="shared" si="410"/>
        <v>80</v>
      </c>
      <c r="S703" s="80">
        <f t="shared" si="378"/>
        <v>1</v>
      </c>
    </row>
    <row r="704" spans="1:19" ht="12.75" hidden="1" outlineLevel="2">
      <c r="A704" s="41">
        <v>39387</v>
      </c>
      <c r="B704" s="42" t="s">
        <v>181</v>
      </c>
      <c r="C704" s="42" t="s">
        <v>182</v>
      </c>
      <c r="E704" s="42">
        <v>4619310</v>
      </c>
      <c r="F704" s="42">
        <v>4619310</v>
      </c>
      <c r="G704" s="43">
        <f t="shared" si="408"/>
        <v>0</v>
      </c>
      <c r="H704" s="44">
        <v>0</v>
      </c>
      <c r="I704" s="44">
        <v>30</v>
      </c>
      <c r="J704" s="44">
        <v>0</v>
      </c>
      <c r="K704" s="98">
        <f>+J704+I704+H704</f>
        <v>30</v>
      </c>
      <c r="L704" s="45" t="s">
        <v>262</v>
      </c>
      <c r="M704" s="44">
        <v>0</v>
      </c>
      <c r="N704" s="44">
        <f t="shared" si="409"/>
        <v>70</v>
      </c>
      <c r="O704" s="46">
        <v>0</v>
      </c>
      <c r="P704" s="44">
        <v>0</v>
      </c>
      <c r="Q704" s="44">
        <v>0</v>
      </c>
      <c r="R704" s="12">
        <f t="shared" si="410"/>
        <v>70</v>
      </c>
      <c r="S704" s="80">
        <f t="shared" si="378"/>
        <v>1.3333333333333333</v>
      </c>
    </row>
    <row r="705" spans="1:19" ht="12.75" outlineLevel="1" collapsed="1">
      <c r="A705" s="41"/>
      <c r="B705" s="52" t="s">
        <v>367</v>
      </c>
      <c r="G705" s="43">
        <f>SUBTOTAL(9,G699:G704)</f>
        <v>15980</v>
      </c>
      <c r="H705" s="44">
        <f>SUBTOTAL(9,H699:H704)</f>
        <v>41</v>
      </c>
      <c r="I705" s="44">
        <f>SUBTOTAL(9,I699:I704)</f>
        <v>190</v>
      </c>
      <c r="J705" s="44">
        <f>SUBTOTAL(9,J699:J704)</f>
        <v>0</v>
      </c>
      <c r="K705" s="98">
        <f>SUBTOTAL(9,K699:K704)</f>
        <v>231</v>
      </c>
      <c r="L705" s="45"/>
      <c r="M705" s="44">
        <f aca="true" t="shared" si="411" ref="M705:R705">SUBTOTAL(9,M699:M704)</f>
        <v>41</v>
      </c>
      <c r="N705" s="44">
        <f t="shared" si="411"/>
        <v>420</v>
      </c>
      <c r="O705" s="46">
        <f t="shared" si="411"/>
        <v>10</v>
      </c>
      <c r="P705" s="44">
        <f t="shared" si="411"/>
        <v>12.5</v>
      </c>
      <c r="Q705" s="44">
        <f t="shared" si="411"/>
        <v>2.82</v>
      </c>
      <c r="R705" s="12">
        <f t="shared" si="411"/>
        <v>486.32</v>
      </c>
      <c r="S705" s="80">
        <f t="shared" si="378"/>
        <v>1.1052813852813852</v>
      </c>
    </row>
    <row r="706" spans="1:19" ht="12.75" hidden="1" outlineLevel="2">
      <c r="A706" s="41">
        <v>39083</v>
      </c>
      <c r="B706" s="42" t="s">
        <v>183</v>
      </c>
      <c r="C706" s="42" t="s">
        <v>184</v>
      </c>
      <c r="E706" s="42">
        <v>615220</v>
      </c>
      <c r="F706" s="42">
        <v>615220</v>
      </c>
      <c r="G706" s="43">
        <f aca="true" t="shared" si="412" ref="G706:G711">F706-E706</f>
        <v>0</v>
      </c>
      <c r="H706" s="44">
        <v>0</v>
      </c>
      <c r="I706" s="44">
        <v>30</v>
      </c>
      <c r="J706" s="44">
        <v>0</v>
      </c>
      <c r="K706" s="98">
        <f>+I706+H706</f>
        <v>30</v>
      </c>
      <c r="L706" s="45" t="s">
        <v>262</v>
      </c>
      <c r="M706" s="44">
        <v>0</v>
      </c>
      <c r="N706" s="44">
        <f aca="true" t="shared" si="413" ref="N706:N711">$N$1*2</f>
        <v>70</v>
      </c>
      <c r="O706" s="46">
        <v>0</v>
      </c>
      <c r="P706" s="44">
        <v>0</v>
      </c>
      <c r="Q706" s="44">
        <v>0</v>
      </c>
      <c r="R706" s="12">
        <f aca="true" t="shared" si="414" ref="R706:R711">M706+N706+O706+P706+Q706</f>
        <v>70</v>
      </c>
      <c r="S706" s="80">
        <f t="shared" si="378"/>
        <v>1.3333333333333333</v>
      </c>
    </row>
    <row r="707" spans="1:19" ht="12.75" hidden="1" outlineLevel="2">
      <c r="A707" s="41">
        <v>39142</v>
      </c>
      <c r="B707" s="42" t="s">
        <v>183</v>
      </c>
      <c r="C707" s="42" t="s">
        <v>184</v>
      </c>
      <c r="E707" s="42">
        <v>615220</v>
      </c>
      <c r="F707" s="42">
        <v>615220</v>
      </c>
      <c r="G707" s="43">
        <f t="shared" si="412"/>
        <v>0</v>
      </c>
      <c r="H707" s="44">
        <v>0</v>
      </c>
      <c r="I707" s="44">
        <v>30</v>
      </c>
      <c r="J707" s="44">
        <v>0</v>
      </c>
      <c r="K707" s="98">
        <f>+I707+H707</f>
        <v>30</v>
      </c>
      <c r="L707" s="45" t="s">
        <v>262</v>
      </c>
      <c r="M707" s="44">
        <v>0</v>
      </c>
      <c r="N707" s="44">
        <f t="shared" si="413"/>
        <v>70</v>
      </c>
      <c r="O707" s="46">
        <v>0</v>
      </c>
      <c r="P707" s="44">
        <v>0</v>
      </c>
      <c r="Q707" s="44">
        <v>0</v>
      </c>
      <c r="R707" s="12">
        <f t="shared" si="414"/>
        <v>70</v>
      </c>
      <c r="S707" s="80">
        <f aca="true" t="shared" si="415" ref="S707:S770">SUM(R707-K707)/K707</f>
        <v>1.3333333333333333</v>
      </c>
    </row>
    <row r="708" spans="1:19" s="35" customFormat="1" ht="12.75" hidden="1" outlineLevel="2">
      <c r="A708" s="34">
        <v>39203</v>
      </c>
      <c r="B708" s="35" t="s">
        <v>183</v>
      </c>
      <c r="C708" s="35" t="s">
        <v>184</v>
      </c>
      <c r="E708" s="35">
        <v>615220</v>
      </c>
      <c r="F708" s="35">
        <v>661500</v>
      </c>
      <c r="G708" s="36">
        <f t="shared" si="412"/>
        <v>46280</v>
      </c>
      <c r="H708" s="37">
        <v>0</v>
      </c>
      <c r="I708" s="37">
        <v>30</v>
      </c>
      <c r="J708" s="37">
        <v>0</v>
      </c>
      <c r="K708" s="98">
        <f>+J708+I708+H708</f>
        <v>30</v>
      </c>
      <c r="L708" s="38" t="s">
        <v>262</v>
      </c>
      <c r="M708" s="37">
        <v>0</v>
      </c>
      <c r="N708" s="37">
        <f t="shared" si="413"/>
        <v>70</v>
      </c>
      <c r="O708" s="39">
        <f>(10000-5000)*$O$1</f>
        <v>10</v>
      </c>
      <c r="P708" s="37">
        <f>5000*$P$1</f>
        <v>12.5</v>
      </c>
      <c r="Q708" s="40">
        <f>(G708-15000)*$Q$1</f>
        <v>93.84</v>
      </c>
      <c r="R708" s="12">
        <f t="shared" si="414"/>
        <v>186.34</v>
      </c>
      <c r="S708" s="80">
        <f t="shared" si="415"/>
        <v>5.211333333333333</v>
      </c>
    </row>
    <row r="709" spans="1:19" s="35" customFormat="1" ht="12.75" hidden="1" outlineLevel="2">
      <c r="A709" s="34">
        <v>39264</v>
      </c>
      <c r="B709" s="35" t="s">
        <v>183</v>
      </c>
      <c r="C709" s="35" t="s">
        <v>184</v>
      </c>
      <c r="E709" s="35">
        <v>661500</v>
      </c>
      <c r="F709" s="35">
        <v>724870</v>
      </c>
      <c r="G709" s="36">
        <f t="shared" si="412"/>
        <v>63370</v>
      </c>
      <c r="H709" s="37">
        <v>0</v>
      </c>
      <c r="I709" s="37">
        <v>0</v>
      </c>
      <c r="J709" s="37">
        <v>95.06</v>
      </c>
      <c r="K709" s="98">
        <f>+J709+I709+H709</f>
        <v>95.06</v>
      </c>
      <c r="L709" s="38" t="s">
        <v>262</v>
      </c>
      <c r="M709" s="37">
        <v>0</v>
      </c>
      <c r="N709" s="37">
        <f t="shared" si="413"/>
        <v>70</v>
      </c>
      <c r="O709" s="39">
        <f>(10000-5000)*$O$1</f>
        <v>10</v>
      </c>
      <c r="P709" s="37">
        <f>5000*$P$1</f>
        <v>12.5</v>
      </c>
      <c r="Q709" s="40">
        <f>(G709-15000)*$Q$1</f>
        <v>145.11</v>
      </c>
      <c r="R709" s="12">
        <f t="shared" si="414"/>
        <v>237.61</v>
      </c>
      <c r="S709" s="80">
        <f t="shared" si="415"/>
        <v>1.4995792131285506</v>
      </c>
    </row>
    <row r="710" spans="1:19" s="35" customFormat="1" ht="12.75" hidden="1" outlineLevel="2">
      <c r="A710" s="34">
        <v>39326</v>
      </c>
      <c r="B710" s="35" t="s">
        <v>183</v>
      </c>
      <c r="C710" s="35" t="s">
        <v>184</v>
      </c>
      <c r="E710" s="35">
        <v>724870</v>
      </c>
      <c r="F710" s="35">
        <v>767640</v>
      </c>
      <c r="G710" s="36">
        <f t="shared" si="412"/>
        <v>42770</v>
      </c>
      <c r="H710" s="37">
        <v>0</v>
      </c>
      <c r="I710" s="37">
        <v>0</v>
      </c>
      <c r="J710" s="37">
        <v>64.16</v>
      </c>
      <c r="K710" s="98">
        <f>+J710+I710+H710</f>
        <v>64.16</v>
      </c>
      <c r="L710" s="38" t="s">
        <v>262</v>
      </c>
      <c r="M710" s="37">
        <v>0</v>
      </c>
      <c r="N710" s="37">
        <f t="shared" si="413"/>
        <v>70</v>
      </c>
      <c r="O710" s="39">
        <f>(10000-5000)*$O$1</f>
        <v>10</v>
      </c>
      <c r="P710" s="37">
        <f>5000*$P$1</f>
        <v>12.5</v>
      </c>
      <c r="Q710" s="40">
        <f>(G710-15000)*$Q$1</f>
        <v>83.31</v>
      </c>
      <c r="R710" s="12">
        <f t="shared" si="414"/>
        <v>175.81</v>
      </c>
      <c r="S710" s="80">
        <f t="shared" si="415"/>
        <v>1.7401807980049877</v>
      </c>
    </row>
    <row r="711" spans="1:19" s="35" customFormat="1" ht="12.75" hidden="1" outlineLevel="2">
      <c r="A711" s="34">
        <v>39387</v>
      </c>
      <c r="B711" s="35" t="s">
        <v>183</v>
      </c>
      <c r="C711" s="35" t="s">
        <v>184</v>
      </c>
      <c r="E711" s="35">
        <v>767640</v>
      </c>
      <c r="F711" s="35">
        <v>808200</v>
      </c>
      <c r="G711" s="36">
        <f t="shared" si="412"/>
        <v>40560</v>
      </c>
      <c r="H711" s="37">
        <v>10</v>
      </c>
      <c r="I711" s="37">
        <v>0</v>
      </c>
      <c r="J711" s="37">
        <v>60.84</v>
      </c>
      <c r="K711" s="98">
        <f>+J711+I711+H711</f>
        <v>70.84</v>
      </c>
      <c r="L711" s="38" t="s">
        <v>262</v>
      </c>
      <c r="M711" s="37">
        <v>10</v>
      </c>
      <c r="N711" s="37">
        <f t="shared" si="413"/>
        <v>70</v>
      </c>
      <c r="O711" s="39">
        <f>(10000-5000)*$O$1</f>
        <v>10</v>
      </c>
      <c r="P711" s="37">
        <f>5000*$P$1</f>
        <v>12.5</v>
      </c>
      <c r="Q711" s="40">
        <f>(G711-15000)*$Q$1</f>
        <v>76.68</v>
      </c>
      <c r="R711" s="12">
        <f t="shared" si="414"/>
        <v>179.18</v>
      </c>
      <c r="S711" s="80">
        <f t="shared" si="415"/>
        <v>1.5293619424054206</v>
      </c>
    </row>
    <row r="712" spans="1:19" s="35" customFormat="1" ht="12.75" outlineLevel="1" collapsed="1">
      <c r="A712" s="34"/>
      <c r="B712" s="50" t="s">
        <v>368</v>
      </c>
      <c r="G712" s="36">
        <f>SUBTOTAL(9,G706:G711)</f>
        <v>192980</v>
      </c>
      <c r="H712" s="37">
        <f>SUBTOTAL(9,H706:H711)</f>
        <v>10</v>
      </c>
      <c r="I712" s="37">
        <f>SUBTOTAL(9,I706:I711)</f>
        <v>90</v>
      </c>
      <c r="J712" s="37">
        <f>SUBTOTAL(9,J706:J711)</f>
        <v>220.06</v>
      </c>
      <c r="K712" s="98">
        <f>SUBTOTAL(9,K706:K711)</f>
        <v>320.06</v>
      </c>
      <c r="L712" s="38"/>
      <c r="M712" s="37">
        <f aca="true" t="shared" si="416" ref="M712:R712">SUBTOTAL(9,M706:M711)</f>
        <v>10</v>
      </c>
      <c r="N712" s="37">
        <f t="shared" si="416"/>
        <v>420</v>
      </c>
      <c r="O712" s="39">
        <f t="shared" si="416"/>
        <v>40</v>
      </c>
      <c r="P712" s="37">
        <f t="shared" si="416"/>
        <v>50</v>
      </c>
      <c r="Q712" s="40">
        <f t="shared" si="416"/>
        <v>398.94</v>
      </c>
      <c r="R712" s="12">
        <f t="shared" si="416"/>
        <v>918.94</v>
      </c>
      <c r="S712" s="80">
        <f t="shared" si="415"/>
        <v>1.871149159532588</v>
      </c>
    </row>
    <row r="713" spans="1:19" ht="12.75" hidden="1" outlineLevel="2">
      <c r="A713" s="41">
        <v>39083</v>
      </c>
      <c r="B713" s="42" t="s">
        <v>185</v>
      </c>
      <c r="C713" s="42" t="s">
        <v>186</v>
      </c>
      <c r="E713" s="42">
        <v>2253270</v>
      </c>
      <c r="F713" s="42">
        <v>2253270</v>
      </c>
      <c r="G713" s="43">
        <f aca="true" t="shared" si="417" ref="G713:G718">F713-E713</f>
        <v>0</v>
      </c>
      <c r="H713" s="44">
        <v>10</v>
      </c>
      <c r="I713" s="44">
        <v>30</v>
      </c>
      <c r="J713" s="44">
        <v>0</v>
      </c>
      <c r="K713" s="98">
        <f>+I713+H713</f>
        <v>40</v>
      </c>
      <c r="L713" s="45" t="s">
        <v>262</v>
      </c>
      <c r="M713" s="44">
        <v>10</v>
      </c>
      <c r="N713" s="44">
        <f aca="true" t="shared" si="418" ref="N713:N718">$N$1*2</f>
        <v>70</v>
      </c>
      <c r="O713" s="46">
        <v>0</v>
      </c>
      <c r="P713" s="44">
        <v>0</v>
      </c>
      <c r="Q713" s="44">
        <v>0</v>
      </c>
      <c r="R713" s="12">
        <f aca="true" t="shared" si="419" ref="R713:R718">M713+N713+O713+P713+Q713</f>
        <v>80</v>
      </c>
      <c r="S713" s="80">
        <f t="shared" si="415"/>
        <v>1</v>
      </c>
    </row>
    <row r="714" spans="1:19" ht="12.75" hidden="1" outlineLevel="2">
      <c r="A714" s="41">
        <v>39142</v>
      </c>
      <c r="B714" s="42" t="s">
        <v>185</v>
      </c>
      <c r="C714" s="42" t="s">
        <v>186</v>
      </c>
      <c r="E714" s="42">
        <v>2253270</v>
      </c>
      <c r="F714" s="42">
        <v>2253270</v>
      </c>
      <c r="G714" s="43">
        <f t="shared" si="417"/>
        <v>0</v>
      </c>
      <c r="H714" s="44">
        <v>0</v>
      </c>
      <c r="I714" s="44">
        <v>30</v>
      </c>
      <c r="J714" s="44">
        <v>0</v>
      </c>
      <c r="K714" s="98">
        <f>+I714+H714</f>
        <v>30</v>
      </c>
      <c r="L714" s="45" t="s">
        <v>262</v>
      </c>
      <c r="M714" s="44">
        <v>0</v>
      </c>
      <c r="N714" s="44">
        <f t="shared" si="418"/>
        <v>70</v>
      </c>
      <c r="O714" s="46">
        <v>0</v>
      </c>
      <c r="P714" s="44">
        <v>0</v>
      </c>
      <c r="Q714" s="44">
        <v>0</v>
      </c>
      <c r="R714" s="12">
        <f t="shared" si="419"/>
        <v>70</v>
      </c>
      <c r="S714" s="80">
        <f t="shared" si="415"/>
        <v>1.3333333333333333</v>
      </c>
    </row>
    <row r="715" spans="1:19" s="35" customFormat="1" ht="12.75" hidden="1" outlineLevel="2">
      <c r="A715" s="34">
        <v>39203</v>
      </c>
      <c r="B715" s="35" t="s">
        <v>185</v>
      </c>
      <c r="C715" s="35" t="s">
        <v>186</v>
      </c>
      <c r="E715" s="35">
        <v>2253270</v>
      </c>
      <c r="F715" s="35">
        <v>2315820</v>
      </c>
      <c r="G715" s="36">
        <f t="shared" si="417"/>
        <v>62550</v>
      </c>
      <c r="H715" s="37">
        <v>10</v>
      </c>
      <c r="I715" s="37">
        <v>0</v>
      </c>
      <c r="J715" s="37">
        <v>33.83</v>
      </c>
      <c r="K715" s="98">
        <f>+J715+I715+H715</f>
        <v>43.83</v>
      </c>
      <c r="L715" s="38" t="s">
        <v>262</v>
      </c>
      <c r="M715" s="37">
        <v>10</v>
      </c>
      <c r="N715" s="37">
        <f t="shared" si="418"/>
        <v>70</v>
      </c>
      <c r="O715" s="39">
        <f>(10000-5000)*$O$1</f>
        <v>10</v>
      </c>
      <c r="P715" s="37">
        <f>5000*$P$1</f>
        <v>12.5</v>
      </c>
      <c r="Q715" s="40">
        <f>(G715-15000)*$Q$1</f>
        <v>142.65</v>
      </c>
      <c r="R715" s="12">
        <f t="shared" si="419"/>
        <v>245.15</v>
      </c>
      <c r="S715" s="80">
        <f t="shared" si="415"/>
        <v>4.593201003878622</v>
      </c>
    </row>
    <row r="716" spans="1:19" s="63" customFormat="1" ht="12.75" hidden="1" outlineLevel="2">
      <c r="A716" s="62">
        <v>39264</v>
      </c>
      <c r="B716" s="63" t="s">
        <v>185</v>
      </c>
      <c r="C716" s="63" t="s">
        <v>186</v>
      </c>
      <c r="E716" s="63">
        <v>2315820</v>
      </c>
      <c r="F716" s="63">
        <v>2411500</v>
      </c>
      <c r="G716" s="64">
        <f t="shared" si="417"/>
        <v>95680</v>
      </c>
      <c r="H716" s="65">
        <v>0</v>
      </c>
      <c r="I716" s="65">
        <v>0</v>
      </c>
      <c r="J716" s="65">
        <v>143.52</v>
      </c>
      <c r="K716" s="101">
        <f>+J716+I716+H716</f>
        <v>143.52</v>
      </c>
      <c r="L716" s="64" t="s">
        <v>262</v>
      </c>
      <c r="M716" s="65">
        <v>0</v>
      </c>
      <c r="N716" s="65">
        <f t="shared" si="418"/>
        <v>70</v>
      </c>
      <c r="O716" s="66">
        <f>(10000-5000)*$O$1</f>
        <v>10</v>
      </c>
      <c r="P716" s="65">
        <f>5000*$P$1</f>
        <v>12.5</v>
      </c>
      <c r="Q716" s="67">
        <f>(G716-15000)*$Q$1</f>
        <v>242.04</v>
      </c>
      <c r="R716" s="48">
        <f t="shared" si="419"/>
        <v>334.53999999999996</v>
      </c>
      <c r="S716" s="80">
        <f t="shared" si="415"/>
        <v>1.3309643255295425</v>
      </c>
    </row>
    <row r="717" spans="1:19" s="35" customFormat="1" ht="12.75" hidden="1" outlineLevel="2">
      <c r="A717" s="34">
        <v>39326</v>
      </c>
      <c r="B717" s="35" t="s">
        <v>185</v>
      </c>
      <c r="C717" s="35" t="s">
        <v>186</v>
      </c>
      <c r="E717" s="35">
        <v>2411500</v>
      </c>
      <c r="F717" s="35">
        <v>2480470</v>
      </c>
      <c r="G717" s="36">
        <f t="shared" si="417"/>
        <v>68970</v>
      </c>
      <c r="H717" s="37">
        <v>0</v>
      </c>
      <c r="I717" s="37">
        <v>0</v>
      </c>
      <c r="J717" s="37">
        <v>103.46</v>
      </c>
      <c r="K717" s="98">
        <f>+J717+I717+H717</f>
        <v>103.46</v>
      </c>
      <c r="L717" s="38" t="s">
        <v>262</v>
      </c>
      <c r="M717" s="37">
        <v>0</v>
      </c>
      <c r="N717" s="37">
        <f t="shared" si="418"/>
        <v>70</v>
      </c>
      <c r="O717" s="39">
        <f>(10000-5000)*$O$1</f>
        <v>10</v>
      </c>
      <c r="P717" s="37">
        <f>5000*$P$1</f>
        <v>12.5</v>
      </c>
      <c r="Q717" s="40">
        <f>(G717-15000)*$Q$1</f>
        <v>161.91</v>
      </c>
      <c r="R717" s="12">
        <f t="shared" si="419"/>
        <v>254.41</v>
      </c>
      <c r="S717" s="80">
        <f t="shared" si="415"/>
        <v>1.4590179779624977</v>
      </c>
    </row>
    <row r="718" spans="1:19" s="35" customFormat="1" ht="12.75" hidden="1" outlineLevel="2">
      <c r="A718" s="34">
        <v>39387</v>
      </c>
      <c r="B718" s="35" t="s">
        <v>185</v>
      </c>
      <c r="C718" s="35" t="s">
        <v>186</v>
      </c>
      <c r="E718" s="35">
        <v>2480470</v>
      </c>
      <c r="F718" s="35">
        <v>2547160</v>
      </c>
      <c r="G718" s="36">
        <f t="shared" si="417"/>
        <v>66690</v>
      </c>
      <c r="H718" s="37">
        <v>0</v>
      </c>
      <c r="I718" s="37">
        <v>0</v>
      </c>
      <c r="J718" s="37">
        <v>100.04</v>
      </c>
      <c r="K718" s="98">
        <f>+J718+I718+H718</f>
        <v>100.04</v>
      </c>
      <c r="L718" s="38" t="s">
        <v>262</v>
      </c>
      <c r="M718" s="37">
        <v>0</v>
      </c>
      <c r="N718" s="37">
        <f t="shared" si="418"/>
        <v>70</v>
      </c>
      <c r="O718" s="39">
        <f>(10000-5000)*$O$1</f>
        <v>10</v>
      </c>
      <c r="P718" s="37">
        <f>5000*$P$1</f>
        <v>12.5</v>
      </c>
      <c r="Q718" s="40">
        <f>(G718-15000)*$Q$1</f>
        <v>155.07</v>
      </c>
      <c r="R718" s="12">
        <f t="shared" si="419"/>
        <v>247.57</v>
      </c>
      <c r="S718" s="80">
        <f t="shared" si="415"/>
        <v>1.4747101159536182</v>
      </c>
    </row>
    <row r="719" spans="1:19" s="35" customFormat="1" ht="12.75" outlineLevel="1" collapsed="1">
      <c r="A719" s="34"/>
      <c r="B719" s="50" t="s">
        <v>369</v>
      </c>
      <c r="G719" s="36">
        <f>SUBTOTAL(9,G713:G718)</f>
        <v>293890</v>
      </c>
      <c r="H719" s="37">
        <f>SUBTOTAL(9,H713:H718)</f>
        <v>20</v>
      </c>
      <c r="I719" s="37">
        <f>SUBTOTAL(9,I713:I718)</f>
        <v>60</v>
      </c>
      <c r="J719" s="37">
        <f>SUBTOTAL(9,J713:J718)</f>
        <v>380.85</v>
      </c>
      <c r="K719" s="98">
        <f>SUBTOTAL(9,K713:K718)</f>
        <v>460.85</v>
      </c>
      <c r="L719" s="38"/>
      <c r="M719" s="37">
        <f aca="true" t="shared" si="420" ref="M719:R719">SUBTOTAL(9,M713:M718)</f>
        <v>20</v>
      </c>
      <c r="N719" s="37">
        <f t="shared" si="420"/>
        <v>420</v>
      </c>
      <c r="O719" s="39">
        <f t="shared" si="420"/>
        <v>40</v>
      </c>
      <c r="P719" s="37">
        <f t="shared" si="420"/>
        <v>50</v>
      </c>
      <c r="Q719" s="40">
        <f t="shared" si="420"/>
        <v>701.6700000000001</v>
      </c>
      <c r="R719" s="12">
        <f t="shared" si="420"/>
        <v>1231.6699999999998</v>
      </c>
      <c r="S719" s="80">
        <f t="shared" si="415"/>
        <v>1.6726049690788756</v>
      </c>
    </row>
    <row r="720" spans="1:19" ht="12.75" hidden="1" outlineLevel="2">
      <c r="A720" s="41">
        <v>39083</v>
      </c>
      <c r="B720" s="42" t="s">
        <v>187</v>
      </c>
      <c r="C720" s="42" t="s">
        <v>188</v>
      </c>
      <c r="E720" s="42">
        <v>4481210</v>
      </c>
      <c r="F720" s="42">
        <v>4481210</v>
      </c>
      <c r="G720" s="43">
        <f aca="true" t="shared" si="421" ref="G720:G725">F720-E720</f>
        <v>0</v>
      </c>
      <c r="H720" s="44">
        <v>0</v>
      </c>
      <c r="I720" s="44">
        <v>30</v>
      </c>
      <c r="J720" s="44">
        <v>0</v>
      </c>
      <c r="K720" s="98">
        <f>+I720+H720</f>
        <v>30</v>
      </c>
      <c r="L720" s="45" t="s">
        <v>262</v>
      </c>
      <c r="M720" s="44">
        <v>0</v>
      </c>
      <c r="N720" s="44">
        <f aca="true" t="shared" si="422" ref="N720:N725">$N$1*2</f>
        <v>70</v>
      </c>
      <c r="O720" s="46">
        <v>0</v>
      </c>
      <c r="P720" s="44">
        <v>0</v>
      </c>
      <c r="Q720" s="44">
        <v>0</v>
      </c>
      <c r="R720" s="12">
        <f aca="true" t="shared" si="423" ref="R720:R725">M720+N720+O720+P720+Q720</f>
        <v>70</v>
      </c>
      <c r="S720" s="80">
        <f t="shared" si="415"/>
        <v>1.3333333333333333</v>
      </c>
    </row>
    <row r="721" spans="1:19" ht="12.75" hidden="1" outlineLevel="2">
      <c r="A721" s="41">
        <v>39142</v>
      </c>
      <c r="B721" s="42" t="s">
        <v>187</v>
      </c>
      <c r="C721" s="42" t="s">
        <v>188</v>
      </c>
      <c r="E721" s="42">
        <v>4481210</v>
      </c>
      <c r="F721" s="42">
        <v>4481210</v>
      </c>
      <c r="G721" s="43">
        <f t="shared" si="421"/>
        <v>0</v>
      </c>
      <c r="H721" s="44">
        <v>0</v>
      </c>
      <c r="I721" s="44">
        <v>30</v>
      </c>
      <c r="J721" s="44">
        <v>0</v>
      </c>
      <c r="K721" s="98">
        <f>+I721+H721</f>
        <v>30</v>
      </c>
      <c r="L721" s="45" t="s">
        <v>262</v>
      </c>
      <c r="M721" s="44">
        <v>0</v>
      </c>
      <c r="N721" s="44">
        <f t="shared" si="422"/>
        <v>70</v>
      </c>
      <c r="O721" s="46">
        <v>0</v>
      </c>
      <c r="P721" s="44">
        <v>0</v>
      </c>
      <c r="Q721" s="44">
        <v>0</v>
      </c>
      <c r="R721" s="12">
        <f t="shared" si="423"/>
        <v>70</v>
      </c>
      <c r="S721" s="80">
        <f t="shared" si="415"/>
        <v>1.3333333333333333</v>
      </c>
    </row>
    <row r="722" spans="1:19" ht="12.75" hidden="1" outlineLevel="2">
      <c r="A722" s="41">
        <v>39203</v>
      </c>
      <c r="B722" s="42" t="s">
        <v>187</v>
      </c>
      <c r="C722" s="42" t="s">
        <v>188</v>
      </c>
      <c r="E722" s="42">
        <v>4481210</v>
      </c>
      <c r="F722" s="42">
        <v>4481210</v>
      </c>
      <c r="G722" s="43">
        <f t="shared" si="421"/>
        <v>0</v>
      </c>
      <c r="H722" s="44">
        <v>0</v>
      </c>
      <c r="I722" s="44">
        <v>30</v>
      </c>
      <c r="J722" s="44">
        <v>0</v>
      </c>
      <c r="K722" s="98">
        <f>+J722+I722+H722</f>
        <v>30</v>
      </c>
      <c r="L722" s="45" t="s">
        <v>262</v>
      </c>
      <c r="M722" s="44">
        <v>0</v>
      </c>
      <c r="N722" s="44">
        <f t="shared" si="422"/>
        <v>70</v>
      </c>
      <c r="O722" s="46">
        <v>0</v>
      </c>
      <c r="P722" s="44">
        <v>0</v>
      </c>
      <c r="Q722" s="44">
        <v>0</v>
      </c>
      <c r="R722" s="12">
        <f t="shared" si="423"/>
        <v>70</v>
      </c>
      <c r="S722" s="80">
        <f t="shared" si="415"/>
        <v>1.3333333333333333</v>
      </c>
    </row>
    <row r="723" spans="1:19" s="35" customFormat="1" ht="12.75" hidden="1" outlineLevel="2">
      <c r="A723" s="34">
        <v>39264</v>
      </c>
      <c r="B723" s="35" t="s">
        <v>187</v>
      </c>
      <c r="C723" s="35" t="s">
        <v>188</v>
      </c>
      <c r="E723" s="35">
        <v>4481210</v>
      </c>
      <c r="F723" s="35">
        <v>4531030</v>
      </c>
      <c r="G723" s="36">
        <f t="shared" si="421"/>
        <v>49820</v>
      </c>
      <c r="H723" s="37">
        <v>0</v>
      </c>
      <c r="I723" s="37">
        <v>0</v>
      </c>
      <c r="J723" s="37">
        <v>74.73</v>
      </c>
      <c r="K723" s="98">
        <f>+J723+I723+H723</f>
        <v>74.73</v>
      </c>
      <c r="L723" s="38" t="s">
        <v>262</v>
      </c>
      <c r="M723" s="37">
        <v>0</v>
      </c>
      <c r="N723" s="37">
        <f t="shared" si="422"/>
        <v>70</v>
      </c>
      <c r="O723" s="39">
        <f>(10000-5000)*$O$1</f>
        <v>10</v>
      </c>
      <c r="P723" s="37">
        <f>5000*$P$1</f>
        <v>12.5</v>
      </c>
      <c r="Q723" s="40">
        <f>(G723-15000)*$Q$1</f>
        <v>104.46000000000001</v>
      </c>
      <c r="R723" s="12">
        <f t="shared" si="423"/>
        <v>196.96</v>
      </c>
      <c r="S723" s="80">
        <f t="shared" si="415"/>
        <v>1.6356215709888933</v>
      </c>
    </row>
    <row r="724" spans="1:19" ht="12.75" hidden="1" outlineLevel="2">
      <c r="A724" s="41">
        <v>39326</v>
      </c>
      <c r="B724" s="42" t="s">
        <v>187</v>
      </c>
      <c r="C724" s="42" t="s">
        <v>188</v>
      </c>
      <c r="E724" s="42">
        <v>4531030</v>
      </c>
      <c r="F724" s="42">
        <v>4531030</v>
      </c>
      <c r="G724" s="43">
        <f t="shared" si="421"/>
        <v>0</v>
      </c>
      <c r="H724" s="44">
        <v>0</v>
      </c>
      <c r="I724" s="44">
        <v>30</v>
      </c>
      <c r="J724" s="44">
        <v>0</v>
      </c>
      <c r="K724" s="98">
        <f>+J724+I724+H724</f>
        <v>30</v>
      </c>
      <c r="L724" s="45" t="s">
        <v>262</v>
      </c>
      <c r="M724" s="44">
        <v>0</v>
      </c>
      <c r="N724" s="44">
        <f t="shared" si="422"/>
        <v>70</v>
      </c>
      <c r="O724" s="46">
        <v>0</v>
      </c>
      <c r="P724" s="44">
        <v>0</v>
      </c>
      <c r="Q724" s="44">
        <v>0</v>
      </c>
      <c r="R724" s="12">
        <f t="shared" si="423"/>
        <v>70</v>
      </c>
      <c r="S724" s="80">
        <f t="shared" si="415"/>
        <v>1.3333333333333333</v>
      </c>
    </row>
    <row r="725" spans="1:19" s="35" customFormat="1" ht="12.75" hidden="1" outlineLevel="2">
      <c r="A725" s="34">
        <v>39387</v>
      </c>
      <c r="B725" s="35" t="s">
        <v>187</v>
      </c>
      <c r="C725" s="35" t="s">
        <v>188</v>
      </c>
      <c r="E725" s="35">
        <v>4481030</v>
      </c>
      <c r="F725" s="35">
        <v>4491750</v>
      </c>
      <c r="G725" s="36">
        <f t="shared" si="421"/>
        <v>10720</v>
      </c>
      <c r="H725" s="37">
        <v>0</v>
      </c>
      <c r="I725" s="37">
        <v>0</v>
      </c>
      <c r="J725" s="37">
        <v>30</v>
      </c>
      <c r="K725" s="98">
        <f>+J725+I725+H725</f>
        <v>30</v>
      </c>
      <c r="L725" s="38" t="s">
        <v>262</v>
      </c>
      <c r="M725" s="37">
        <v>0</v>
      </c>
      <c r="N725" s="37">
        <f t="shared" si="422"/>
        <v>70</v>
      </c>
      <c r="O725" s="39">
        <f>(10000-5000)*$O$1</f>
        <v>10</v>
      </c>
      <c r="P725" s="37">
        <f>SUM(G725-10000)*$P$1</f>
        <v>1.8</v>
      </c>
      <c r="R725" s="12">
        <f t="shared" si="423"/>
        <v>81.8</v>
      </c>
      <c r="S725" s="80">
        <f t="shared" si="415"/>
        <v>1.7266666666666666</v>
      </c>
    </row>
    <row r="726" spans="1:19" s="35" customFormat="1" ht="12.75" outlineLevel="1" collapsed="1">
      <c r="A726" s="34"/>
      <c r="B726" s="50" t="s">
        <v>370</v>
      </c>
      <c r="G726" s="36">
        <f>SUBTOTAL(9,G720:G725)</f>
        <v>60540</v>
      </c>
      <c r="H726" s="37">
        <f>SUBTOTAL(9,H720:H725)</f>
        <v>0</v>
      </c>
      <c r="I726" s="37">
        <f>SUBTOTAL(9,I720:I725)</f>
        <v>120</v>
      </c>
      <c r="J726" s="37">
        <f>SUBTOTAL(9,J720:J725)</f>
        <v>104.73</v>
      </c>
      <c r="K726" s="98">
        <f>SUBTOTAL(9,K720:K725)</f>
        <v>224.73000000000002</v>
      </c>
      <c r="L726" s="38"/>
      <c r="M726" s="37">
        <f aca="true" t="shared" si="424" ref="M726:R726">SUBTOTAL(9,M720:M725)</f>
        <v>0</v>
      </c>
      <c r="N726" s="37">
        <f t="shared" si="424"/>
        <v>420</v>
      </c>
      <c r="O726" s="39">
        <f t="shared" si="424"/>
        <v>20</v>
      </c>
      <c r="P726" s="37">
        <f t="shared" si="424"/>
        <v>14.3</v>
      </c>
      <c r="Q726" s="35">
        <f t="shared" si="424"/>
        <v>104.46000000000001</v>
      </c>
      <c r="R726" s="12">
        <f t="shared" si="424"/>
        <v>558.76</v>
      </c>
      <c r="S726" s="80">
        <f t="shared" si="415"/>
        <v>1.4863614114715433</v>
      </c>
    </row>
    <row r="727" spans="1:19" ht="12.75" hidden="1" outlineLevel="2">
      <c r="A727" s="41">
        <v>39083</v>
      </c>
      <c r="B727" s="42" t="s">
        <v>189</v>
      </c>
      <c r="C727" s="42" t="s">
        <v>190</v>
      </c>
      <c r="E727" s="42">
        <v>1732060</v>
      </c>
      <c r="F727" s="42">
        <v>1732060</v>
      </c>
      <c r="G727" s="43">
        <f aca="true" t="shared" si="425" ref="G727:G732">F727-E727</f>
        <v>0</v>
      </c>
      <c r="H727" s="44">
        <v>10</v>
      </c>
      <c r="I727" s="44">
        <v>30</v>
      </c>
      <c r="J727" s="44">
        <v>0</v>
      </c>
      <c r="K727" s="98">
        <f>+I727+H727</f>
        <v>40</v>
      </c>
      <c r="L727" s="45" t="s">
        <v>262</v>
      </c>
      <c r="M727" s="44">
        <v>10</v>
      </c>
      <c r="N727" s="44">
        <f aca="true" t="shared" si="426" ref="N727:N732">$N$1*2</f>
        <v>70</v>
      </c>
      <c r="O727" s="46">
        <v>0</v>
      </c>
      <c r="P727" s="44">
        <v>0</v>
      </c>
      <c r="Q727" s="44">
        <v>0</v>
      </c>
      <c r="R727" s="12">
        <f aca="true" t="shared" si="427" ref="R727:R732">M727+N727+O727+P727+Q727</f>
        <v>80</v>
      </c>
      <c r="S727" s="80">
        <f t="shared" si="415"/>
        <v>1</v>
      </c>
    </row>
    <row r="728" spans="1:19" ht="12.75" hidden="1" outlineLevel="2">
      <c r="A728" s="41">
        <v>39142</v>
      </c>
      <c r="B728" s="42" t="s">
        <v>189</v>
      </c>
      <c r="C728" s="42" t="s">
        <v>190</v>
      </c>
      <c r="E728" s="42">
        <v>1732060</v>
      </c>
      <c r="F728" s="42">
        <v>1732060</v>
      </c>
      <c r="G728" s="43">
        <f t="shared" si="425"/>
        <v>0</v>
      </c>
      <c r="H728" s="44">
        <v>10</v>
      </c>
      <c r="I728" s="44">
        <v>30</v>
      </c>
      <c r="J728" s="44">
        <v>0</v>
      </c>
      <c r="K728" s="98">
        <f>+I728+H728</f>
        <v>40</v>
      </c>
      <c r="L728" s="45" t="s">
        <v>262</v>
      </c>
      <c r="M728" s="44">
        <v>10</v>
      </c>
      <c r="N728" s="44">
        <f t="shared" si="426"/>
        <v>70</v>
      </c>
      <c r="O728" s="46">
        <v>0</v>
      </c>
      <c r="P728" s="44">
        <v>0</v>
      </c>
      <c r="Q728" s="44">
        <v>0</v>
      </c>
      <c r="R728" s="12">
        <f t="shared" si="427"/>
        <v>80</v>
      </c>
      <c r="S728" s="80">
        <f t="shared" si="415"/>
        <v>1</v>
      </c>
    </row>
    <row r="729" spans="1:19" s="35" customFormat="1" ht="12.75" hidden="1" outlineLevel="2">
      <c r="A729" s="34">
        <v>39203</v>
      </c>
      <c r="B729" s="35" t="s">
        <v>189</v>
      </c>
      <c r="C729" s="35" t="s">
        <v>190</v>
      </c>
      <c r="E729" s="35">
        <v>1732060</v>
      </c>
      <c r="F729" s="35">
        <v>1753140</v>
      </c>
      <c r="G729" s="36">
        <f t="shared" si="425"/>
        <v>21080</v>
      </c>
      <c r="H729" s="37">
        <v>0</v>
      </c>
      <c r="I729" s="37">
        <v>30</v>
      </c>
      <c r="J729" s="37">
        <v>0</v>
      </c>
      <c r="K729" s="98">
        <f>+J729+I729+H729</f>
        <v>30</v>
      </c>
      <c r="L729" s="38" t="s">
        <v>262</v>
      </c>
      <c r="M729" s="37">
        <v>0</v>
      </c>
      <c r="N729" s="37">
        <f t="shared" si="426"/>
        <v>70</v>
      </c>
      <c r="O729" s="39">
        <f>(10000-5000)*$O$1</f>
        <v>10</v>
      </c>
      <c r="P729" s="37">
        <f>5000*$P$1</f>
        <v>12.5</v>
      </c>
      <c r="Q729" s="40">
        <f>(G729-15000)*$Q$1</f>
        <v>18.240000000000002</v>
      </c>
      <c r="R729" s="12">
        <f t="shared" si="427"/>
        <v>110.74000000000001</v>
      </c>
      <c r="S729" s="80">
        <f t="shared" si="415"/>
        <v>2.6913333333333336</v>
      </c>
    </row>
    <row r="730" spans="1:19" s="35" customFormat="1" ht="12.75" hidden="1" outlineLevel="2">
      <c r="A730" s="34">
        <v>39264</v>
      </c>
      <c r="B730" s="35" t="s">
        <v>189</v>
      </c>
      <c r="C730" s="35" t="s">
        <v>190</v>
      </c>
      <c r="E730" s="35">
        <v>1753140</v>
      </c>
      <c r="F730" s="35">
        <v>1841520</v>
      </c>
      <c r="G730" s="36">
        <f t="shared" si="425"/>
        <v>88380</v>
      </c>
      <c r="H730" s="37">
        <v>10</v>
      </c>
      <c r="I730" s="37">
        <v>0</v>
      </c>
      <c r="J730" s="37">
        <v>132.57</v>
      </c>
      <c r="K730" s="98">
        <f>+J730+I730+H730</f>
        <v>142.57</v>
      </c>
      <c r="L730" s="38" t="s">
        <v>262</v>
      </c>
      <c r="M730" s="37">
        <v>10</v>
      </c>
      <c r="N730" s="37">
        <f t="shared" si="426"/>
        <v>70</v>
      </c>
      <c r="O730" s="39">
        <f>(10000-5000)*$O$1</f>
        <v>10</v>
      </c>
      <c r="P730" s="37">
        <f>5000*$P$1</f>
        <v>12.5</v>
      </c>
      <c r="Q730" s="40">
        <f>(G730-15000)*$Q$1</f>
        <v>220.14000000000001</v>
      </c>
      <c r="R730" s="12">
        <f t="shared" si="427"/>
        <v>322.64</v>
      </c>
      <c r="S730" s="80">
        <f t="shared" si="415"/>
        <v>1.263028687662201</v>
      </c>
    </row>
    <row r="731" spans="1:19" ht="12.75" hidden="1" outlineLevel="2">
      <c r="A731" s="41">
        <v>39326</v>
      </c>
      <c r="B731" s="42" t="s">
        <v>189</v>
      </c>
      <c r="C731" s="42" t="s">
        <v>190</v>
      </c>
      <c r="E731" s="42">
        <v>1841520</v>
      </c>
      <c r="F731" s="42">
        <v>1841520</v>
      </c>
      <c r="G731" s="43">
        <f t="shared" si="425"/>
        <v>0</v>
      </c>
      <c r="H731" s="44">
        <v>0</v>
      </c>
      <c r="I731" s="44">
        <v>0</v>
      </c>
      <c r="J731" s="44">
        <v>0</v>
      </c>
      <c r="K731" s="98">
        <f>+J731+I731+H731</f>
        <v>0</v>
      </c>
      <c r="L731" s="45" t="s">
        <v>262</v>
      </c>
      <c r="M731" s="44">
        <v>0</v>
      </c>
      <c r="N731" s="44">
        <f t="shared" si="426"/>
        <v>70</v>
      </c>
      <c r="O731" s="46">
        <v>0</v>
      </c>
      <c r="P731" s="44">
        <v>0</v>
      </c>
      <c r="Q731" s="44">
        <v>0</v>
      </c>
      <c r="R731" s="12">
        <f t="shared" si="427"/>
        <v>70</v>
      </c>
      <c r="S731" s="80" t="e">
        <f t="shared" si="415"/>
        <v>#DIV/0!</v>
      </c>
    </row>
    <row r="732" spans="1:19" s="35" customFormat="1" ht="12.75" hidden="1" outlineLevel="2">
      <c r="A732" s="34">
        <v>39387</v>
      </c>
      <c r="B732" s="35" t="s">
        <v>189</v>
      </c>
      <c r="C732" s="35" t="s">
        <v>190</v>
      </c>
      <c r="E732" s="35">
        <v>1921640</v>
      </c>
      <c r="F732" s="35">
        <v>1968200</v>
      </c>
      <c r="G732" s="36">
        <f t="shared" si="425"/>
        <v>46560</v>
      </c>
      <c r="H732" s="37">
        <v>0</v>
      </c>
      <c r="I732" s="37">
        <v>0</v>
      </c>
      <c r="J732" s="37">
        <v>69.84</v>
      </c>
      <c r="K732" s="98">
        <f>+J732+I732+H732</f>
        <v>69.84</v>
      </c>
      <c r="L732" s="38" t="s">
        <v>262</v>
      </c>
      <c r="M732" s="37">
        <v>0</v>
      </c>
      <c r="N732" s="37">
        <f t="shared" si="426"/>
        <v>70</v>
      </c>
      <c r="O732" s="39">
        <f>(10000-5000)*$O$1</f>
        <v>10</v>
      </c>
      <c r="P732" s="37">
        <f>5000*$P$1</f>
        <v>12.5</v>
      </c>
      <c r="Q732" s="40">
        <f>(G732-15000)*$Q$1</f>
        <v>94.68</v>
      </c>
      <c r="R732" s="12">
        <f t="shared" si="427"/>
        <v>187.18</v>
      </c>
      <c r="S732" s="80">
        <f t="shared" si="415"/>
        <v>1.6801260022909508</v>
      </c>
    </row>
    <row r="733" spans="1:19" s="35" customFormat="1" ht="12.75" outlineLevel="1" collapsed="1">
      <c r="A733" s="34"/>
      <c r="B733" s="50" t="s">
        <v>371</v>
      </c>
      <c r="G733" s="36">
        <f>SUBTOTAL(9,G727:G732)</f>
        <v>156020</v>
      </c>
      <c r="H733" s="37">
        <f>SUBTOTAL(9,H727:H732)</f>
        <v>30</v>
      </c>
      <c r="I733" s="37">
        <f>SUBTOTAL(9,I727:I732)</f>
        <v>90</v>
      </c>
      <c r="J733" s="37">
        <f>SUBTOTAL(9,J727:J732)</f>
        <v>202.41</v>
      </c>
      <c r="K733" s="98">
        <f>SUBTOTAL(9,K727:K732)</f>
        <v>322.40999999999997</v>
      </c>
      <c r="L733" s="38"/>
      <c r="M733" s="37">
        <f aca="true" t="shared" si="428" ref="M733:R733">SUBTOTAL(9,M727:M732)</f>
        <v>30</v>
      </c>
      <c r="N733" s="37">
        <f t="shared" si="428"/>
        <v>420</v>
      </c>
      <c r="O733" s="39">
        <f t="shared" si="428"/>
        <v>30</v>
      </c>
      <c r="P733" s="37">
        <f t="shared" si="428"/>
        <v>37.5</v>
      </c>
      <c r="Q733" s="40">
        <f t="shared" si="428"/>
        <v>333.06000000000006</v>
      </c>
      <c r="R733" s="12">
        <f t="shared" si="428"/>
        <v>850.56</v>
      </c>
      <c r="S733" s="80">
        <f t="shared" si="415"/>
        <v>1.6381315716013771</v>
      </c>
    </row>
    <row r="734" spans="1:19" ht="12.75" hidden="1" outlineLevel="2">
      <c r="A734" s="41">
        <v>39083</v>
      </c>
      <c r="B734" s="42" t="s">
        <v>191</v>
      </c>
      <c r="C734" s="42" t="s">
        <v>192</v>
      </c>
      <c r="E734" s="42">
        <v>1177800</v>
      </c>
      <c r="F734" s="42">
        <v>1177800</v>
      </c>
      <c r="G734" s="43">
        <f aca="true" t="shared" si="429" ref="G734:G739">F734-E734</f>
        <v>0</v>
      </c>
      <c r="H734" s="44">
        <v>0</v>
      </c>
      <c r="I734" s="44">
        <v>30</v>
      </c>
      <c r="J734" s="44">
        <v>0</v>
      </c>
      <c r="K734" s="98">
        <f>+I734+H734</f>
        <v>30</v>
      </c>
      <c r="L734" s="45" t="s">
        <v>262</v>
      </c>
      <c r="M734" s="44">
        <v>0</v>
      </c>
      <c r="N734" s="44">
        <f aca="true" t="shared" si="430" ref="N734:N739">$N$1*2</f>
        <v>70</v>
      </c>
      <c r="O734" s="46">
        <v>0</v>
      </c>
      <c r="P734" s="44">
        <v>0</v>
      </c>
      <c r="Q734" s="44">
        <v>0</v>
      </c>
      <c r="R734" s="12">
        <f aca="true" t="shared" si="431" ref="R734:R739">M734+N734+O734+P734+Q734</f>
        <v>70</v>
      </c>
      <c r="S734" s="80">
        <f t="shared" si="415"/>
        <v>1.3333333333333333</v>
      </c>
    </row>
    <row r="735" spans="1:19" ht="12.75" hidden="1" outlineLevel="2">
      <c r="A735" s="41">
        <v>39142</v>
      </c>
      <c r="B735" s="42" t="s">
        <v>191</v>
      </c>
      <c r="C735" s="42" t="s">
        <v>192</v>
      </c>
      <c r="E735" s="42">
        <v>1177800</v>
      </c>
      <c r="F735" s="42">
        <v>1177800</v>
      </c>
      <c r="G735" s="43">
        <f t="shared" si="429"/>
        <v>0</v>
      </c>
      <c r="H735" s="44">
        <v>0</v>
      </c>
      <c r="I735" s="44">
        <v>30</v>
      </c>
      <c r="J735" s="44">
        <v>0</v>
      </c>
      <c r="K735" s="98">
        <f>+I735+H735</f>
        <v>30</v>
      </c>
      <c r="L735" s="45" t="s">
        <v>262</v>
      </c>
      <c r="M735" s="44">
        <v>0</v>
      </c>
      <c r="N735" s="44">
        <f t="shared" si="430"/>
        <v>70</v>
      </c>
      <c r="O735" s="46">
        <v>0</v>
      </c>
      <c r="P735" s="44">
        <v>0</v>
      </c>
      <c r="Q735" s="44">
        <v>0</v>
      </c>
      <c r="R735" s="12">
        <f t="shared" si="431"/>
        <v>70</v>
      </c>
      <c r="S735" s="80">
        <f t="shared" si="415"/>
        <v>1.3333333333333333</v>
      </c>
    </row>
    <row r="736" spans="1:19" s="35" customFormat="1" ht="12.75" hidden="1" outlineLevel="2">
      <c r="A736" s="34">
        <v>39203</v>
      </c>
      <c r="B736" s="35" t="s">
        <v>191</v>
      </c>
      <c r="C736" s="35" t="s">
        <v>192</v>
      </c>
      <c r="E736" s="35">
        <v>1177800</v>
      </c>
      <c r="F736" s="35">
        <v>1197690</v>
      </c>
      <c r="G736" s="36">
        <f t="shared" si="429"/>
        <v>19890</v>
      </c>
      <c r="H736" s="37">
        <v>0</v>
      </c>
      <c r="I736" s="37">
        <v>30</v>
      </c>
      <c r="J736" s="37">
        <v>0</v>
      </c>
      <c r="K736" s="98">
        <f>+J736+I736+H736</f>
        <v>30</v>
      </c>
      <c r="L736" s="38" t="s">
        <v>262</v>
      </c>
      <c r="M736" s="37">
        <v>0</v>
      </c>
      <c r="N736" s="37">
        <f t="shared" si="430"/>
        <v>70</v>
      </c>
      <c r="O736" s="39">
        <f>(10000-5000)*$O$1</f>
        <v>10</v>
      </c>
      <c r="P736" s="37">
        <f>5000*$P$1</f>
        <v>12.5</v>
      </c>
      <c r="Q736" s="40">
        <f>(G736-15000)*$Q$1</f>
        <v>14.67</v>
      </c>
      <c r="R736" s="12">
        <f t="shared" si="431"/>
        <v>107.17</v>
      </c>
      <c r="S736" s="80">
        <f t="shared" si="415"/>
        <v>2.5723333333333334</v>
      </c>
    </row>
    <row r="737" spans="1:19" s="35" customFormat="1" ht="12.75" hidden="1" outlineLevel="2">
      <c r="A737" s="34">
        <v>39264</v>
      </c>
      <c r="B737" s="35" t="s">
        <v>191</v>
      </c>
      <c r="C737" s="35" t="s">
        <v>192</v>
      </c>
      <c r="E737" s="35">
        <v>1197690</v>
      </c>
      <c r="F737" s="35">
        <v>1228720</v>
      </c>
      <c r="G737" s="36">
        <f t="shared" si="429"/>
        <v>31030</v>
      </c>
      <c r="H737" s="37">
        <v>0</v>
      </c>
      <c r="I737" s="37">
        <v>0</v>
      </c>
      <c r="J737" s="37">
        <v>46.55</v>
      </c>
      <c r="K737" s="98">
        <f>+J737+I737+H737</f>
        <v>46.55</v>
      </c>
      <c r="L737" s="38" t="s">
        <v>262</v>
      </c>
      <c r="M737" s="37">
        <v>0</v>
      </c>
      <c r="N737" s="37">
        <f t="shared" si="430"/>
        <v>70</v>
      </c>
      <c r="O737" s="39">
        <f>(10000-5000)*$O$1</f>
        <v>10</v>
      </c>
      <c r="P737" s="37">
        <f>5000*$P$1</f>
        <v>12.5</v>
      </c>
      <c r="Q737" s="40">
        <f>(G737-15000)*$Q$1</f>
        <v>48.09</v>
      </c>
      <c r="R737" s="12">
        <f t="shared" si="431"/>
        <v>140.59</v>
      </c>
      <c r="S737" s="80">
        <f t="shared" si="415"/>
        <v>2.020193340494093</v>
      </c>
    </row>
    <row r="738" spans="1:19" s="35" customFormat="1" ht="12.75" hidden="1" outlineLevel="2">
      <c r="A738" s="34">
        <v>39326</v>
      </c>
      <c r="B738" s="35" t="s">
        <v>191</v>
      </c>
      <c r="C738" s="35" t="s">
        <v>192</v>
      </c>
      <c r="E738" s="35">
        <v>1228720</v>
      </c>
      <c r="F738" s="35">
        <v>1244961</v>
      </c>
      <c r="G738" s="36">
        <f t="shared" si="429"/>
        <v>16241</v>
      </c>
      <c r="H738" s="37">
        <v>0</v>
      </c>
      <c r="I738" s="37">
        <v>30</v>
      </c>
      <c r="J738" s="37">
        <v>0</v>
      </c>
      <c r="K738" s="98">
        <f>+J738+I738+H738</f>
        <v>30</v>
      </c>
      <c r="L738" s="38" t="s">
        <v>262</v>
      </c>
      <c r="M738" s="37">
        <v>0</v>
      </c>
      <c r="N738" s="37">
        <f t="shared" si="430"/>
        <v>70</v>
      </c>
      <c r="O738" s="39">
        <f>(10000-5000)*$O$1</f>
        <v>10</v>
      </c>
      <c r="P738" s="37">
        <f>5000*$P$1</f>
        <v>12.5</v>
      </c>
      <c r="Q738" s="40">
        <f>(G738-15000)*$Q$1</f>
        <v>3.723</v>
      </c>
      <c r="R738" s="12">
        <f t="shared" si="431"/>
        <v>96.223</v>
      </c>
      <c r="S738" s="80">
        <f t="shared" si="415"/>
        <v>2.2074333333333334</v>
      </c>
    </row>
    <row r="739" spans="1:19" s="35" customFormat="1" ht="12.75" hidden="1" outlineLevel="2">
      <c r="A739" s="34">
        <v>39387</v>
      </c>
      <c r="B739" s="35" t="s">
        <v>191</v>
      </c>
      <c r="C739" s="35" t="s">
        <v>192</v>
      </c>
      <c r="E739" s="35">
        <v>1244961</v>
      </c>
      <c r="F739" s="35">
        <v>1260480</v>
      </c>
      <c r="G739" s="36">
        <f t="shared" si="429"/>
        <v>15519</v>
      </c>
      <c r="H739" s="37">
        <v>0</v>
      </c>
      <c r="I739" s="37">
        <v>30</v>
      </c>
      <c r="J739" s="37">
        <v>0</v>
      </c>
      <c r="K739" s="98">
        <f>+J739+I739+H739</f>
        <v>30</v>
      </c>
      <c r="L739" s="38" t="s">
        <v>262</v>
      </c>
      <c r="M739" s="37">
        <v>0</v>
      </c>
      <c r="N739" s="37">
        <f t="shared" si="430"/>
        <v>70</v>
      </c>
      <c r="O739" s="39">
        <f>(10000-5000)*$O$1</f>
        <v>10</v>
      </c>
      <c r="P739" s="37">
        <f>5000*$P$1</f>
        <v>12.5</v>
      </c>
      <c r="Q739" s="40">
        <f>(G739-15000)*$Q$1</f>
        <v>1.557</v>
      </c>
      <c r="R739" s="12">
        <f t="shared" si="431"/>
        <v>94.057</v>
      </c>
      <c r="S739" s="80">
        <f t="shared" si="415"/>
        <v>2.1352333333333333</v>
      </c>
    </row>
    <row r="740" spans="1:19" s="35" customFormat="1" ht="12.75" outlineLevel="1" collapsed="1">
      <c r="A740" s="34"/>
      <c r="B740" s="50" t="s">
        <v>372</v>
      </c>
      <c r="G740" s="36">
        <f>SUBTOTAL(9,G734:G739)</f>
        <v>82680</v>
      </c>
      <c r="H740" s="37">
        <f>SUBTOTAL(9,H734:H739)</f>
        <v>0</v>
      </c>
      <c r="I740" s="37">
        <f>SUBTOTAL(9,I734:I739)</f>
        <v>150</v>
      </c>
      <c r="J740" s="37">
        <f>SUBTOTAL(9,J734:J739)</f>
        <v>46.55</v>
      </c>
      <c r="K740" s="98">
        <f>SUBTOTAL(9,K734:K739)</f>
        <v>196.55</v>
      </c>
      <c r="L740" s="38"/>
      <c r="M740" s="37">
        <f aca="true" t="shared" si="432" ref="M740:R740">SUBTOTAL(9,M734:M739)</f>
        <v>0</v>
      </c>
      <c r="N740" s="37">
        <f t="shared" si="432"/>
        <v>420</v>
      </c>
      <c r="O740" s="39">
        <f t="shared" si="432"/>
        <v>40</v>
      </c>
      <c r="P740" s="37">
        <f t="shared" si="432"/>
        <v>50</v>
      </c>
      <c r="Q740" s="40">
        <f t="shared" si="432"/>
        <v>68.04</v>
      </c>
      <c r="R740" s="12">
        <f t="shared" si="432"/>
        <v>578.04</v>
      </c>
      <c r="S740" s="80">
        <f t="shared" si="415"/>
        <v>1.9409310607987786</v>
      </c>
    </row>
    <row r="741" spans="1:19" ht="12.75" hidden="1" outlineLevel="2">
      <c r="A741" s="41">
        <v>39083</v>
      </c>
      <c r="B741" s="42" t="s">
        <v>193</v>
      </c>
      <c r="C741" s="42" t="s">
        <v>194</v>
      </c>
      <c r="E741" s="42">
        <v>6800900</v>
      </c>
      <c r="F741" s="42">
        <v>6800900</v>
      </c>
      <c r="G741" s="43">
        <f aca="true" t="shared" si="433" ref="G741:G746">F741-E741</f>
        <v>0</v>
      </c>
      <c r="H741" s="44">
        <v>10</v>
      </c>
      <c r="I741" s="44">
        <v>30</v>
      </c>
      <c r="J741" s="44">
        <v>0</v>
      </c>
      <c r="K741" s="98">
        <f>+I741+H741</f>
        <v>40</v>
      </c>
      <c r="L741" s="45" t="s">
        <v>262</v>
      </c>
      <c r="M741" s="44">
        <v>10</v>
      </c>
      <c r="N741" s="44">
        <f aca="true" t="shared" si="434" ref="N741:N746">$N$1*2</f>
        <v>70</v>
      </c>
      <c r="O741" s="46">
        <v>0</v>
      </c>
      <c r="P741" s="44">
        <v>0</v>
      </c>
      <c r="Q741" s="44">
        <v>0</v>
      </c>
      <c r="R741" s="12">
        <f aca="true" t="shared" si="435" ref="R741:R746">M741+N741+O741+P741+Q741</f>
        <v>80</v>
      </c>
      <c r="S741" s="80">
        <f t="shared" si="415"/>
        <v>1</v>
      </c>
    </row>
    <row r="742" spans="1:19" ht="12.75" hidden="1" outlineLevel="2">
      <c r="A742" s="41">
        <v>39142</v>
      </c>
      <c r="B742" s="42" t="s">
        <v>193</v>
      </c>
      <c r="C742" s="42" t="s">
        <v>194</v>
      </c>
      <c r="E742" s="42">
        <v>6800900</v>
      </c>
      <c r="F742" s="42">
        <v>6800900</v>
      </c>
      <c r="G742" s="43">
        <f t="shared" si="433"/>
        <v>0</v>
      </c>
      <c r="H742" s="44">
        <v>0</v>
      </c>
      <c r="I742" s="44">
        <v>30</v>
      </c>
      <c r="J742" s="44">
        <v>0</v>
      </c>
      <c r="K742" s="98">
        <f>+I742+H742</f>
        <v>30</v>
      </c>
      <c r="L742" s="45" t="s">
        <v>262</v>
      </c>
      <c r="M742" s="44">
        <v>0</v>
      </c>
      <c r="N742" s="44">
        <f t="shared" si="434"/>
        <v>70</v>
      </c>
      <c r="O742" s="46">
        <v>0</v>
      </c>
      <c r="P742" s="44">
        <v>0</v>
      </c>
      <c r="Q742" s="44">
        <v>0</v>
      </c>
      <c r="R742" s="12">
        <f t="shared" si="435"/>
        <v>70</v>
      </c>
      <c r="S742" s="80">
        <f t="shared" si="415"/>
        <v>1.3333333333333333</v>
      </c>
    </row>
    <row r="743" spans="1:19" s="35" customFormat="1" ht="12.75" hidden="1" outlineLevel="2">
      <c r="A743" s="34">
        <v>39203</v>
      </c>
      <c r="B743" s="35" t="s">
        <v>193</v>
      </c>
      <c r="C743" s="35" t="s">
        <v>194</v>
      </c>
      <c r="E743" s="35">
        <v>6800900</v>
      </c>
      <c r="F743" s="35">
        <v>6859450</v>
      </c>
      <c r="G743" s="36">
        <f t="shared" si="433"/>
        <v>58550</v>
      </c>
      <c r="H743" s="37">
        <v>10</v>
      </c>
      <c r="I743" s="37">
        <v>30</v>
      </c>
      <c r="J743" s="37">
        <v>0</v>
      </c>
      <c r="K743" s="98">
        <f>+J743+I743+H743</f>
        <v>40</v>
      </c>
      <c r="L743" s="38" t="s">
        <v>262</v>
      </c>
      <c r="M743" s="37">
        <v>10</v>
      </c>
      <c r="N743" s="37">
        <f t="shared" si="434"/>
        <v>70</v>
      </c>
      <c r="O743" s="39">
        <f>(10000-5000)*$O$1</f>
        <v>10</v>
      </c>
      <c r="P743" s="37">
        <f>5000*$P$1</f>
        <v>12.5</v>
      </c>
      <c r="Q743" s="40">
        <f>(G743-15000)*$Q$1</f>
        <v>130.65</v>
      </c>
      <c r="R743" s="12">
        <f t="shared" si="435"/>
        <v>233.15</v>
      </c>
      <c r="S743" s="80">
        <f t="shared" si="415"/>
        <v>4.82875</v>
      </c>
    </row>
    <row r="744" spans="1:19" s="35" customFormat="1" ht="12.75" hidden="1" outlineLevel="2">
      <c r="A744" s="34">
        <v>39264</v>
      </c>
      <c r="B744" s="35" t="s">
        <v>193</v>
      </c>
      <c r="C744" s="35" t="s">
        <v>194</v>
      </c>
      <c r="E744" s="35">
        <v>6859450</v>
      </c>
      <c r="F744" s="35">
        <v>6938990</v>
      </c>
      <c r="G744" s="36">
        <f t="shared" si="433"/>
        <v>79540</v>
      </c>
      <c r="H744" s="37">
        <v>0</v>
      </c>
      <c r="I744" s="37">
        <v>0</v>
      </c>
      <c r="J744" s="37">
        <v>119.31</v>
      </c>
      <c r="K744" s="98">
        <f>+J744+I744+H744</f>
        <v>119.31</v>
      </c>
      <c r="L744" s="38" t="s">
        <v>262</v>
      </c>
      <c r="M744" s="37">
        <v>0</v>
      </c>
      <c r="N744" s="37">
        <f t="shared" si="434"/>
        <v>70</v>
      </c>
      <c r="O744" s="39">
        <f>(10000-5000)*$O$1</f>
        <v>10</v>
      </c>
      <c r="P744" s="37">
        <f>5000*$P$1</f>
        <v>12.5</v>
      </c>
      <c r="Q744" s="40">
        <f>(G744-15000)*$Q$1</f>
        <v>193.62</v>
      </c>
      <c r="R744" s="12">
        <f t="shared" si="435"/>
        <v>286.12</v>
      </c>
      <c r="S744" s="80">
        <f t="shared" si="415"/>
        <v>1.3981225379264102</v>
      </c>
    </row>
    <row r="745" spans="1:19" s="35" customFormat="1" ht="12.75" hidden="1" outlineLevel="2">
      <c r="A745" s="34">
        <v>39326</v>
      </c>
      <c r="B745" s="35" t="s">
        <v>193</v>
      </c>
      <c r="C745" s="35" t="s">
        <v>194</v>
      </c>
      <c r="E745" s="35">
        <v>6938990</v>
      </c>
      <c r="F745" s="35">
        <v>6998790</v>
      </c>
      <c r="G745" s="36">
        <f t="shared" si="433"/>
        <v>59800</v>
      </c>
      <c r="H745" s="37">
        <v>11.66</v>
      </c>
      <c r="I745" s="37">
        <v>0</v>
      </c>
      <c r="J745" s="37">
        <v>89.7</v>
      </c>
      <c r="K745" s="98">
        <f>+J745+I745+H745</f>
        <v>101.36</v>
      </c>
      <c r="L745" s="38" t="s">
        <v>262</v>
      </c>
      <c r="M745" s="37">
        <v>11.66</v>
      </c>
      <c r="N745" s="37">
        <f t="shared" si="434"/>
        <v>70</v>
      </c>
      <c r="O745" s="39">
        <f>(10000-5000)*$O$1</f>
        <v>10</v>
      </c>
      <c r="P745" s="37">
        <f>5000*$P$1</f>
        <v>12.5</v>
      </c>
      <c r="Q745" s="40">
        <f>(G745-15000)*$Q$1</f>
        <v>134.4</v>
      </c>
      <c r="R745" s="12">
        <f t="shared" si="435"/>
        <v>238.56</v>
      </c>
      <c r="S745" s="80">
        <f t="shared" si="415"/>
        <v>1.3535911602209945</v>
      </c>
    </row>
    <row r="746" spans="1:19" s="35" customFormat="1" ht="12.75" hidden="1" outlineLevel="2">
      <c r="A746" s="34">
        <v>39387</v>
      </c>
      <c r="B746" s="35" t="s">
        <v>193</v>
      </c>
      <c r="C746" s="35" t="s">
        <v>194</v>
      </c>
      <c r="E746" s="35">
        <v>6998790</v>
      </c>
      <c r="F746" s="35">
        <v>7067290</v>
      </c>
      <c r="G746" s="36">
        <f t="shared" si="433"/>
        <v>68500</v>
      </c>
      <c r="H746" s="37">
        <v>0</v>
      </c>
      <c r="I746" s="37">
        <v>0</v>
      </c>
      <c r="J746" s="37">
        <v>102.75</v>
      </c>
      <c r="K746" s="98">
        <f>+J746+I746+H746</f>
        <v>102.75</v>
      </c>
      <c r="L746" s="38" t="s">
        <v>262</v>
      </c>
      <c r="M746" s="37">
        <v>0</v>
      </c>
      <c r="N746" s="37">
        <f t="shared" si="434"/>
        <v>70</v>
      </c>
      <c r="O746" s="39">
        <f>(10000-5000)*$O$1</f>
        <v>10</v>
      </c>
      <c r="P746" s="37">
        <f>5000*$P$1</f>
        <v>12.5</v>
      </c>
      <c r="Q746" s="40">
        <f>(G746-15000)*$Q$1</f>
        <v>160.5</v>
      </c>
      <c r="R746" s="12">
        <f t="shared" si="435"/>
        <v>253</v>
      </c>
      <c r="S746" s="80">
        <f t="shared" si="415"/>
        <v>1.4622871046228711</v>
      </c>
    </row>
    <row r="747" spans="1:19" s="35" customFormat="1" ht="12.75" outlineLevel="1" collapsed="1">
      <c r="A747" s="34"/>
      <c r="B747" s="50" t="s">
        <v>373</v>
      </c>
      <c r="G747" s="36">
        <f>SUBTOTAL(9,G741:G746)</f>
        <v>266390</v>
      </c>
      <c r="H747" s="37">
        <f>SUBTOTAL(9,H741:H746)</f>
        <v>31.66</v>
      </c>
      <c r="I747" s="37">
        <f>SUBTOTAL(9,I741:I746)</f>
        <v>90</v>
      </c>
      <c r="J747" s="37">
        <f>SUBTOTAL(9,J741:J746)</f>
        <v>311.76</v>
      </c>
      <c r="K747" s="98">
        <f>SUBTOTAL(9,K741:K746)</f>
        <v>433.42</v>
      </c>
      <c r="L747" s="38"/>
      <c r="M747" s="37">
        <f aca="true" t="shared" si="436" ref="M747:R747">SUBTOTAL(9,M741:M746)</f>
        <v>31.66</v>
      </c>
      <c r="N747" s="37">
        <f t="shared" si="436"/>
        <v>420</v>
      </c>
      <c r="O747" s="39">
        <f t="shared" si="436"/>
        <v>40</v>
      </c>
      <c r="P747" s="37">
        <f t="shared" si="436"/>
        <v>50</v>
      </c>
      <c r="Q747" s="40">
        <f t="shared" si="436"/>
        <v>619.17</v>
      </c>
      <c r="R747" s="12">
        <f t="shared" si="436"/>
        <v>1160.83</v>
      </c>
      <c r="S747" s="80">
        <f t="shared" si="415"/>
        <v>1.6783028009782655</v>
      </c>
    </row>
    <row r="748" spans="1:19" ht="12.75" hidden="1" outlineLevel="2">
      <c r="A748" s="41">
        <v>39083</v>
      </c>
      <c r="B748" s="42" t="s">
        <v>195</v>
      </c>
      <c r="C748" s="42" t="s">
        <v>196</v>
      </c>
      <c r="E748" s="42">
        <v>2740610</v>
      </c>
      <c r="F748" s="42">
        <v>2740610</v>
      </c>
      <c r="G748" s="43">
        <f aca="true" t="shared" si="437" ref="G748:G753">F748-E748</f>
        <v>0</v>
      </c>
      <c r="H748" s="44">
        <v>0</v>
      </c>
      <c r="I748" s="44">
        <v>30</v>
      </c>
      <c r="J748" s="44">
        <v>0</v>
      </c>
      <c r="K748" s="98">
        <f>+I748+H748</f>
        <v>30</v>
      </c>
      <c r="L748" s="45" t="s">
        <v>262</v>
      </c>
      <c r="M748" s="44">
        <v>0</v>
      </c>
      <c r="N748" s="44">
        <f aca="true" t="shared" si="438" ref="N748:N753">$N$1*2</f>
        <v>70</v>
      </c>
      <c r="O748" s="46">
        <v>0</v>
      </c>
      <c r="P748" s="44">
        <v>0</v>
      </c>
      <c r="Q748" s="44">
        <v>0</v>
      </c>
      <c r="R748" s="12">
        <f aca="true" t="shared" si="439" ref="R748:R753">M748+N748+O748+P748+Q748</f>
        <v>70</v>
      </c>
      <c r="S748" s="80">
        <f t="shared" si="415"/>
        <v>1.3333333333333333</v>
      </c>
    </row>
    <row r="749" spans="1:19" ht="12.75" hidden="1" outlineLevel="2">
      <c r="A749" s="41">
        <v>39142</v>
      </c>
      <c r="B749" s="42" t="s">
        <v>195</v>
      </c>
      <c r="C749" s="42" t="s">
        <v>196</v>
      </c>
      <c r="E749" s="42">
        <v>2740610</v>
      </c>
      <c r="F749" s="42">
        <v>2740610</v>
      </c>
      <c r="G749" s="43">
        <f t="shared" si="437"/>
        <v>0</v>
      </c>
      <c r="H749" s="44">
        <v>0</v>
      </c>
      <c r="I749" s="44">
        <v>30</v>
      </c>
      <c r="J749" s="44">
        <v>0</v>
      </c>
      <c r="K749" s="98">
        <f>+I749+H749</f>
        <v>30</v>
      </c>
      <c r="L749" s="45" t="s">
        <v>262</v>
      </c>
      <c r="M749" s="44">
        <v>0</v>
      </c>
      <c r="N749" s="44">
        <f t="shared" si="438"/>
        <v>70</v>
      </c>
      <c r="O749" s="46">
        <v>0</v>
      </c>
      <c r="P749" s="44">
        <v>0</v>
      </c>
      <c r="Q749" s="44">
        <v>0</v>
      </c>
      <c r="R749" s="12">
        <f t="shared" si="439"/>
        <v>70</v>
      </c>
      <c r="S749" s="80">
        <f t="shared" si="415"/>
        <v>1.3333333333333333</v>
      </c>
    </row>
    <row r="750" spans="1:19" s="35" customFormat="1" ht="12.75" hidden="1" outlineLevel="2">
      <c r="A750" s="34">
        <v>39203</v>
      </c>
      <c r="B750" s="35" t="s">
        <v>195</v>
      </c>
      <c r="C750" s="35" t="s">
        <v>196</v>
      </c>
      <c r="E750" s="35">
        <v>2740610</v>
      </c>
      <c r="F750" s="35">
        <v>2767520</v>
      </c>
      <c r="G750" s="36">
        <f t="shared" si="437"/>
        <v>26910</v>
      </c>
      <c r="H750" s="37">
        <v>0</v>
      </c>
      <c r="I750" s="37">
        <v>30</v>
      </c>
      <c r="J750" s="37">
        <v>0</v>
      </c>
      <c r="K750" s="98">
        <f>+J750+I750+H750</f>
        <v>30</v>
      </c>
      <c r="L750" s="38" t="s">
        <v>262</v>
      </c>
      <c r="M750" s="37">
        <v>0</v>
      </c>
      <c r="N750" s="37">
        <f t="shared" si="438"/>
        <v>70</v>
      </c>
      <c r="O750" s="39">
        <f>(10000-5000)*$O$1</f>
        <v>10</v>
      </c>
      <c r="P750" s="37">
        <f>5000*$P$1</f>
        <v>12.5</v>
      </c>
      <c r="Q750" s="40">
        <f>(G750-15000)*$Q$1</f>
        <v>35.730000000000004</v>
      </c>
      <c r="R750" s="12">
        <f t="shared" si="439"/>
        <v>128.23000000000002</v>
      </c>
      <c r="S750" s="80">
        <f t="shared" si="415"/>
        <v>3.2743333333333338</v>
      </c>
    </row>
    <row r="751" spans="1:19" s="21" customFormat="1" ht="12.75" hidden="1" outlineLevel="2">
      <c r="A751" s="20">
        <v>39264</v>
      </c>
      <c r="B751" s="21" t="s">
        <v>195</v>
      </c>
      <c r="C751" s="21" t="s">
        <v>196</v>
      </c>
      <c r="E751" s="21">
        <v>2767520</v>
      </c>
      <c r="F751" s="21">
        <v>3017010</v>
      </c>
      <c r="G751" s="22">
        <f t="shared" si="437"/>
        <v>249490</v>
      </c>
      <c r="H751" s="23">
        <v>0</v>
      </c>
      <c r="I751" s="23">
        <v>0</v>
      </c>
      <c r="J751" s="23">
        <v>374.24</v>
      </c>
      <c r="K751" s="98">
        <f>+J751+I751+H751</f>
        <v>374.24</v>
      </c>
      <c r="L751" s="24" t="s">
        <v>262</v>
      </c>
      <c r="M751" s="23">
        <v>0</v>
      </c>
      <c r="N751" s="23">
        <f t="shared" si="438"/>
        <v>70</v>
      </c>
      <c r="O751" s="25">
        <f>(10000-5000)*$O$1</f>
        <v>10</v>
      </c>
      <c r="P751" s="23">
        <f>5000*$P$1</f>
        <v>12.5</v>
      </c>
      <c r="Q751" s="69">
        <f>(G751-15000)*$Q$1</f>
        <v>703.47</v>
      </c>
      <c r="R751" s="12">
        <f t="shared" si="439"/>
        <v>795.97</v>
      </c>
      <c r="S751" s="80">
        <f t="shared" si="415"/>
        <v>1.1268971782813169</v>
      </c>
    </row>
    <row r="752" spans="1:19" s="28" customFormat="1" ht="12.75" hidden="1" outlineLevel="2">
      <c r="A752" s="27">
        <v>39326</v>
      </c>
      <c r="B752" s="28" t="s">
        <v>195</v>
      </c>
      <c r="C752" s="28" t="s">
        <v>196</v>
      </c>
      <c r="E752" s="28">
        <v>3017010</v>
      </c>
      <c r="F752" s="28">
        <v>3176670</v>
      </c>
      <c r="G752" s="29">
        <f t="shared" si="437"/>
        <v>159660</v>
      </c>
      <c r="H752" s="30">
        <v>0</v>
      </c>
      <c r="I752" s="30">
        <v>0</v>
      </c>
      <c r="J752" s="30">
        <v>239.49</v>
      </c>
      <c r="K752" s="98">
        <f>+J752+I752+H752</f>
        <v>239.49</v>
      </c>
      <c r="L752" s="31" t="s">
        <v>262</v>
      </c>
      <c r="M752" s="30">
        <v>0</v>
      </c>
      <c r="N752" s="30">
        <f t="shared" si="438"/>
        <v>70</v>
      </c>
      <c r="O752" s="32">
        <f>(10000-5000)*$O$1</f>
        <v>10</v>
      </c>
      <c r="P752" s="30">
        <f>5000*$P$1</f>
        <v>12.5</v>
      </c>
      <c r="Q752" s="68">
        <f>(G752-15000)*$Q$1</f>
        <v>433.98</v>
      </c>
      <c r="R752" s="12">
        <f t="shared" si="439"/>
        <v>526.48</v>
      </c>
      <c r="S752" s="80">
        <f t="shared" si="415"/>
        <v>1.198338135203975</v>
      </c>
    </row>
    <row r="753" spans="1:19" s="28" customFormat="1" ht="12.75" hidden="1" outlineLevel="2">
      <c r="A753" s="27">
        <v>39387</v>
      </c>
      <c r="B753" s="28" t="s">
        <v>195</v>
      </c>
      <c r="C753" s="28" t="s">
        <v>196</v>
      </c>
      <c r="E753" s="28">
        <v>3176670</v>
      </c>
      <c r="F753" s="28">
        <v>3345560</v>
      </c>
      <c r="G753" s="29">
        <f t="shared" si="437"/>
        <v>168890</v>
      </c>
      <c r="H753" s="30">
        <v>0</v>
      </c>
      <c r="I753" s="30">
        <v>0</v>
      </c>
      <c r="J753" s="30">
        <v>253.34</v>
      </c>
      <c r="K753" s="98">
        <f>+J753+I753+H753</f>
        <v>253.34</v>
      </c>
      <c r="L753" s="31" t="s">
        <v>262</v>
      </c>
      <c r="M753" s="30">
        <v>0</v>
      </c>
      <c r="N753" s="30">
        <f t="shared" si="438"/>
        <v>70</v>
      </c>
      <c r="O753" s="32">
        <f>(10000-5000)*$O$1</f>
        <v>10</v>
      </c>
      <c r="P753" s="30">
        <f>5000*$P$1</f>
        <v>12.5</v>
      </c>
      <c r="Q753" s="68">
        <f>(G753-15000)*$Q$1</f>
        <v>461.67</v>
      </c>
      <c r="R753" s="12">
        <f t="shared" si="439"/>
        <v>554.1700000000001</v>
      </c>
      <c r="S753" s="80">
        <f t="shared" si="415"/>
        <v>1.1874555932738613</v>
      </c>
    </row>
    <row r="754" spans="1:19" s="28" customFormat="1" ht="12.75" outlineLevel="1" collapsed="1">
      <c r="A754" s="27"/>
      <c r="B754" s="53" t="s">
        <v>374</v>
      </c>
      <c r="G754" s="29">
        <f>SUBTOTAL(9,G748:G753)</f>
        <v>604950</v>
      </c>
      <c r="H754" s="30">
        <f>SUBTOTAL(9,H748:H753)</f>
        <v>0</v>
      </c>
      <c r="I754" s="30">
        <f>SUBTOTAL(9,I748:I753)</f>
        <v>90</v>
      </c>
      <c r="J754" s="30">
        <f>SUBTOTAL(9,J748:J753)</f>
        <v>867.07</v>
      </c>
      <c r="K754" s="98">
        <f>SUBTOTAL(9,K748:K753)</f>
        <v>957.07</v>
      </c>
      <c r="L754" s="31"/>
      <c r="M754" s="30">
        <f aca="true" t="shared" si="440" ref="M754:R754">SUBTOTAL(9,M748:M753)</f>
        <v>0</v>
      </c>
      <c r="N754" s="30">
        <f t="shared" si="440"/>
        <v>420</v>
      </c>
      <c r="O754" s="32">
        <f t="shared" si="440"/>
        <v>40</v>
      </c>
      <c r="P754" s="30">
        <f t="shared" si="440"/>
        <v>50</v>
      </c>
      <c r="Q754" s="68">
        <f t="shared" si="440"/>
        <v>1634.8500000000001</v>
      </c>
      <c r="R754" s="12">
        <f t="shared" si="440"/>
        <v>2144.8500000000004</v>
      </c>
      <c r="S754" s="80">
        <f t="shared" si="415"/>
        <v>1.2410586477478138</v>
      </c>
    </row>
    <row r="755" spans="1:19" ht="12.75" hidden="1" outlineLevel="2">
      <c r="A755" s="41">
        <v>39083</v>
      </c>
      <c r="B755" s="42" t="s">
        <v>197</v>
      </c>
      <c r="C755" s="42" t="s">
        <v>198</v>
      </c>
      <c r="E755" s="42">
        <v>2383080</v>
      </c>
      <c r="F755" s="42">
        <v>2383080</v>
      </c>
      <c r="G755" s="43">
        <f aca="true" t="shared" si="441" ref="G755:G760">F755-E755</f>
        <v>0</v>
      </c>
      <c r="H755" s="44">
        <v>0</v>
      </c>
      <c r="I755" s="44">
        <v>30</v>
      </c>
      <c r="J755" s="44">
        <v>0</v>
      </c>
      <c r="K755" s="98">
        <f>+I755+H755</f>
        <v>30</v>
      </c>
      <c r="L755" s="45" t="s">
        <v>262</v>
      </c>
      <c r="M755" s="44">
        <v>0</v>
      </c>
      <c r="N755" s="44">
        <f aca="true" t="shared" si="442" ref="N755:N760">$N$1*2</f>
        <v>70</v>
      </c>
      <c r="O755" s="46">
        <v>0</v>
      </c>
      <c r="P755" s="44">
        <v>0</v>
      </c>
      <c r="Q755" s="44">
        <v>0</v>
      </c>
      <c r="R755" s="12">
        <f aca="true" t="shared" si="443" ref="R755:R760">M755+N755+O755+P755+Q755</f>
        <v>70</v>
      </c>
      <c r="S755" s="80">
        <f t="shared" si="415"/>
        <v>1.3333333333333333</v>
      </c>
    </row>
    <row r="756" spans="1:19" ht="12.75" hidden="1" outlineLevel="2">
      <c r="A756" s="41">
        <v>39142</v>
      </c>
      <c r="B756" s="42" t="s">
        <v>197</v>
      </c>
      <c r="C756" s="42" t="s">
        <v>198</v>
      </c>
      <c r="E756" s="42">
        <v>2383080</v>
      </c>
      <c r="F756" s="42">
        <v>2383080</v>
      </c>
      <c r="G756" s="43">
        <f t="shared" si="441"/>
        <v>0</v>
      </c>
      <c r="H756" s="44">
        <v>0</v>
      </c>
      <c r="I756" s="44">
        <v>30</v>
      </c>
      <c r="J756" s="44">
        <v>0</v>
      </c>
      <c r="K756" s="98">
        <f>+I756+H756</f>
        <v>30</v>
      </c>
      <c r="L756" s="45" t="s">
        <v>262</v>
      </c>
      <c r="M756" s="44">
        <v>0</v>
      </c>
      <c r="N756" s="44">
        <f t="shared" si="442"/>
        <v>70</v>
      </c>
      <c r="O756" s="46">
        <v>0</v>
      </c>
      <c r="P756" s="44">
        <v>0</v>
      </c>
      <c r="Q756" s="44">
        <v>0</v>
      </c>
      <c r="R756" s="12">
        <f t="shared" si="443"/>
        <v>70</v>
      </c>
      <c r="S756" s="80">
        <f t="shared" si="415"/>
        <v>1.3333333333333333</v>
      </c>
    </row>
    <row r="757" spans="1:19" s="35" customFormat="1" ht="12.75" hidden="1" outlineLevel="2">
      <c r="A757" s="34">
        <v>39203</v>
      </c>
      <c r="B757" s="35" t="s">
        <v>197</v>
      </c>
      <c r="C757" s="35" t="s">
        <v>198</v>
      </c>
      <c r="E757" s="35">
        <v>2383080</v>
      </c>
      <c r="F757" s="35">
        <v>2422220</v>
      </c>
      <c r="G757" s="36">
        <f t="shared" si="441"/>
        <v>39140</v>
      </c>
      <c r="H757" s="37">
        <v>0</v>
      </c>
      <c r="I757" s="37">
        <v>30</v>
      </c>
      <c r="J757" s="37">
        <v>0</v>
      </c>
      <c r="K757" s="98">
        <f>+J757+I757+H757</f>
        <v>30</v>
      </c>
      <c r="L757" s="38" t="s">
        <v>262</v>
      </c>
      <c r="M757" s="37">
        <v>0</v>
      </c>
      <c r="N757" s="37">
        <f t="shared" si="442"/>
        <v>70</v>
      </c>
      <c r="O757" s="39">
        <f>(10000-5000)*$O$1</f>
        <v>10</v>
      </c>
      <c r="P757" s="37">
        <f>5000*$P$1</f>
        <v>12.5</v>
      </c>
      <c r="Q757" s="40">
        <f>(G757-15000)*$Q$1</f>
        <v>72.42</v>
      </c>
      <c r="R757" s="12">
        <f t="shared" si="443"/>
        <v>164.92000000000002</v>
      </c>
      <c r="S757" s="80">
        <f t="shared" si="415"/>
        <v>4.497333333333334</v>
      </c>
    </row>
    <row r="758" spans="1:19" s="63" customFormat="1" ht="12.75" hidden="1" outlineLevel="2">
      <c r="A758" s="62">
        <v>39264</v>
      </c>
      <c r="B758" s="63" t="s">
        <v>197</v>
      </c>
      <c r="C758" s="63" t="s">
        <v>198</v>
      </c>
      <c r="E758" s="63">
        <v>2422220</v>
      </c>
      <c r="F758" s="63">
        <v>2518910</v>
      </c>
      <c r="G758" s="64">
        <f t="shared" si="441"/>
        <v>96690</v>
      </c>
      <c r="H758" s="65">
        <v>0</v>
      </c>
      <c r="I758" s="65">
        <v>0</v>
      </c>
      <c r="J758" s="65">
        <v>145.04</v>
      </c>
      <c r="K758" s="101">
        <f>+J758+I758+H758</f>
        <v>145.04</v>
      </c>
      <c r="L758" s="64" t="s">
        <v>262</v>
      </c>
      <c r="M758" s="65">
        <v>0</v>
      </c>
      <c r="N758" s="65">
        <f t="shared" si="442"/>
        <v>70</v>
      </c>
      <c r="O758" s="66">
        <f>(10000-5000)*$O$1</f>
        <v>10</v>
      </c>
      <c r="P758" s="65">
        <f>5000*$P$1</f>
        <v>12.5</v>
      </c>
      <c r="Q758" s="67">
        <f>(G758-15000)*$Q$1</f>
        <v>245.07</v>
      </c>
      <c r="R758" s="48">
        <f t="shared" si="443"/>
        <v>337.57</v>
      </c>
      <c r="S758" s="80">
        <f t="shared" si="415"/>
        <v>1.3274269167126311</v>
      </c>
    </row>
    <row r="759" spans="1:19" ht="12.75" hidden="1" outlineLevel="2">
      <c r="A759" s="41">
        <v>39326</v>
      </c>
      <c r="B759" s="42" t="s">
        <v>197</v>
      </c>
      <c r="C759" s="42" t="s">
        <v>198</v>
      </c>
      <c r="E759" s="42">
        <v>2518910</v>
      </c>
      <c r="F759" s="42">
        <v>2518910</v>
      </c>
      <c r="G759" s="43">
        <f t="shared" si="441"/>
        <v>0</v>
      </c>
      <c r="H759" s="44">
        <v>0</v>
      </c>
      <c r="I759" s="44">
        <v>30</v>
      </c>
      <c r="J759" s="44">
        <v>0</v>
      </c>
      <c r="K759" s="98">
        <f>+J759+I759+H759</f>
        <v>30</v>
      </c>
      <c r="L759" s="45" t="s">
        <v>262</v>
      </c>
      <c r="M759" s="44">
        <v>0</v>
      </c>
      <c r="N759" s="44">
        <f t="shared" si="442"/>
        <v>70</v>
      </c>
      <c r="O759" s="46">
        <v>0</v>
      </c>
      <c r="P759" s="44">
        <v>0</v>
      </c>
      <c r="Q759" s="44">
        <v>0</v>
      </c>
      <c r="R759" s="12">
        <f t="shared" si="443"/>
        <v>70</v>
      </c>
      <c r="S759" s="80">
        <f t="shared" si="415"/>
        <v>1.3333333333333333</v>
      </c>
    </row>
    <row r="760" spans="1:19" s="28" customFormat="1" ht="12.75" hidden="1" outlineLevel="2">
      <c r="A760" s="27">
        <v>39387</v>
      </c>
      <c r="B760" s="28" t="s">
        <v>197</v>
      </c>
      <c r="C760" s="28" t="s">
        <v>198</v>
      </c>
      <c r="E760" s="28">
        <v>2518910</v>
      </c>
      <c r="F760" s="28">
        <v>2627060</v>
      </c>
      <c r="G760" s="29">
        <f t="shared" si="441"/>
        <v>108150</v>
      </c>
      <c r="H760" s="30">
        <v>0</v>
      </c>
      <c r="I760" s="30">
        <v>0</v>
      </c>
      <c r="J760" s="30">
        <v>162.23</v>
      </c>
      <c r="K760" s="98">
        <f>+J760+I760+H760</f>
        <v>162.23</v>
      </c>
      <c r="L760" s="31" t="s">
        <v>262</v>
      </c>
      <c r="M760" s="30">
        <v>0</v>
      </c>
      <c r="N760" s="30">
        <f t="shared" si="442"/>
        <v>70</v>
      </c>
      <c r="O760" s="32">
        <f>(10000-5000)*$O$1</f>
        <v>10</v>
      </c>
      <c r="P760" s="30">
        <f>5000*$P$1</f>
        <v>12.5</v>
      </c>
      <c r="Q760" s="68">
        <f>(G760-15000)*$Q$1</f>
        <v>279.45</v>
      </c>
      <c r="R760" s="12">
        <f t="shared" si="443"/>
        <v>371.95</v>
      </c>
      <c r="S760" s="80">
        <f t="shared" si="415"/>
        <v>1.2927325402206744</v>
      </c>
    </row>
    <row r="761" spans="1:19" s="28" customFormat="1" ht="12.75" outlineLevel="1" collapsed="1">
      <c r="A761" s="27"/>
      <c r="B761" s="53" t="s">
        <v>375</v>
      </c>
      <c r="G761" s="29">
        <f>SUBTOTAL(9,G755:G760)</f>
        <v>243980</v>
      </c>
      <c r="H761" s="30">
        <f>SUBTOTAL(9,H755:H760)</f>
        <v>0</v>
      </c>
      <c r="I761" s="30">
        <f>SUBTOTAL(9,I755:I760)</f>
        <v>120</v>
      </c>
      <c r="J761" s="30">
        <f>SUBTOTAL(9,J755:J760)</f>
        <v>307.27</v>
      </c>
      <c r="K761" s="98">
        <f>SUBTOTAL(9,K755:K760)</f>
        <v>427.27</v>
      </c>
      <c r="L761" s="31"/>
      <c r="M761" s="30">
        <f aca="true" t="shared" si="444" ref="M761:R761">SUBTOTAL(9,M755:M760)</f>
        <v>0</v>
      </c>
      <c r="N761" s="30">
        <f t="shared" si="444"/>
        <v>420</v>
      </c>
      <c r="O761" s="32">
        <f t="shared" si="444"/>
        <v>30</v>
      </c>
      <c r="P761" s="30">
        <f t="shared" si="444"/>
        <v>37.5</v>
      </c>
      <c r="Q761" s="68">
        <f t="shared" si="444"/>
        <v>596.94</v>
      </c>
      <c r="R761" s="12">
        <f t="shared" si="444"/>
        <v>1084.44</v>
      </c>
      <c r="S761" s="80">
        <f t="shared" si="415"/>
        <v>1.5380672642591338</v>
      </c>
    </row>
    <row r="762" spans="1:19" ht="12.75" hidden="1" outlineLevel="2">
      <c r="A762" s="41">
        <v>39083</v>
      </c>
      <c r="B762" s="42" t="s">
        <v>44</v>
      </c>
      <c r="C762" s="42" t="s">
        <v>45</v>
      </c>
      <c r="E762" s="42">
        <v>1818440</v>
      </c>
      <c r="F762" s="42">
        <v>1818440</v>
      </c>
      <c r="G762" s="43">
        <f aca="true" t="shared" si="445" ref="G762:G767">F762-E762</f>
        <v>0</v>
      </c>
      <c r="H762" s="44">
        <v>60.75</v>
      </c>
      <c r="I762" s="44">
        <v>30</v>
      </c>
      <c r="J762" s="44">
        <v>0</v>
      </c>
      <c r="K762" s="98">
        <f>+I762+H762</f>
        <v>90.75</v>
      </c>
      <c r="L762" s="45" t="s">
        <v>262</v>
      </c>
      <c r="M762" s="44">
        <v>60.75</v>
      </c>
      <c r="N762" s="44">
        <f aca="true" t="shared" si="446" ref="N762:N767">$N$1*2</f>
        <v>70</v>
      </c>
      <c r="O762" s="46">
        <v>0</v>
      </c>
      <c r="P762" s="44">
        <v>0</v>
      </c>
      <c r="Q762" s="44">
        <v>0</v>
      </c>
      <c r="R762" s="12">
        <f aca="true" t="shared" si="447" ref="R762:R767">M762+N762+O762+P762+Q762</f>
        <v>130.75</v>
      </c>
      <c r="S762" s="80">
        <f t="shared" si="415"/>
        <v>0.44077134986225897</v>
      </c>
    </row>
    <row r="763" spans="1:19" ht="12.75" hidden="1" outlineLevel="2">
      <c r="A763" s="41">
        <v>39142</v>
      </c>
      <c r="B763" s="42" t="s">
        <v>44</v>
      </c>
      <c r="C763" s="42" t="s">
        <v>45</v>
      </c>
      <c r="E763" s="42">
        <v>1818440</v>
      </c>
      <c r="F763" s="42">
        <v>1818440</v>
      </c>
      <c r="G763" s="43">
        <f t="shared" si="445"/>
        <v>0</v>
      </c>
      <c r="H763" s="44">
        <v>50.75</v>
      </c>
      <c r="I763" s="44">
        <v>30</v>
      </c>
      <c r="J763" s="44">
        <v>0</v>
      </c>
      <c r="K763" s="98">
        <f>+I763+H763</f>
        <v>80.75</v>
      </c>
      <c r="L763" s="45" t="s">
        <v>262</v>
      </c>
      <c r="M763" s="44">
        <v>50.75</v>
      </c>
      <c r="N763" s="44">
        <f t="shared" si="446"/>
        <v>70</v>
      </c>
      <c r="O763" s="46">
        <v>0</v>
      </c>
      <c r="P763" s="44">
        <v>0</v>
      </c>
      <c r="Q763" s="44">
        <v>0</v>
      </c>
      <c r="R763" s="12">
        <f t="shared" si="447"/>
        <v>120.75</v>
      </c>
      <c r="S763" s="80">
        <f t="shared" si="415"/>
        <v>0.4953560371517028</v>
      </c>
    </row>
    <row r="764" spans="1:19" s="35" customFormat="1" ht="12.75" hidden="1" outlineLevel="2">
      <c r="A764" s="34">
        <v>39203</v>
      </c>
      <c r="B764" s="35" t="s">
        <v>44</v>
      </c>
      <c r="C764" s="35" t="s">
        <v>45</v>
      </c>
      <c r="E764" s="35">
        <v>1818440</v>
      </c>
      <c r="F764" s="35">
        <v>1861000</v>
      </c>
      <c r="G764" s="36">
        <f t="shared" si="445"/>
        <v>42560</v>
      </c>
      <c r="H764" s="37">
        <v>0</v>
      </c>
      <c r="I764" s="37">
        <v>30</v>
      </c>
      <c r="J764" s="37">
        <v>0</v>
      </c>
      <c r="K764" s="98">
        <f>+J764+I764+H764</f>
        <v>30</v>
      </c>
      <c r="L764" s="38" t="s">
        <v>262</v>
      </c>
      <c r="M764" s="37">
        <v>0</v>
      </c>
      <c r="N764" s="37">
        <f t="shared" si="446"/>
        <v>70</v>
      </c>
      <c r="O764" s="39">
        <f>(10000-5000)*$O$1</f>
        <v>10</v>
      </c>
      <c r="P764" s="37">
        <f>5000*$P$1</f>
        <v>12.5</v>
      </c>
      <c r="Q764" s="40">
        <f>(G764-15000)*$Q$1</f>
        <v>82.68</v>
      </c>
      <c r="R764" s="12">
        <f t="shared" si="447"/>
        <v>175.18</v>
      </c>
      <c r="S764" s="80">
        <f t="shared" si="415"/>
        <v>4.839333333333333</v>
      </c>
    </row>
    <row r="765" spans="1:19" s="28" customFormat="1" ht="12.75" hidden="1" outlineLevel="2">
      <c r="A765" s="27">
        <v>39264</v>
      </c>
      <c r="B765" s="28" t="s">
        <v>44</v>
      </c>
      <c r="C765" s="28" t="s">
        <v>45</v>
      </c>
      <c r="E765" s="28">
        <v>1861000</v>
      </c>
      <c r="F765" s="28">
        <v>1979080</v>
      </c>
      <c r="G765" s="29">
        <f t="shared" si="445"/>
        <v>118080</v>
      </c>
      <c r="H765" s="30">
        <v>20.8</v>
      </c>
      <c r="I765" s="30">
        <v>0</v>
      </c>
      <c r="J765" s="30">
        <v>177.12</v>
      </c>
      <c r="K765" s="98">
        <f>+J765+I765+H765</f>
        <v>197.92000000000002</v>
      </c>
      <c r="L765" s="31" t="s">
        <v>262</v>
      </c>
      <c r="M765" s="30">
        <v>20.8</v>
      </c>
      <c r="N765" s="30">
        <f t="shared" si="446"/>
        <v>70</v>
      </c>
      <c r="O765" s="32">
        <f>(10000-5000)*$O$1</f>
        <v>10</v>
      </c>
      <c r="P765" s="30">
        <f>5000*$P$1</f>
        <v>12.5</v>
      </c>
      <c r="Q765" s="68">
        <f>(G765-15000)*$Q$1</f>
        <v>309.24</v>
      </c>
      <c r="R765" s="12">
        <f t="shared" si="447"/>
        <v>422.54</v>
      </c>
      <c r="S765" s="80">
        <f t="shared" si="415"/>
        <v>1.1349029911075181</v>
      </c>
    </row>
    <row r="766" spans="1:19" s="28" customFormat="1" ht="12.75" hidden="1" outlineLevel="2">
      <c r="A766" s="27">
        <v>39326</v>
      </c>
      <c r="B766" s="28" t="s">
        <v>44</v>
      </c>
      <c r="C766" s="28" t="s">
        <v>45</v>
      </c>
      <c r="E766" s="28">
        <v>1979080</v>
      </c>
      <c r="F766" s="28">
        <v>2131010</v>
      </c>
      <c r="G766" s="29">
        <f t="shared" si="445"/>
        <v>151930</v>
      </c>
      <c r="H766" s="30">
        <v>40.59</v>
      </c>
      <c r="I766" s="30">
        <v>0</v>
      </c>
      <c r="J766" s="30">
        <v>227.9</v>
      </c>
      <c r="K766" s="98">
        <f>+J766+I766+H766</f>
        <v>268.49</v>
      </c>
      <c r="L766" s="31" t="s">
        <v>262</v>
      </c>
      <c r="M766" s="30">
        <v>40.59</v>
      </c>
      <c r="N766" s="30">
        <f t="shared" si="446"/>
        <v>70</v>
      </c>
      <c r="O766" s="32">
        <f>(10000-5000)*$O$1</f>
        <v>10</v>
      </c>
      <c r="P766" s="30">
        <f>5000*$P$1</f>
        <v>12.5</v>
      </c>
      <c r="Q766" s="68">
        <f>(G766-15000)*$Q$1</f>
        <v>410.79</v>
      </c>
      <c r="R766" s="12">
        <f t="shared" si="447"/>
        <v>543.88</v>
      </c>
      <c r="S766" s="80">
        <f t="shared" si="415"/>
        <v>1.025699281165034</v>
      </c>
    </row>
    <row r="767" spans="1:19" s="35" customFormat="1" ht="12.75" hidden="1" outlineLevel="2">
      <c r="A767" s="34">
        <v>39387</v>
      </c>
      <c r="B767" s="35" t="s">
        <v>44</v>
      </c>
      <c r="C767" s="35" t="s">
        <v>45</v>
      </c>
      <c r="E767" s="35">
        <v>2131010</v>
      </c>
      <c r="F767" s="35">
        <v>2183280</v>
      </c>
      <c r="G767" s="36">
        <f t="shared" si="445"/>
        <v>52270</v>
      </c>
      <c r="H767" s="37">
        <v>26.84</v>
      </c>
      <c r="I767" s="37">
        <v>0</v>
      </c>
      <c r="J767" s="37">
        <v>78.41</v>
      </c>
      <c r="K767" s="98">
        <f>+J767+I767+H767</f>
        <v>105.25</v>
      </c>
      <c r="L767" s="38" t="s">
        <v>262</v>
      </c>
      <c r="M767" s="37">
        <v>26.84</v>
      </c>
      <c r="N767" s="37">
        <f t="shared" si="446"/>
        <v>70</v>
      </c>
      <c r="O767" s="39">
        <f>(10000-5000)*$O$1</f>
        <v>10</v>
      </c>
      <c r="P767" s="37">
        <f>5000*$P$1</f>
        <v>12.5</v>
      </c>
      <c r="Q767" s="40">
        <f>(G767-15000)*$Q$1</f>
        <v>111.81</v>
      </c>
      <c r="R767" s="12">
        <f t="shared" si="447"/>
        <v>231.15</v>
      </c>
      <c r="S767" s="80">
        <f t="shared" si="415"/>
        <v>1.1961995249406177</v>
      </c>
    </row>
    <row r="768" spans="1:19" s="35" customFormat="1" ht="12.75" outlineLevel="1" collapsed="1">
      <c r="A768" s="34"/>
      <c r="B768" s="50" t="s">
        <v>376</v>
      </c>
      <c r="G768" s="36">
        <f>SUBTOTAL(9,G762:G767)</f>
        <v>364840</v>
      </c>
      <c r="H768" s="37">
        <f>SUBTOTAL(9,H762:H767)</f>
        <v>199.73000000000002</v>
      </c>
      <c r="I768" s="37">
        <f>SUBTOTAL(9,I762:I767)</f>
        <v>90</v>
      </c>
      <c r="J768" s="37">
        <f>SUBTOTAL(9,J762:J767)</f>
        <v>483.42999999999995</v>
      </c>
      <c r="K768" s="98">
        <f>SUBTOTAL(9,K762:K767)</f>
        <v>773.1600000000001</v>
      </c>
      <c r="L768" s="38"/>
      <c r="M768" s="37">
        <f aca="true" t="shared" si="448" ref="M768:R768">SUBTOTAL(9,M762:M767)</f>
        <v>199.73000000000002</v>
      </c>
      <c r="N768" s="37">
        <f t="shared" si="448"/>
        <v>420</v>
      </c>
      <c r="O768" s="39">
        <f t="shared" si="448"/>
        <v>40</v>
      </c>
      <c r="P768" s="37">
        <f t="shared" si="448"/>
        <v>50</v>
      </c>
      <c r="Q768" s="40">
        <f t="shared" si="448"/>
        <v>914.52</v>
      </c>
      <c r="R768" s="12">
        <f t="shared" si="448"/>
        <v>1624.25</v>
      </c>
      <c r="S768" s="80">
        <f t="shared" si="415"/>
        <v>1.1007941435149255</v>
      </c>
    </row>
    <row r="769" spans="1:19" ht="12.75" hidden="1" outlineLevel="2">
      <c r="A769" s="41">
        <v>39083</v>
      </c>
      <c r="B769" s="42" t="s">
        <v>199</v>
      </c>
      <c r="C769" s="42" t="s">
        <v>200</v>
      </c>
      <c r="E769" s="42">
        <v>2429430</v>
      </c>
      <c r="F769" s="42">
        <v>2429430</v>
      </c>
      <c r="G769" s="43">
        <f aca="true" t="shared" si="449" ref="G769:G774">F769-E769</f>
        <v>0</v>
      </c>
      <c r="H769" s="44">
        <v>0</v>
      </c>
      <c r="I769" s="44">
        <v>30</v>
      </c>
      <c r="J769" s="44">
        <v>0</v>
      </c>
      <c r="K769" s="98">
        <f>+I769+H769</f>
        <v>30</v>
      </c>
      <c r="L769" s="45" t="s">
        <v>262</v>
      </c>
      <c r="M769" s="44">
        <v>0</v>
      </c>
      <c r="N769" s="44">
        <f aca="true" t="shared" si="450" ref="N769:N774">$N$1*2</f>
        <v>70</v>
      </c>
      <c r="O769" s="46">
        <v>0</v>
      </c>
      <c r="P769" s="44">
        <v>0</v>
      </c>
      <c r="Q769" s="44">
        <v>0</v>
      </c>
      <c r="R769" s="12">
        <f aca="true" t="shared" si="451" ref="R769:R774">M769+N769+O769+P769+Q769</f>
        <v>70</v>
      </c>
      <c r="S769" s="80">
        <f t="shared" si="415"/>
        <v>1.3333333333333333</v>
      </c>
    </row>
    <row r="770" spans="1:19" ht="12.75" hidden="1" outlineLevel="2">
      <c r="A770" s="41">
        <v>39142</v>
      </c>
      <c r="B770" s="42" t="s">
        <v>199</v>
      </c>
      <c r="C770" s="42" t="s">
        <v>200</v>
      </c>
      <c r="E770" s="42">
        <v>2429430</v>
      </c>
      <c r="F770" s="42">
        <v>2429430</v>
      </c>
      <c r="G770" s="43">
        <f t="shared" si="449"/>
        <v>0</v>
      </c>
      <c r="H770" s="44">
        <v>0</v>
      </c>
      <c r="I770" s="44">
        <v>30</v>
      </c>
      <c r="J770" s="44">
        <v>0</v>
      </c>
      <c r="K770" s="98">
        <f>+I770+H770</f>
        <v>30</v>
      </c>
      <c r="L770" s="45" t="s">
        <v>262</v>
      </c>
      <c r="M770" s="44">
        <v>0</v>
      </c>
      <c r="N770" s="44">
        <f t="shared" si="450"/>
        <v>70</v>
      </c>
      <c r="O770" s="46">
        <v>0</v>
      </c>
      <c r="P770" s="44">
        <v>0</v>
      </c>
      <c r="Q770" s="44">
        <v>0</v>
      </c>
      <c r="R770" s="12">
        <f t="shared" si="451"/>
        <v>70</v>
      </c>
      <c r="S770" s="80">
        <f t="shared" si="415"/>
        <v>1.3333333333333333</v>
      </c>
    </row>
    <row r="771" spans="1:19" s="35" customFormat="1" ht="12.75" hidden="1" outlineLevel="2">
      <c r="A771" s="34">
        <v>39203</v>
      </c>
      <c r="B771" s="35" t="s">
        <v>199</v>
      </c>
      <c r="C771" s="35" t="s">
        <v>200</v>
      </c>
      <c r="E771" s="35">
        <v>2429430</v>
      </c>
      <c r="F771" s="35">
        <v>2492990</v>
      </c>
      <c r="G771" s="36">
        <f t="shared" si="449"/>
        <v>63560</v>
      </c>
      <c r="H771" s="37">
        <v>0</v>
      </c>
      <c r="I771" s="37">
        <v>0</v>
      </c>
      <c r="J771" s="37">
        <v>35.34</v>
      </c>
      <c r="K771" s="98">
        <f>+J771+I771+H771</f>
        <v>35.34</v>
      </c>
      <c r="L771" s="38" t="s">
        <v>262</v>
      </c>
      <c r="M771" s="37">
        <v>0</v>
      </c>
      <c r="N771" s="37">
        <f t="shared" si="450"/>
        <v>70</v>
      </c>
      <c r="O771" s="39">
        <f>(10000-5000)*$O$1</f>
        <v>10</v>
      </c>
      <c r="P771" s="37">
        <f>5000*$P$1</f>
        <v>12.5</v>
      </c>
      <c r="Q771" s="40">
        <f>(G771-15000)*$Q$1</f>
        <v>145.68</v>
      </c>
      <c r="R771" s="12">
        <f t="shared" si="451"/>
        <v>238.18</v>
      </c>
      <c r="S771" s="80">
        <f aca="true" t="shared" si="452" ref="S771:S832">SUM(R771-K771)/K771</f>
        <v>5.739671760045274</v>
      </c>
    </row>
    <row r="772" spans="1:19" s="28" customFormat="1" ht="12.75" hidden="1" outlineLevel="2">
      <c r="A772" s="27">
        <v>39264</v>
      </c>
      <c r="B772" s="28" t="s">
        <v>199</v>
      </c>
      <c r="C772" s="28" t="s">
        <v>200</v>
      </c>
      <c r="E772" s="28">
        <v>2492990</v>
      </c>
      <c r="F772" s="28">
        <v>2628320</v>
      </c>
      <c r="G772" s="29">
        <f t="shared" si="449"/>
        <v>135330</v>
      </c>
      <c r="H772" s="30">
        <v>0</v>
      </c>
      <c r="I772" s="30">
        <v>0</v>
      </c>
      <c r="J772" s="30">
        <v>203</v>
      </c>
      <c r="K772" s="98">
        <f>+J772+I772+H772</f>
        <v>203</v>
      </c>
      <c r="L772" s="31" t="s">
        <v>262</v>
      </c>
      <c r="M772" s="30">
        <v>0</v>
      </c>
      <c r="N772" s="30">
        <f t="shared" si="450"/>
        <v>70</v>
      </c>
      <c r="O772" s="32">
        <f>(10000-5000)*$O$1</f>
        <v>10</v>
      </c>
      <c r="P772" s="30">
        <f>5000*$P$1</f>
        <v>12.5</v>
      </c>
      <c r="Q772" s="68">
        <f>(G772-15000)*$Q$1</f>
        <v>360.99</v>
      </c>
      <c r="R772" s="12">
        <f t="shared" si="451"/>
        <v>453.49</v>
      </c>
      <c r="S772" s="80">
        <f t="shared" si="452"/>
        <v>1.2339408866995074</v>
      </c>
    </row>
    <row r="773" spans="1:19" s="63" customFormat="1" ht="12.75" hidden="1" outlineLevel="2">
      <c r="A773" s="62">
        <v>39326</v>
      </c>
      <c r="B773" s="63" t="s">
        <v>199</v>
      </c>
      <c r="C773" s="63" t="s">
        <v>200</v>
      </c>
      <c r="E773" s="63">
        <v>2628320</v>
      </c>
      <c r="F773" s="63">
        <v>2718700</v>
      </c>
      <c r="G773" s="64">
        <f t="shared" si="449"/>
        <v>90380</v>
      </c>
      <c r="H773" s="65">
        <v>0</v>
      </c>
      <c r="I773" s="65">
        <v>0</v>
      </c>
      <c r="J773" s="65">
        <v>135.57</v>
      </c>
      <c r="K773" s="101">
        <f>+J773+I773+H773</f>
        <v>135.57</v>
      </c>
      <c r="L773" s="64" t="s">
        <v>262</v>
      </c>
      <c r="M773" s="65">
        <v>0</v>
      </c>
      <c r="N773" s="65">
        <f t="shared" si="450"/>
        <v>70</v>
      </c>
      <c r="O773" s="66">
        <f>(10000-5000)*$O$1</f>
        <v>10</v>
      </c>
      <c r="P773" s="65">
        <f>5000*$P$1</f>
        <v>12.5</v>
      </c>
      <c r="Q773" s="67">
        <f>(G773-15000)*$Q$1</f>
        <v>226.14000000000001</v>
      </c>
      <c r="R773" s="48">
        <f t="shared" si="451"/>
        <v>318.64</v>
      </c>
      <c r="S773" s="80">
        <f t="shared" si="452"/>
        <v>1.350372501290846</v>
      </c>
    </row>
    <row r="774" spans="1:19" s="35" customFormat="1" ht="12.75" hidden="1" outlineLevel="2">
      <c r="A774" s="34">
        <v>39387</v>
      </c>
      <c r="B774" s="35" t="s">
        <v>199</v>
      </c>
      <c r="C774" s="35" t="s">
        <v>200</v>
      </c>
      <c r="E774" s="35">
        <v>2718700</v>
      </c>
      <c r="F774" s="35">
        <v>2797850</v>
      </c>
      <c r="G774" s="36">
        <f t="shared" si="449"/>
        <v>79150</v>
      </c>
      <c r="H774" s="37">
        <v>0</v>
      </c>
      <c r="I774" s="37">
        <v>0</v>
      </c>
      <c r="J774" s="37">
        <v>118.73</v>
      </c>
      <c r="K774" s="98">
        <f>+J774+I774+H774</f>
        <v>118.73</v>
      </c>
      <c r="L774" s="38" t="s">
        <v>262</v>
      </c>
      <c r="M774" s="37">
        <v>0</v>
      </c>
      <c r="N774" s="37">
        <f t="shared" si="450"/>
        <v>70</v>
      </c>
      <c r="O774" s="39">
        <f>(10000-5000)*$O$1</f>
        <v>10</v>
      </c>
      <c r="P774" s="37">
        <f>5000*$P$1</f>
        <v>12.5</v>
      </c>
      <c r="Q774" s="40">
        <f>(G774-15000)*$Q$1</f>
        <v>192.45000000000002</v>
      </c>
      <c r="R774" s="12">
        <f t="shared" si="451"/>
        <v>284.95000000000005</v>
      </c>
      <c r="S774" s="80">
        <f t="shared" si="452"/>
        <v>1.3999831550576942</v>
      </c>
    </row>
    <row r="775" spans="1:19" s="35" customFormat="1" ht="12.75" outlineLevel="1" collapsed="1">
      <c r="A775" s="34"/>
      <c r="B775" s="50" t="s">
        <v>377</v>
      </c>
      <c r="G775" s="36">
        <f>SUBTOTAL(9,G769:G774)</f>
        <v>368420</v>
      </c>
      <c r="H775" s="37">
        <f>SUBTOTAL(9,H769:H774)</f>
        <v>0</v>
      </c>
      <c r="I775" s="37">
        <f>SUBTOTAL(9,I769:I774)</f>
        <v>60</v>
      </c>
      <c r="J775" s="37">
        <f>SUBTOTAL(9,J769:J774)</f>
        <v>492.64</v>
      </c>
      <c r="K775" s="98">
        <f>SUBTOTAL(9,K769:K774)</f>
        <v>552.64</v>
      </c>
      <c r="L775" s="38"/>
      <c r="M775" s="37">
        <f aca="true" t="shared" si="453" ref="M775:R775">SUBTOTAL(9,M769:M774)</f>
        <v>0</v>
      </c>
      <c r="N775" s="37">
        <f t="shared" si="453"/>
        <v>420</v>
      </c>
      <c r="O775" s="39">
        <f t="shared" si="453"/>
        <v>40</v>
      </c>
      <c r="P775" s="37">
        <f t="shared" si="453"/>
        <v>50</v>
      </c>
      <c r="Q775" s="40">
        <f t="shared" si="453"/>
        <v>925.2600000000001</v>
      </c>
      <c r="R775" s="12">
        <f t="shared" si="453"/>
        <v>1435.26</v>
      </c>
      <c r="S775" s="80">
        <f t="shared" si="452"/>
        <v>1.5970975680370585</v>
      </c>
    </row>
    <row r="776" spans="1:19" ht="12.75" hidden="1" outlineLevel="2">
      <c r="A776" s="41">
        <v>39083</v>
      </c>
      <c r="B776" s="42" t="s">
        <v>201</v>
      </c>
      <c r="C776" s="42" t="s">
        <v>202</v>
      </c>
      <c r="E776" s="42">
        <v>3858020</v>
      </c>
      <c r="F776" s="42">
        <v>3858020</v>
      </c>
      <c r="G776" s="43">
        <f aca="true" t="shared" si="454" ref="G776:G781">F776-E776</f>
        <v>0</v>
      </c>
      <c r="H776" s="44">
        <v>0</v>
      </c>
      <c r="I776" s="44">
        <v>30</v>
      </c>
      <c r="J776" s="44">
        <v>0</v>
      </c>
      <c r="K776" s="98">
        <f>+I776+H776</f>
        <v>30</v>
      </c>
      <c r="L776" s="45" t="s">
        <v>262</v>
      </c>
      <c r="M776" s="44">
        <v>0</v>
      </c>
      <c r="N776" s="44">
        <f aca="true" t="shared" si="455" ref="N776:N781">$N$1*2</f>
        <v>70</v>
      </c>
      <c r="O776" s="46">
        <v>0</v>
      </c>
      <c r="P776" s="44">
        <v>0</v>
      </c>
      <c r="Q776" s="44">
        <v>0</v>
      </c>
      <c r="R776" s="12">
        <f aca="true" t="shared" si="456" ref="R776:R781">M776+N776+O776+P776+Q776</f>
        <v>70</v>
      </c>
      <c r="S776" s="80">
        <f t="shared" si="452"/>
        <v>1.3333333333333333</v>
      </c>
    </row>
    <row r="777" spans="1:19" ht="12.75" hidden="1" outlineLevel="2">
      <c r="A777" s="41">
        <v>39142</v>
      </c>
      <c r="B777" s="42" t="s">
        <v>201</v>
      </c>
      <c r="C777" s="42" t="s">
        <v>202</v>
      </c>
      <c r="E777" s="42">
        <v>3858020</v>
      </c>
      <c r="F777" s="42">
        <v>3858020</v>
      </c>
      <c r="G777" s="43">
        <f t="shared" si="454"/>
        <v>0</v>
      </c>
      <c r="H777" s="44">
        <v>10</v>
      </c>
      <c r="I777" s="44">
        <v>30</v>
      </c>
      <c r="J777" s="44">
        <v>0</v>
      </c>
      <c r="K777" s="98">
        <f>+I777+H777</f>
        <v>40</v>
      </c>
      <c r="L777" s="45" t="s">
        <v>262</v>
      </c>
      <c r="M777" s="44">
        <v>10</v>
      </c>
      <c r="N777" s="44">
        <f t="shared" si="455"/>
        <v>70</v>
      </c>
      <c r="O777" s="46">
        <v>0</v>
      </c>
      <c r="P777" s="44">
        <v>0</v>
      </c>
      <c r="Q777" s="44">
        <v>0</v>
      </c>
      <c r="R777" s="12">
        <f t="shared" si="456"/>
        <v>80</v>
      </c>
      <c r="S777" s="80">
        <f t="shared" si="452"/>
        <v>1</v>
      </c>
    </row>
    <row r="778" spans="1:19" s="35" customFormat="1" ht="12.75" hidden="1" outlineLevel="2">
      <c r="A778" s="34">
        <v>39203</v>
      </c>
      <c r="B778" s="35" t="s">
        <v>201</v>
      </c>
      <c r="C778" s="35" t="s">
        <v>202</v>
      </c>
      <c r="E778" s="35">
        <v>3858020</v>
      </c>
      <c r="F778" s="35">
        <v>3914360</v>
      </c>
      <c r="G778" s="36">
        <f t="shared" si="454"/>
        <v>56340</v>
      </c>
      <c r="H778" s="37">
        <v>0</v>
      </c>
      <c r="I778" s="37">
        <v>30</v>
      </c>
      <c r="J778" s="37">
        <v>0</v>
      </c>
      <c r="K778" s="98">
        <f>+J778+I778+H778</f>
        <v>30</v>
      </c>
      <c r="L778" s="38" t="s">
        <v>262</v>
      </c>
      <c r="M778" s="37">
        <v>0</v>
      </c>
      <c r="N778" s="37">
        <f t="shared" si="455"/>
        <v>70</v>
      </c>
      <c r="O778" s="39">
        <f>(10000-5000)*$O$1</f>
        <v>10</v>
      </c>
      <c r="P778" s="37">
        <f>5000*$P$1</f>
        <v>12.5</v>
      </c>
      <c r="Q778" s="40">
        <f>(G778-15000)*$Q$1</f>
        <v>124.02</v>
      </c>
      <c r="R778" s="12">
        <f t="shared" si="456"/>
        <v>216.51999999999998</v>
      </c>
      <c r="S778" s="80">
        <f t="shared" si="452"/>
        <v>6.2173333333333325</v>
      </c>
    </row>
    <row r="779" spans="1:19" s="21" customFormat="1" ht="12.75" hidden="1" outlineLevel="2">
      <c r="A779" s="20">
        <v>39264</v>
      </c>
      <c r="B779" s="21" t="s">
        <v>201</v>
      </c>
      <c r="C779" s="21" t="s">
        <v>202</v>
      </c>
      <c r="E779" s="21">
        <v>3914360</v>
      </c>
      <c r="F779" s="21">
        <v>4138440</v>
      </c>
      <c r="G779" s="22">
        <f t="shared" si="454"/>
        <v>224080</v>
      </c>
      <c r="H779" s="23">
        <v>0</v>
      </c>
      <c r="I779" s="23">
        <v>0</v>
      </c>
      <c r="J779" s="23">
        <v>336.12</v>
      </c>
      <c r="K779" s="98">
        <f>+J779+I779+H779</f>
        <v>336.12</v>
      </c>
      <c r="L779" s="24" t="s">
        <v>262</v>
      </c>
      <c r="M779" s="23">
        <v>0</v>
      </c>
      <c r="N779" s="23">
        <f t="shared" si="455"/>
        <v>70</v>
      </c>
      <c r="O779" s="25">
        <f>(10000-5000)*$O$1</f>
        <v>10</v>
      </c>
      <c r="P779" s="23">
        <f>5000*$P$1</f>
        <v>12.5</v>
      </c>
      <c r="Q779" s="69">
        <f>(G779-15000)*$Q$1</f>
        <v>627.24</v>
      </c>
      <c r="R779" s="12">
        <f t="shared" si="456"/>
        <v>719.74</v>
      </c>
      <c r="S779" s="80">
        <f t="shared" si="452"/>
        <v>1.141318576698798</v>
      </c>
    </row>
    <row r="780" spans="1:19" s="28" customFormat="1" ht="12.75" hidden="1" outlineLevel="2">
      <c r="A780" s="27">
        <v>39326</v>
      </c>
      <c r="B780" s="28" t="s">
        <v>201</v>
      </c>
      <c r="C780" s="28" t="s">
        <v>202</v>
      </c>
      <c r="E780" s="28">
        <v>4138440</v>
      </c>
      <c r="F780" s="28">
        <v>4299160</v>
      </c>
      <c r="G780" s="29">
        <f t="shared" si="454"/>
        <v>160720</v>
      </c>
      <c r="H780" s="30">
        <v>0</v>
      </c>
      <c r="I780" s="30">
        <v>0</v>
      </c>
      <c r="J780" s="30">
        <v>241.08</v>
      </c>
      <c r="K780" s="98">
        <f>+J780+I780+H780</f>
        <v>241.08</v>
      </c>
      <c r="L780" s="31" t="s">
        <v>262</v>
      </c>
      <c r="M780" s="30">
        <v>0</v>
      </c>
      <c r="N780" s="30">
        <f t="shared" si="455"/>
        <v>70</v>
      </c>
      <c r="O780" s="32">
        <f>(10000-5000)*$O$1</f>
        <v>10</v>
      </c>
      <c r="P780" s="30">
        <f>5000*$P$1</f>
        <v>12.5</v>
      </c>
      <c r="Q780" s="68">
        <f>(G780-15000)*$Q$1</f>
        <v>437.16</v>
      </c>
      <c r="R780" s="12">
        <f t="shared" si="456"/>
        <v>529.6600000000001</v>
      </c>
      <c r="S780" s="80">
        <f t="shared" si="452"/>
        <v>1.1970300315248052</v>
      </c>
    </row>
    <row r="781" spans="1:19" s="63" customFormat="1" ht="12.75" hidden="1" outlineLevel="2">
      <c r="A781" s="62">
        <v>39387</v>
      </c>
      <c r="B781" s="63" t="s">
        <v>201</v>
      </c>
      <c r="C781" s="63" t="s">
        <v>202</v>
      </c>
      <c r="E781" s="63">
        <v>4299160</v>
      </c>
      <c r="F781" s="63">
        <v>4398590</v>
      </c>
      <c r="G781" s="64">
        <f t="shared" si="454"/>
        <v>99430</v>
      </c>
      <c r="H781" s="65">
        <v>24.1</v>
      </c>
      <c r="I781" s="65">
        <v>0</v>
      </c>
      <c r="J781" s="65">
        <v>149.15</v>
      </c>
      <c r="K781" s="101">
        <f>+J781+I781+H781</f>
        <v>173.25</v>
      </c>
      <c r="L781" s="64" t="s">
        <v>262</v>
      </c>
      <c r="M781" s="65">
        <v>24.1</v>
      </c>
      <c r="N781" s="65">
        <f t="shared" si="455"/>
        <v>70</v>
      </c>
      <c r="O781" s="66">
        <f>(10000-5000)*$O$1</f>
        <v>10</v>
      </c>
      <c r="P781" s="65">
        <f>5000*$P$1</f>
        <v>12.5</v>
      </c>
      <c r="Q781" s="67">
        <f>(G781-15000)*$Q$1</f>
        <v>253.29</v>
      </c>
      <c r="R781" s="48">
        <f t="shared" si="456"/>
        <v>369.89</v>
      </c>
      <c r="S781" s="80">
        <f t="shared" si="452"/>
        <v>1.135007215007215</v>
      </c>
    </row>
    <row r="782" spans="1:19" s="63" customFormat="1" ht="12.75" outlineLevel="1" collapsed="1">
      <c r="A782" s="62"/>
      <c r="B782" s="76" t="s">
        <v>378</v>
      </c>
      <c r="G782" s="64">
        <f>SUBTOTAL(9,G776:G781)</f>
        <v>540570</v>
      </c>
      <c r="H782" s="65">
        <f>SUBTOTAL(9,H776:H781)</f>
        <v>34.1</v>
      </c>
      <c r="I782" s="65">
        <f>SUBTOTAL(9,I776:I781)</f>
        <v>90</v>
      </c>
      <c r="J782" s="65">
        <f>SUBTOTAL(9,J776:J781)</f>
        <v>726.35</v>
      </c>
      <c r="K782" s="101">
        <f>SUBTOTAL(9,K776:K781)</f>
        <v>850.45</v>
      </c>
      <c r="L782" s="64"/>
      <c r="M782" s="65">
        <f aca="true" t="shared" si="457" ref="M782:R782">SUBTOTAL(9,M776:M781)</f>
        <v>34.1</v>
      </c>
      <c r="N782" s="65">
        <f t="shared" si="457"/>
        <v>420</v>
      </c>
      <c r="O782" s="66">
        <f t="shared" si="457"/>
        <v>40</v>
      </c>
      <c r="P782" s="65">
        <f t="shared" si="457"/>
        <v>50</v>
      </c>
      <c r="Q782" s="67">
        <f t="shared" si="457"/>
        <v>1441.71</v>
      </c>
      <c r="R782" s="48">
        <f t="shared" si="457"/>
        <v>1985.81</v>
      </c>
      <c r="S782" s="80">
        <f t="shared" si="452"/>
        <v>1.3350108765947437</v>
      </c>
    </row>
    <row r="783" spans="1:19" ht="12.75" hidden="1" outlineLevel="2">
      <c r="A783" s="41">
        <v>39083</v>
      </c>
      <c r="B783" s="42" t="s">
        <v>203</v>
      </c>
      <c r="C783" s="42" t="s">
        <v>204</v>
      </c>
      <c r="E783" s="42">
        <v>2237080</v>
      </c>
      <c r="F783" s="42">
        <v>2237080</v>
      </c>
      <c r="G783" s="43">
        <f aca="true" t="shared" si="458" ref="G783:G788">F783-E783</f>
        <v>0</v>
      </c>
      <c r="H783" s="44">
        <v>0</v>
      </c>
      <c r="I783" s="44">
        <v>30</v>
      </c>
      <c r="J783" s="44">
        <v>0</v>
      </c>
      <c r="K783" s="98">
        <f>+I783+H783</f>
        <v>30</v>
      </c>
      <c r="L783" s="45" t="s">
        <v>262</v>
      </c>
      <c r="M783" s="44">
        <v>0</v>
      </c>
      <c r="N783" s="44">
        <f aca="true" t="shared" si="459" ref="N783:N788">$N$1*2</f>
        <v>70</v>
      </c>
      <c r="O783" s="46">
        <v>0</v>
      </c>
      <c r="P783" s="44">
        <v>0</v>
      </c>
      <c r="Q783" s="44">
        <v>0</v>
      </c>
      <c r="R783" s="12">
        <f aca="true" t="shared" si="460" ref="R783:R788">M783+N783+O783+P783+Q783</f>
        <v>70</v>
      </c>
      <c r="S783" s="80">
        <f t="shared" si="452"/>
        <v>1.3333333333333333</v>
      </c>
    </row>
    <row r="784" spans="1:19" ht="12.75" hidden="1" outlineLevel="2">
      <c r="A784" s="41">
        <v>39142</v>
      </c>
      <c r="B784" s="42" t="s">
        <v>203</v>
      </c>
      <c r="C784" s="42" t="s">
        <v>204</v>
      </c>
      <c r="E784" s="42">
        <v>2237080</v>
      </c>
      <c r="F784" s="42">
        <v>2237080</v>
      </c>
      <c r="G784" s="43">
        <f t="shared" si="458"/>
        <v>0</v>
      </c>
      <c r="H784" s="44">
        <v>0</v>
      </c>
      <c r="I784" s="44">
        <v>30</v>
      </c>
      <c r="J784" s="44">
        <v>0</v>
      </c>
      <c r="K784" s="98">
        <f>+I784+H784</f>
        <v>30</v>
      </c>
      <c r="L784" s="45" t="s">
        <v>262</v>
      </c>
      <c r="M784" s="44">
        <v>0</v>
      </c>
      <c r="N784" s="44">
        <f t="shared" si="459"/>
        <v>70</v>
      </c>
      <c r="O784" s="46">
        <v>0</v>
      </c>
      <c r="P784" s="44">
        <v>0</v>
      </c>
      <c r="Q784" s="44">
        <v>0</v>
      </c>
      <c r="R784" s="12">
        <f t="shared" si="460"/>
        <v>70</v>
      </c>
      <c r="S784" s="80">
        <f t="shared" si="452"/>
        <v>1.3333333333333333</v>
      </c>
    </row>
    <row r="785" spans="1:19" s="35" customFormat="1" ht="12.75" hidden="1" outlineLevel="2">
      <c r="A785" s="34">
        <v>39203</v>
      </c>
      <c r="B785" s="35" t="s">
        <v>203</v>
      </c>
      <c r="C785" s="35" t="s">
        <v>204</v>
      </c>
      <c r="E785" s="35">
        <v>2237080</v>
      </c>
      <c r="F785" s="35">
        <v>2275610</v>
      </c>
      <c r="G785" s="36">
        <f t="shared" si="458"/>
        <v>38530</v>
      </c>
      <c r="H785" s="37">
        <v>0</v>
      </c>
      <c r="I785" s="37">
        <v>30</v>
      </c>
      <c r="J785" s="37">
        <v>0</v>
      </c>
      <c r="K785" s="98">
        <f>+J785+I785+H785</f>
        <v>30</v>
      </c>
      <c r="L785" s="38" t="s">
        <v>262</v>
      </c>
      <c r="M785" s="37">
        <v>0</v>
      </c>
      <c r="N785" s="37">
        <f t="shared" si="459"/>
        <v>70</v>
      </c>
      <c r="O785" s="39">
        <f>(10000-5000)*$O$1</f>
        <v>10</v>
      </c>
      <c r="P785" s="37">
        <f>5000*$P$1</f>
        <v>12.5</v>
      </c>
      <c r="Q785" s="40">
        <f>(G785-15000)*$Q$1</f>
        <v>70.59</v>
      </c>
      <c r="R785" s="12">
        <f t="shared" si="460"/>
        <v>163.09</v>
      </c>
      <c r="S785" s="80">
        <f t="shared" si="452"/>
        <v>4.436333333333334</v>
      </c>
    </row>
    <row r="786" spans="1:19" s="28" customFormat="1" ht="12.75" hidden="1" outlineLevel="2">
      <c r="A786" s="27">
        <v>39264</v>
      </c>
      <c r="B786" s="28" t="s">
        <v>203</v>
      </c>
      <c r="C786" s="28" t="s">
        <v>204</v>
      </c>
      <c r="E786" s="28">
        <v>2275610</v>
      </c>
      <c r="F786" s="28">
        <v>2380190</v>
      </c>
      <c r="G786" s="29">
        <f t="shared" si="458"/>
        <v>104580</v>
      </c>
      <c r="H786" s="30">
        <v>0</v>
      </c>
      <c r="I786" s="30">
        <v>0</v>
      </c>
      <c r="J786" s="30">
        <v>156.87</v>
      </c>
      <c r="K786" s="98">
        <f>+J786+I786+H786</f>
        <v>156.87</v>
      </c>
      <c r="L786" s="31" t="s">
        <v>262</v>
      </c>
      <c r="M786" s="30">
        <v>0</v>
      </c>
      <c r="N786" s="30">
        <f t="shared" si="459"/>
        <v>70</v>
      </c>
      <c r="O786" s="32">
        <f>(10000-5000)*$O$1</f>
        <v>10</v>
      </c>
      <c r="P786" s="30">
        <f>5000*$P$1</f>
        <v>12.5</v>
      </c>
      <c r="Q786" s="68">
        <f>(G786-15000)*$Q$1</f>
        <v>268.74</v>
      </c>
      <c r="R786" s="12">
        <f t="shared" si="460"/>
        <v>361.24</v>
      </c>
      <c r="S786" s="80">
        <f t="shared" si="452"/>
        <v>1.30279849556958</v>
      </c>
    </row>
    <row r="787" spans="1:19" s="35" customFormat="1" ht="12.75" hidden="1" outlineLevel="2">
      <c r="A787" s="34">
        <v>39326</v>
      </c>
      <c r="B787" s="35" t="s">
        <v>203</v>
      </c>
      <c r="C787" s="35" t="s">
        <v>204</v>
      </c>
      <c r="E787" s="35">
        <v>2380190</v>
      </c>
      <c r="F787" s="35">
        <v>2460170</v>
      </c>
      <c r="G787" s="36">
        <f t="shared" si="458"/>
        <v>79980</v>
      </c>
      <c r="H787" s="37">
        <v>0</v>
      </c>
      <c r="I787" s="37">
        <v>0</v>
      </c>
      <c r="J787" s="37">
        <v>119.97</v>
      </c>
      <c r="K787" s="98">
        <f>+J787+I787+H787</f>
        <v>119.97</v>
      </c>
      <c r="L787" s="38" t="s">
        <v>262</v>
      </c>
      <c r="M787" s="37">
        <v>0</v>
      </c>
      <c r="N787" s="37">
        <f t="shared" si="459"/>
        <v>70</v>
      </c>
      <c r="O787" s="39">
        <f>(10000-5000)*$O$1</f>
        <v>10</v>
      </c>
      <c r="P787" s="37">
        <f>5000*$P$1</f>
        <v>12.5</v>
      </c>
      <c r="Q787" s="40">
        <f>(G787-15000)*$Q$1</f>
        <v>194.94</v>
      </c>
      <c r="R787" s="12">
        <f t="shared" si="460"/>
        <v>287.44</v>
      </c>
      <c r="S787" s="80">
        <f t="shared" si="452"/>
        <v>1.3959323164124364</v>
      </c>
    </row>
    <row r="788" spans="1:19" s="35" customFormat="1" ht="12.75" hidden="1" outlineLevel="2">
      <c r="A788" s="34">
        <v>39387</v>
      </c>
      <c r="B788" s="35" t="s">
        <v>203</v>
      </c>
      <c r="C788" s="35" t="s">
        <v>204</v>
      </c>
      <c r="E788" s="35">
        <v>2460170</v>
      </c>
      <c r="F788" s="35">
        <v>2497410</v>
      </c>
      <c r="G788" s="36">
        <f t="shared" si="458"/>
        <v>37240</v>
      </c>
      <c r="H788" s="37">
        <v>0</v>
      </c>
      <c r="I788" s="37">
        <v>0</v>
      </c>
      <c r="J788" s="37">
        <v>55.86</v>
      </c>
      <c r="K788" s="98">
        <f>+J788+I788+H788</f>
        <v>55.86</v>
      </c>
      <c r="L788" s="38" t="s">
        <v>262</v>
      </c>
      <c r="M788" s="37">
        <v>0</v>
      </c>
      <c r="N788" s="37">
        <f t="shared" si="459"/>
        <v>70</v>
      </c>
      <c r="O788" s="39">
        <f>(10000-5000)*$O$1</f>
        <v>10</v>
      </c>
      <c r="P788" s="37">
        <f>5000*$P$1</f>
        <v>12.5</v>
      </c>
      <c r="Q788" s="40">
        <f>(G788-15000)*$Q$1</f>
        <v>66.72</v>
      </c>
      <c r="R788" s="12">
        <f t="shared" si="460"/>
        <v>159.22</v>
      </c>
      <c r="S788" s="80">
        <f t="shared" si="452"/>
        <v>1.8503401360544218</v>
      </c>
    </row>
    <row r="789" spans="1:19" s="35" customFormat="1" ht="12.75" outlineLevel="1" collapsed="1">
      <c r="A789" s="34"/>
      <c r="B789" s="50" t="s">
        <v>379</v>
      </c>
      <c r="G789" s="36">
        <f>SUBTOTAL(9,G783:G788)</f>
        <v>260330</v>
      </c>
      <c r="H789" s="37">
        <f>SUBTOTAL(9,H783:H788)</f>
        <v>0</v>
      </c>
      <c r="I789" s="37">
        <f>SUBTOTAL(9,I783:I788)</f>
        <v>90</v>
      </c>
      <c r="J789" s="37">
        <f>SUBTOTAL(9,J783:J788)</f>
        <v>332.70000000000005</v>
      </c>
      <c r="K789" s="98">
        <f>SUBTOTAL(9,K783:K788)</f>
        <v>422.70000000000005</v>
      </c>
      <c r="L789" s="38"/>
      <c r="M789" s="37">
        <f aca="true" t="shared" si="461" ref="M789:R789">SUBTOTAL(9,M783:M788)</f>
        <v>0</v>
      </c>
      <c r="N789" s="37">
        <f t="shared" si="461"/>
        <v>420</v>
      </c>
      <c r="O789" s="39">
        <f t="shared" si="461"/>
        <v>40</v>
      </c>
      <c r="P789" s="37">
        <f t="shared" si="461"/>
        <v>50</v>
      </c>
      <c r="Q789" s="40">
        <f t="shared" si="461"/>
        <v>600.99</v>
      </c>
      <c r="R789" s="12">
        <f t="shared" si="461"/>
        <v>1110.99</v>
      </c>
      <c r="S789" s="80">
        <f t="shared" si="452"/>
        <v>1.6283179559971608</v>
      </c>
    </row>
    <row r="790" spans="1:19" ht="12.75" hidden="1" outlineLevel="2">
      <c r="A790" s="41">
        <v>39083</v>
      </c>
      <c r="B790" s="42" t="s">
        <v>205</v>
      </c>
      <c r="C790" s="42" t="s">
        <v>206</v>
      </c>
      <c r="E790" s="42">
        <v>2432120</v>
      </c>
      <c r="F790" s="42">
        <v>2432120</v>
      </c>
      <c r="G790" s="43">
        <f aca="true" t="shared" si="462" ref="G790:G795">F790-E790</f>
        <v>0</v>
      </c>
      <c r="H790" s="44">
        <v>27.35</v>
      </c>
      <c r="I790" s="44">
        <v>30</v>
      </c>
      <c r="J790" s="44">
        <v>0</v>
      </c>
      <c r="K790" s="98">
        <f>+I790+H790</f>
        <v>57.35</v>
      </c>
      <c r="L790" s="45" t="s">
        <v>262</v>
      </c>
      <c r="M790" s="44">
        <v>27.35</v>
      </c>
      <c r="N790" s="44">
        <f aca="true" t="shared" si="463" ref="N790:N795">$N$1*2</f>
        <v>70</v>
      </c>
      <c r="O790" s="46">
        <v>0</v>
      </c>
      <c r="P790" s="44">
        <v>0</v>
      </c>
      <c r="Q790" s="44">
        <v>0</v>
      </c>
      <c r="R790" s="12">
        <f aca="true" t="shared" si="464" ref="R790:R795">M790+N790+O790+P790+Q790</f>
        <v>97.35</v>
      </c>
      <c r="S790" s="80">
        <f t="shared" si="452"/>
        <v>0.6974716652136006</v>
      </c>
    </row>
    <row r="791" spans="1:19" ht="12.75" hidden="1" outlineLevel="2">
      <c r="A791" s="41">
        <v>39142</v>
      </c>
      <c r="B791" s="42" t="s">
        <v>205</v>
      </c>
      <c r="C791" s="42" t="s">
        <v>206</v>
      </c>
      <c r="E791" s="42">
        <v>2432120</v>
      </c>
      <c r="F791" s="42">
        <v>2432120</v>
      </c>
      <c r="G791" s="43">
        <f t="shared" si="462"/>
        <v>0</v>
      </c>
      <c r="H791" s="44">
        <v>0</v>
      </c>
      <c r="I791" s="44">
        <v>30</v>
      </c>
      <c r="J791" s="44">
        <v>0</v>
      </c>
      <c r="K791" s="98">
        <f>+I791+H791</f>
        <v>30</v>
      </c>
      <c r="L791" s="45" t="s">
        <v>262</v>
      </c>
      <c r="M791" s="44">
        <v>0</v>
      </c>
      <c r="N791" s="44">
        <f t="shared" si="463"/>
        <v>70</v>
      </c>
      <c r="O791" s="46">
        <v>0</v>
      </c>
      <c r="P791" s="44">
        <v>0</v>
      </c>
      <c r="Q791" s="44">
        <v>0</v>
      </c>
      <c r="R791" s="12">
        <f t="shared" si="464"/>
        <v>70</v>
      </c>
      <c r="S791" s="80">
        <f t="shared" si="452"/>
        <v>1.3333333333333333</v>
      </c>
    </row>
    <row r="792" spans="1:19" s="35" customFormat="1" ht="12.75" hidden="1" outlineLevel="2">
      <c r="A792" s="34">
        <v>39203</v>
      </c>
      <c r="B792" s="35" t="s">
        <v>205</v>
      </c>
      <c r="C792" s="35" t="s">
        <v>206</v>
      </c>
      <c r="E792" s="35">
        <v>2432120</v>
      </c>
      <c r="F792" s="35">
        <v>2482320</v>
      </c>
      <c r="G792" s="36">
        <f t="shared" si="462"/>
        <v>50200</v>
      </c>
      <c r="H792" s="37">
        <v>0</v>
      </c>
      <c r="I792" s="37">
        <v>30</v>
      </c>
      <c r="J792" s="37">
        <v>0</v>
      </c>
      <c r="K792" s="98">
        <f>+J792+I792+H792</f>
        <v>30</v>
      </c>
      <c r="L792" s="38" t="s">
        <v>262</v>
      </c>
      <c r="M792" s="37">
        <v>0</v>
      </c>
      <c r="N792" s="37">
        <f t="shared" si="463"/>
        <v>70</v>
      </c>
      <c r="O792" s="39">
        <f>(10000-5000)*$O$1</f>
        <v>10</v>
      </c>
      <c r="P792" s="37">
        <f>5000*$P$1</f>
        <v>12.5</v>
      </c>
      <c r="Q792" s="40">
        <f>(G792-15000)*$Q$1</f>
        <v>105.60000000000001</v>
      </c>
      <c r="R792" s="12">
        <f t="shared" si="464"/>
        <v>198.10000000000002</v>
      </c>
      <c r="S792" s="80">
        <f t="shared" si="452"/>
        <v>5.603333333333334</v>
      </c>
    </row>
    <row r="793" spans="1:19" s="28" customFormat="1" ht="12.75" hidden="1" outlineLevel="2">
      <c r="A793" s="27">
        <v>39264</v>
      </c>
      <c r="B793" s="28" t="s">
        <v>205</v>
      </c>
      <c r="C793" s="28" t="s">
        <v>206</v>
      </c>
      <c r="E793" s="28">
        <v>2482320</v>
      </c>
      <c r="F793" s="28">
        <v>2613660</v>
      </c>
      <c r="G793" s="29">
        <f t="shared" si="462"/>
        <v>131340</v>
      </c>
      <c r="H793" s="30">
        <v>0</v>
      </c>
      <c r="I793" s="30">
        <v>0</v>
      </c>
      <c r="J793" s="30">
        <v>197.01</v>
      </c>
      <c r="K793" s="98">
        <f>+J793+I793+H793</f>
        <v>197.01</v>
      </c>
      <c r="L793" s="31" t="s">
        <v>262</v>
      </c>
      <c r="M793" s="30">
        <v>0</v>
      </c>
      <c r="N793" s="30">
        <f t="shared" si="463"/>
        <v>70</v>
      </c>
      <c r="O793" s="32">
        <f>(10000-5000)*$O$1</f>
        <v>10</v>
      </c>
      <c r="P793" s="30">
        <f>5000*$P$1</f>
        <v>12.5</v>
      </c>
      <c r="Q793" s="68">
        <f>(G793-15000)*$Q$1</f>
        <v>349.02</v>
      </c>
      <c r="R793" s="12">
        <f t="shared" si="464"/>
        <v>441.52</v>
      </c>
      <c r="S793" s="80">
        <f t="shared" si="452"/>
        <v>1.2411045124612965</v>
      </c>
    </row>
    <row r="794" spans="1:19" s="35" customFormat="1" ht="12.75" hidden="1" outlineLevel="2">
      <c r="A794" s="34">
        <v>39326</v>
      </c>
      <c r="B794" s="35" t="s">
        <v>205</v>
      </c>
      <c r="C794" s="35" t="s">
        <v>206</v>
      </c>
      <c r="E794" s="35">
        <v>2613660</v>
      </c>
      <c r="F794" s="35">
        <v>2695150</v>
      </c>
      <c r="G794" s="36">
        <f t="shared" si="462"/>
        <v>81490</v>
      </c>
      <c r="H794" s="37">
        <v>0</v>
      </c>
      <c r="I794" s="37">
        <v>0</v>
      </c>
      <c r="J794" s="37">
        <v>122.24</v>
      </c>
      <c r="K794" s="98">
        <f>+J794+I794+H794</f>
        <v>122.24</v>
      </c>
      <c r="L794" s="38" t="s">
        <v>262</v>
      </c>
      <c r="M794" s="37">
        <v>0</v>
      </c>
      <c r="N794" s="37">
        <f t="shared" si="463"/>
        <v>70</v>
      </c>
      <c r="O794" s="39">
        <f>(10000-5000)*$O$1</f>
        <v>10</v>
      </c>
      <c r="P794" s="37">
        <f>5000*$P$1</f>
        <v>12.5</v>
      </c>
      <c r="Q794" s="40">
        <f>(G794-15000)*$Q$1</f>
        <v>199.47</v>
      </c>
      <c r="R794" s="12">
        <f t="shared" si="464"/>
        <v>291.97</v>
      </c>
      <c r="S794" s="80">
        <f t="shared" si="452"/>
        <v>1.3884980366492148</v>
      </c>
    </row>
    <row r="795" spans="1:19" s="35" customFormat="1" ht="12.75" hidden="1" outlineLevel="2">
      <c r="A795" s="34">
        <v>39387</v>
      </c>
      <c r="B795" s="35" t="s">
        <v>205</v>
      </c>
      <c r="C795" s="35" t="s">
        <v>206</v>
      </c>
      <c r="E795" s="35">
        <v>2695150</v>
      </c>
      <c r="F795" s="35">
        <v>2725010</v>
      </c>
      <c r="G795" s="36">
        <f t="shared" si="462"/>
        <v>29860</v>
      </c>
      <c r="H795" s="37">
        <v>12.22</v>
      </c>
      <c r="I795" s="37">
        <v>0</v>
      </c>
      <c r="J795" s="37">
        <v>44.79</v>
      </c>
      <c r="K795" s="98">
        <f>+J795+I795+H795</f>
        <v>57.01</v>
      </c>
      <c r="L795" s="38" t="s">
        <v>262</v>
      </c>
      <c r="M795" s="37">
        <v>12.22</v>
      </c>
      <c r="N795" s="37">
        <f t="shared" si="463"/>
        <v>70</v>
      </c>
      <c r="O795" s="39">
        <f>(10000-5000)*$O$1</f>
        <v>10</v>
      </c>
      <c r="P795" s="37">
        <f>5000*$P$1</f>
        <v>12.5</v>
      </c>
      <c r="Q795" s="40">
        <f>(G795-15000)*$Q$1</f>
        <v>44.58</v>
      </c>
      <c r="R795" s="12">
        <f t="shared" si="464"/>
        <v>149.3</v>
      </c>
      <c r="S795" s="80">
        <f t="shared" si="452"/>
        <v>1.6188388002104899</v>
      </c>
    </row>
    <row r="796" spans="1:19" s="35" customFormat="1" ht="12.75" outlineLevel="1" collapsed="1">
      <c r="A796" s="34"/>
      <c r="B796" s="50" t="s">
        <v>380</v>
      </c>
      <c r="G796" s="36">
        <f>SUBTOTAL(9,G790:G795)</f>
        <v>292890</v>
      </c>
      <c r="H796" s="37">
        <f>SUBTOTAL(9,H790:H795)</f>
        <v>39.57</v>
      </c>
      <c r="I796" s="37">
        <f>SUBTOTAL(9,I790:I795)</f>
        <v>90</v>
      </c>
      <c r="J796" s="37">
        <f>SUBTOTAL(9,J790:J795)</f>
        <v>364.04</v>
      </c>
      <c r="K796" s="98">
        <f>SUBTOTAL(9,K790:K795)</f>
        <v>493.61</v>
      </c>
      <c r="L796" s="38"/>
      <c r="M796" s="37">
        <f aca="true" t="shared" si="465" ref="M796:R796">SUBTOTAL(9,M790:M795)</f>
        <v>39.57</v>
      </c>
      <c r="N796" s="37">
        <f t="shared" si="465"/>
        <v>420</v>
      </c>
      <c r="O796" s="39">
        <f t="shared" si="465"/>
        <v>40</v>
      </c>
      <c r="P796" s="37">
        <f t="shared" si="465"/>
        <v>50</v>
      </c>
      <c r="Q796" s="40">
        <f t="shared" si="465"/>
        <v>698.6700000000001</v>
      </c>
      <c r="R796" s="12">
        <f t="shared" si="465"/>
        <v>1248.24</v>
      </c>
      <c r="S796" s="80">
        <f t="shared" si="452"/>
        <v>1.5287980389376228</v>
      </c>
    </row>
    <row r="797" spans="1:19" ht="12.75" hidden="1" outlineLevel="2">
      <c r="A797" s="41">
        <v>39083</v>
      </c>
      <c r="B797" s="42" t="s">
        <v>207</v>
      </c>
      <c r="C797" s="42" t="s">
        <v>208</v>
      </c>
      <c r="E797" s="42">
        <v>1075620</v>
      </c>
      <c r="F797" s="42">
        <v>1075620</v>
      </c>
      <c r="G797" s="43">
        <f aca="true" t="shared" si="466" ref="G797:G802">F797-E797</f>
        <v>0</v>
      </c>
      <c r="H797" s="44">
        <v>0</v>
      </c>
      <c r="I797" s="44">
        <v>30</v>
      </c>
      <c r="J797" s="44">
        <v>0</v>
      </c>
      <c r="K797" s="98">
        <f>+I797+H797</f>
        <v>30</v>
      </c>
      <c r="L797" s="45" t="s">
        <v>262</v>
      </c>
      <c r="M797" s="44">
        <v>0</v>
      </c>
      <c r="N797" s="44">
        <f aca="true" t="shared" si="467" ref="N797:N802">$N$1*2</f>
        <v>70</v>
      </c>
      <c r="O797" s="46">
        <v>0</v>
      </c>
      <c r="P797" s="44">
        <v>0</v>
      </c>
      <c r="Q797" s="44">
        <v>0</v>
      </c>
      <c r="R797" s="12">
        <f aca="true" t="shared" si="468" ref="R797:R802">M797+N797+O797+P797+Q797</f>
        <v>70</v>
      </c>
      <c r="S797" s="80">
        <f t="shared" si="452"/>
        <v>1.3333333333333333</v>
      </c>
    </row>
    <row r="798" spans="1:19" ht="12.75" hidden="1" outlineLevel="2">
      <c r="A798" s="41">
        <v>39142</v>
      </c>
      <c r="B798" s="42" t="s">
        <v>207</v>
      </c>
      <c r="C798" s="42" t="s">
        <v>208</v>
      </c>
      <c r="E798" s="42">
        <v>1075620</v>
      </c>
      <c r="F798" s="42">
        <v>1075620</v>
      </c>
      <c r="G798" s="43">
        <f t="shared" si="466"/>
        <v>0</v>
      </c>
      <c r="H798" s="44">
        <v>0</v>
      </c>
      <c r="I798" s="44">
        <v>30</v>
      </c>
      <c r="J798" s="44">
        <v>0</v>
      </c>
      <c r="K798" s="98">
        <f>+I798+H798</f>
        <v>30</v>
      </c>
      <c r="L798" s="45" t="s">
        <v>262</v>
      </c>
      <c r="M798" s="44">
        <v>0</v>
      </c>
      <c r="N798" s="44">
        <f t="shared" si="467"/>
        <v>70</v>
      </c>
      <c r="O798" s="46">
        <v>0</v>
      </c>
      <c r="P798" s="44">
        <v>0</v>
      </c>
      <c r="Q798" s="44">
        <v>0</v>
      </c>
      <c r="R798" s="12">
        <f t="shared" si="468"/>
        <v>70</v>
      </c>
      <c r="S798" s="80">
        <f t="shared" si="452"/>
        <v>1.3333333333333333</v>
      </c>
    </row>
    <row r="799" spans="1:19" s="35" customFormat="1" ht="12.75" hidden="1" outlineLevel="2">
      <c r="A799" s="34">
        <v>39203</v>
      </c>
      <c r="B799" s="35" t="s">
        <v>207</v>
      </c>
      <c r="C799" s="35" t="s">
        <v>208</v>
      </c>
      <c r="E799" s="35">
        <v>1075620</v>
      </c>
      <c r="F799" s="35">
        <v>1122080</v>
      </c>
      <c r="G799" s="36">
        <f t="shared" si="466"/>
        <v>46460</v>
      </c>
      <c r="H799" s="37">
        <v>0</v>
      </c>
      <c r="I799" s="37">
        <v>30</v>
      </c>
      <c r="J799" s="37">
        <v>0</v>
      </c>
      <c r="K799" s="98">
        <f>+J799+I799+H799</f>
        <v>30</v>
      </c>
      <c r="L799" s="38" t="s">
        <v>262</v>
      </c>
      <c r="M799" s="37">
        <v>0</v>
      </c>
      <c r="N799" s="37">
        <f t="shared" si="467"/>
        <v>70</v>
      </c>
      <c r="O799" s="39">
        <f>(10000-5000)*$O$1</f>
        <v>10</v>
      </c>
      <c r="P799" s="37">
        <f>5000*$P$1</f>
        <v>12.5</v>
      </c>
      <c r="Q799" s="40">
        <f>(G799-15000)*$Q$1</f>
        <v>94.38</v>
      </c>
      <c r="R799" s="12">
        <f t="shared" si="468"/>
        <v>186.88</v>
      </c>
      <c r="S799" s="80">
        <f t="shared" si="452"/>
        <v>5.229333333333333</v>
      </c>
    </row>
    <row r="800" spans="1:19" s="35" customFormat="1" ht="12.75" hidden="1" outlineLevel="2">
      <c r="A800" s="34">
        <v>39264</v>
      </c>
      <c r="B800" s="35" t="s">
        <v>207</v>
      </c>
      <c r="C800" s="35" t="s">
        <v>208</v>
      </c>
      <c r="E800" s="35">
        <v>1122080</v>
      </c>
      <c r="F800" s="35">
        <v>1208290</v>
      </c>
      <c r="G800" s="36">
        <f t="shared" si="466"/>
        <v>86210</v>
      </c>
      <c r="H800" s="37">
        <v>0</v>
      </c>
      <c r="I800" s="37">
        <v>0</v>
      </c>
      <c r="J800" s="37">
        <v>129.32</v>
      </c>
      <c r="K800" s="98">
        <f>+J800+I800+H800</f>
        <v>129.32</v>
      </c>
      <c r="L800" s="38" t="s">
        <v>262</v>
      </c>
      <c r="M800" s="37">
        <v>0</v>
      </c>
      <c r="N800" s="37">
        <f t="shared" si="467"/>
        <v>70</v>
      </c>
      <c r="O800" s="39">
        <f>(10000-5000)*$O$1</f>
        <v>10</v>
      </c>
      <c r="P800" s="37">
        <f>5000*$P$1</f>
        <v>12.5</v>
      </c>
      <c r="Q800" s="40">
        <f>(G800-15000)*$Q$1</f>
        <v>213.63</v>
      </c>
      <c r="R800" s="12">
        <f t="shared" si="468"/>
        <v>306.13</v>
      </c>
      <c r="S800" s="80">
        <f t="shared" si="452"/>
        <v>1.367228580266007</v>
      </c>
    </row>
    <row r="801" spans="1:19" s="35" customFormat="1" ht="12.75" hidden="1" outlineLevel="2">
      <c r="A801" s="34">
        <v>39326</v>
      </c>
      <c r="B801" s="35" t="s">
        <v>207</v>
      </c>
      <c r="C801" s="35" t="s">
        <v>208</v>
      </c>
      <c r="E801" s="35">
        <v>1208290</v>
      </c>
      <c r="F801" s="35">
        <v>1271280</v>
      </c>
      <c r="G801" s="36">
        <f t="shared" si="466"/>
        <v>62990</v>
      </c>
      <c r="H801" s="37">
        <v>0</v>
      </c>
      <c r="I801" s="37">
        <v>0</v>
      </c>
      <c r="J801" s="37">
        <v>94.49</v>
      </c>
      <c r="K801" s="98">
        <f>+J801+I801+H801</f>
        <v>94.49</v>
      </c>
      <c r="L801" s="38" t="s">
        <v>262</v>
      </c>
      <c r="M801" s="37">
        <v>0</v>
      </c>
      <c r="N801" s="37">
        <f t="shared" si="467"/>
        <v>70</v>
      </c>
      <c r="O801" s="39">
        <f>(10000-5000)*$O$1</f>
        <v>10</v>
      </c>
      <c r="P801" s="37">
        <f>5000*$P$1</f>
        <v>12.5</v>
      </c>
      <c r="Q801" s="40">
        <f>(G801-15000)*$Q$1</f>
        <v>143.97</v>
      </c>
      <c r="R801" s="12">
        <f t="shared" si="468"/>
        <v>236.47</v>
      </c>
      <c r="S801" s="80">
        <f t="shared" si="452"/>
        <v>1.5025928669700501</v>
      </c>
    </row>
    <row r="802" spans="1:19" s="35" customFormat="1" ht="12.75" hidden="1" outlineLevel="2">
      <c r="A802" s="34">
        <v>39387</v>
      </c>
      <c r="B802" s="35" t="s">
        <v>207</v>
      </c>
      <c r="C802" s="35" t="s">
        <v>208</v>
      </c>
      <c r="E802" s="35">
        <v>1271280</v>
      </c>
      <c r="F802" s="35">
        <v>1306380</v>
      </c>
      <c r="G802" s="36">
        <f t="shared" si="466"/>
        <v>35100</v>
      </c>
      <c r="H802" s="37">
        <v>0</v>
      </c>
      <c r="I802" s="37">
        <v>0</v>
      </c>
      <c r="J802" s="37">
        <v>52.65</v>
      </c>
      <c r="K802" s="98">
        <f>+J802+I802+H802</f>
        <v>52.65</v>
      </c>
      <c r="L802" s="38" t="s">
        <v>262</v>
      </c>
      <c r="M802" s="37">
        <v>0</v>
      </c>
      <c r="N802" s="37">
        <f t="shared" si="467"/>
        <v>70</v>
      </c>
      <c r="O802" s="39">
        <f>(10000-5000)*$O$1</f>
        <v>10</v>
      </c>
      <c r="P802" s="37">
        <f>5000*$P$1</f>
        <v>12.5</v>
      </c>
      <c r="Q802" s="40">
        <f>(G802-15000)*$Q$1</f>
        <v>60.300000000000004</v>
      </c>
      <c r="R802" s="12">
        <f t="shared" si="468"/>
        <v>152.8</v>
      </c>
      <c r="S802" s="80">
        <f t="shared" si="452"/>
        <v>1.902184235517569</v>
      </c>
    </row>
    <row r="803" spans="1:19" s="35" customFormat="1" ht="12.75" outlineLevel="1" collapsed="1">
      <c r="A803" s="34"/>
      <c r="B803" s="50" t="s">
        <v>381</v>
      </c>
      <c r="G803" s="36">
        <f>SUBTOTAL(9,G797:G802)</f>
        <v>230760</v>
      </c>
      <c r="H803" s="37">
        <f>SUBTOTAL(9,H797:H802)</f>
        <v>0</v>
      </c>
      <c r="I803" s="37">
        <f>SUBTOTAL(9,I797:I802)</f>
        <v>90</v>
      </c>
      <c r="J803" s="37">
        <f>SUBTOTAL(9,J797:J802)</f>
        <v>276.46</v>
      </c>
      <c r="K803" s="98">
        <f>SUBTOTAL(9,K797:K802)</f>
        <v>366.46</v>
      </c>
      <c r="L803" s="38"/>
      <c r="M803" s="37">
        <f aca="true" t="shared" si="469" ref="M803:R803">SUBTOTAL(9,M797:M802)</f>
        <v>0</v>
      </c>
      <c r="N803" s="37">
        <f t="shared" si="469"/>
        <v>420</v>
      </c>
      <c r="O803" s="39">
        <f t="shared" si="469"/>
        <v>40</v>
      </c>
      <c r="P803" s="37">
        <f t="shared" si="469"/>
        <v>50</v>
      </c>
      <c r="Q803" s="40">
        <f t="shared" si="469"/>
        <v>512.28</v>
      </c>
      <c r="R803" s="12">
        <f t="shared" si="469"/>
        <v>1022.28</v>
      </c>
      <c r="S803" s="80">
        <f t="shared" si="452"/>
        <v>1.789608688533537</v>
      </c>
    </row>
    <row r="804" spans="1:19" ht="12.75" hidden="1" outlineLevel="2">
      <c r="A804" s="41">
        <v>39083</v>
      </c>
      <c r="B804" s="42" t="s">
        <v>223</v>
      </c>
      <c r="C804" s="42" t="s">
        <v>224</v>
      </c>
      <c r="E804" s="42">
        <v>1219040</v>
      </c>
      <c r="F804" s="42">
        <v>1219040</v>
      </c>
      <c r="G804" s="43">
        <f aca="true" t="shared" si="470" ref="G804:G809">F804-E804</f>
        <v>0</v>
      </c>
      <c r="H804" s="44">
        <v>24.22</v>
      </c>
      <c r="I804" s="44">
        <v>30</v>
      </c>
      <c r="J804" s="44">
        <v>0</v>
      </c>
      <c r="K804" s="98">
        <f>+I804+H804</f>
        <v>54.22</v>
      </c>
      <c r="L804" s="45" t="s">
        <v>262</v>
      </c>
      <c r="M804" s="44">
        <v>24.22</v>
      </c>
      <c r="N804" s="44">
        <f aca="true" t="shared" si="471" ref="N804:N809">$N$1*2</f>
        <v>70</v>
      </c>
      <c r="O804" s="46">
        <v>0</v>
      </c>
      <c r="P804" s="44">
        <v>0</v>
      </c>
      <c r="Q804" s="44">
        <v>0</v>
      </c>
      <c r="R804" s="12">
        <f aca="true" t="shared" si="472" ref="R804:R809">M804+N804+O804+P804+Q804</f>
        <v>94.22</v>
      </c>
      <c r="S804" s="80">
        <f t="shared" si="452"/>
        <v>0.7377351530800442</v>
      </c>
    </row>
    <row r="805" spans="1:19" ht="12.75" hidden="1" outlineLevel="2">
      <c r="A805" s="41">
        <v>39142</v>
      </c>
      <c r="B805" s="42" t="s">
        <v>223</v>
      </c>
      <c r="C805" s="42" t="s">
        <v>224</v>
      </c>
      <c r="E805" s="42">
        <v>1219040</v>
      </c>
      <c r="F805" s="42">
        <v>1219040</v>
      </c>
      <c r="G805" s="43">
        <f t="shared" si="470"/>
        <v>0</v>
      </c>
      <c r="H805" s="44">
        <v>0</v>
      </c>
      <c r="I805" s="44">
        <v>30</v>
      </c>
      <c r="J805" s="44">
        <v>0</v>
      </c>
      <c r="K805" s="98">
        <f>+I805+H805</f>
        <v>30</v>
      </c>
      <c r="L805" s="45" t="s">
        <v>262</v>
      </c>
      <c r="M805" s="44">
        <v>0</v>
      </c>
      <c r="N805" s="44">
        <f t="shared" si="471"/>
        <v>70</v>
      </c>
      <c r="O805" s="46">
        <v>0</v>
      </c>
      <c r="P805" s="44">
        <v>0</v>
      </c>
      <c r="Q805" s="44">
        <v>0</v>
      </c>
      <c r="R805" s="12">
        <f t="shared" si="472"/>
        <v>70</v>
      </c>
      <c r="S805" s="80">
        <f t="shared" si="452"/>
        <v>1.3333333333333333</v>
      </c>
    </row>
    <row r="806" spans="1:19" s="35" customFormat="1" ht="12.75" hidden="1" outlineLevel="2">
      <c r="A806" s="34">
        <v>39203</v>
      </c>
      <c r="B806" s="35" t="s">
        <v>223</v>
      </c>
      <c r="C806" s="35" t="s">
        <v>224</v>
      </c>
      <c r="E806" s="35">
        <v>1219040</v>
      </c>
      <c r="F806" s="35">
        <v>1262840</v>
      </c>
      <c r="G806" s="36">
        <f t="shared" si="470"/>
        <v>43800</v>
      </c>
      <c r="H806" s="37">
        <v>0</v>
      </c>
      <c r="I806" s="37">
        <v>30</v>
      </c>
      <c r="J806" s="37">
        <v>0</v>
      </c>
      <c r="K806" s="98">
        <f>+J806+I806+H806</f>
        <v>30</v>
      </c>
      <c r="L806" s="38" t="s">
        <v>262</v>
      </c>
      <c r="M806" s="37">
        <v>0</v>
      </c>
      <c r="N806" s="37">
        <f t="shared" si="471"/>
        <v>70</v>
      </c>
      <c r="O806" s="39">
        <f>(10000-5000)*$O$1</f>
        <v>10</v>
      </c>
      <c r="P806" s="37">
        <f>5000*$P$1</f>
        <v>12.5</v>
      </c>
      <c r="Q806" s="40">
        <f>(G806-15000)*$Q$1</f>
        <v>86.4</v>
      </c>
      <c r="R806" s="12">
        <f t="shared" si="472"/>
        <v>178.9</v>
      </c>
      <c r="S806" s="80">
        <f t="shared" si="452"/>
        <v>4.963333333333334</v>
      </c>
    </row>
    <row r="807" spans="1:19" s="28" customFormat="1" ht="12.75" hidden="1" outlineLevel="2">
      <c r="A807" s="27">
        <v>39264</v>
      </c>
      <c r="B807" s="28" t="s">
        <v>223</v>
      </c>
      <c r="C807" s="28" t="s">
        <v>224</v>
      </c>
      <c r="E807" s="28">
        <v>1262840</v>
      </c>
      <c r="F807" s="28">
        <v>1392690</v>
      </c>
      <c r="G807" s="29">
        <f t="shared" si="470"/>
        <v>129850</v>
      </c>
      <c r="H807" s="30">
        <v>0</v>
      </c>
      <c r="I807" s="30">
        <v>0</v>
      </c>
      <c r="J807" s="30">
        <v>194.78</v>
      </c>
      <c r="K807" s="98">
        <f>+J807+I807+H807</f>
        <v>194.78</v>
      </c>
      <c r="L807" s="31" t="s">
        <v>262</v>
      </c>
      <c r="M807" s="30">
        <v>0</v>
      </c>
      <c r="N807" s="30">
        <f t="shared" si="471"/>
        <v>70</v>
      </c>
      <c r="O807" s="32">
        <f>(10000-5000)*$O$1</f>
        <v>10</v>
      </c>
      <c r="P807" s="30">
        <f>5000*$P$1</f>
        <v>12.5</v>
      </c>
      <c r="Q807" s="68">
        <f>(G807-15000)*$Q$1</f>
        <v>344.55</v>
      </c>
      <c r="R807" s="12">
        <f t="shared" si="472"/>
        <v>437.05</v>
      </c>
      <c r="S807" s="80">
        <f t="shared" si="452"/>
        <v>1.2438135332169629</v>
      </c>
    </row>
    <row r="808" spans="1:19" s="35" customFormat="1" ht="12.75" hidden="1" outlineLevel="2">
      <c r="A808" s="34">
        <v>39326</v>
      </c>
      <c r="B808" s="35" t="s">
        <v>223</v>
      </c>
      <c r="C808" s="35" t="s">
        <v>224</v>
      </c>
      <c r="E808" s="35">
        <v>1392690</v>
      </c>
      <c r="F808" s="35">
        <v>1478640</v>
      </c>
      <c r="G808" s="36">
        <f t="shared" si="470"/>
        <v>85950</v>
      </c>
      <c r="H808" s="37">
        <v>0</v>
      </c>
      <c r="I808" s="37">
        <v>0</v>
      </c>
      <c r="J808" s="37">
        <v>128.93</v>
      </c>
      <c r="K808" s="98">
        <f>+J808+I808+H808</f>
        <v>128.93</v>
      </c>
      <c r="L808" s="38" t="s">
        <v>262</v>
      </c>
      <c r="M808" s="37">
        <v>0</v>
      </c>
      <c r="N808" s="37">
        <f t="shared" si="471"/>
        <v>70</v>
      </c>
      <c r="O808" s="39">
        <f>(10000-5000)*$O$1</f>
        <v>10</v>
      </c>
      <c r="P808" s="37">
        <f>5000*$P$1</f>
        <v>12.5</v>
      </c>
      <c r="Q808" s="40">
        <f>(G808-15000)*$Q$1</f>
        <v>212.85</v>
      </c>
      <c r="R808" s="12">
        <f t="shared" si="472"/>
        <v>305.35</v>
      </c>
      <c r="S808" s="80">
        <f t="shared" si="452"/>
        <v>1.3683394089816179</v>
      </c>
    </row>
    <row r="809" spans="1:19" s="35" customFormat="1" ht="12.75" hidden="1" outlineLevel="2">
      <c r="A809" s="34">
        <v>39387</v>
      </c>
      <c r="B809" s="35" t="s">
        <v>223</v>
      </c>
      <c r="C809" s="35" t="s">
        <v>224</v>
      </c>
      <c r="E809" s="35">
        <v>1478640</v>
      </c>
      <c r="F809" s="35">
        <v>1545660</v>
      </c>
      <c r="G809" s="36">
        <f t="shared" si="470"/>
        <v>67020</v>
      </c>
      <c r="H809" s="37">
        <v>0</v>
      </c>
      <c r="I809" s="37">
        <v>0</v>
      </c>
      <c r="J809" s="37">
        <v>100.53</v>
      </c>
      <c r="K809" s="98">
        <f>+J809+I809+H809</f>
        <v>100.53</v>
      </c>
      <c r="L809" s="38" t="s">
        <v>262</v>
      </c>
      <c r="M809" s="37">
        <v>0</v>
      </c>
      <c r="N809" s="37">
        <f t="shared" si="471"/>
        <v>70</v>
      </c>
      <c r="O809" s="39">
        <f>(10000-5000)*$O$1</f>
        <v>10</v>
      </c>
      <c r="P809" s="37">
        <f>5000*$P$1</f>
        <v>12.5</v>
      </c>
      <c r="Q809" s="40">
        <f>(G809-15000)*$Q$1</f>
        <v>156.06</v>
      </c>
      <c r="R809" s="12">
        <f t="shared" si="472"/>
        <v>248.56</v>
      </c>
      <c r="S809" s="80">
        <f t="shared" si="452"/>
        <v>1.4724957724062469</v>
      </c>
    </row>
    <row r="810" spans="1:19" s="35" customFormat="1" ht="12.75" outlineLevel="1" collapsed="1">
      <c r="A810" s="34"/>
      <c r="B810" s="50" t="s">
        <v>382</v>
      </c>
      <c r="G810" s="36">
        <f>SUBTOTAL(9,G804:G809)</f>
        <v>326620</v>
      </c>
      <c r="H810" s="37">
        <f>SUBTOTAL(9,H804:H809)</f>
        <v>24.22</v>
      </c>
      <c r="I810" s="37">
        <f>SUBTOTAL(9,I804:I809)</f>
        <v>90</v>
      </c>
      <c r="J810" s="37">
        <f>SUBTOTAL(9,J804:J809)</f>
        <v>424.24</v>
      </c>
      <c r="K810" s="98">
        <f>SUBTOTAL(9,K804:K809)</f>
        <v>538.46</v>
      </c>
      <c r="L810" s="38"/>
      <c r="M810" s="37">
        <f aca="true" t="shared" si="473" ref="M810:R810">SUBTOTAL(9,M804:M809)</f>
        <v>24.22</v>
      </c>
      <c r="N810" s="37">
        <f t="shared" si="473"/>
        <v>420</v>
      </c>
      <c r="O810" s="39">
        <f t="shared" si="473"/>
        <v>40</v>
      </c>
      <c r="P810" s="37">
        <f t="shared" si="473"/>
        <v>50</v>
      </c>
      <c r="Q810" s="40">
        <f t="shared" si="473"/>
        <v>799.8600000000001</v>
      </c>
      <c r="R810" s="12">
        <f t="shared" si="473"/>
        <v>1334.08</v>
      </c>
      <c r="S810" s="80">
        <f t="shared" si="452"/>
        <v>1.4775842216692046</v>
      </c>
    </row>
    <row r="811" spans="1:19" ht="12.75" hidden="1" outlineLevel="2">
      <c r="A811" s="41">
        <v>39083</v>
      </c>
      <c r="B811" s="42" t="s">
        <v>225</v>
      </c>
      <c r="C811" s="42" t="s">
        <v>226</v>
      </c>
      <c r="E811" s="42">
        <v>511320</v>
      </c>
      <c r="F811" s="42">
        <v>511320</v>
      </c>
      <c r="G811" s="43">
        <f aca="true" t="shared" si="474" ref="G811:G816">F811-E811</f>
        <v>0</v>
      </c>
      <c r="H811" s="44">
        <v>0</v>
      </c>
      <c r="I811" s="44">
        <v>30</v>
      </c>
      <c r="J811" s="44">
        <v>0</v>
      </c>
      <c r="K811" s="98">
        <f>+I811+H811</f>
        <v>30</v>
      </c>
      <c r="L811" s="45" t="s">
        <v>262</v>
      </c>
      <c r="M811" s="44">
        <v>0</v>
      </c>
      <c r="N811" s="44">
        <f aca="true" t="shared" si="475" ref="N811:N816">$N$1*2</f>
        <v>70</v>
      </c>
      <c r="O811" s="46">
        <v>0</v>
      </c>
      <c r="P811" s="44">
        <v>0</v>
      </c>
      <c r="Q811" s="44">
        <v>0</v>
      </c>
      <c r="R811" s="12">
        <f aca="true" t="shared" si="476" ref="R811:R816">M811+N811+O811+P811+Q811</f>
        <v>70</v>
      </c>
      <c r="S811" s="80">
        <f t="shared" si="452"/>
        <v>1.3333333333333333</v>
      </c>
    </row>
    <row r="812" spans="1:19" ht="12.75" hidden="1" outlineLevel="2">
      <c r="A812" s="41">
        <v>39142</v>
      </c>
      <c r="B812" s="42" t="s">
        <v>225</v>
      </c>
      <c r="C812" s="42" t="s">
        <v>226</v>
      </c>
      <c r="E812" s="42">
        <v>511320</v>
      </c>
      <c r="F812" s="42">
        <v>511320</v>
      </c>
      <c r="G812" s="43">
        <f t="shared" si="474"/>
        <v>0</v>
      </c>
      <c r="H812" s="44">
        <v>0</v>
      </c>
      <c r="I812" s="44">
        <v>30</v>
      </c>
      <c r="J812" s="44">
        <v>0</v>
      </c>
      <c r="K812" s="98">
        <f>+I812+H812</f>
        <v>30</v>
      </c>
      <c r="L812" s="45" t="s">
        <v>262</v>
      </c>
      <c r="M812" s="44">
        <v>0</v>
      </c>
      <c r="N812" s="44">
        <f t="shared" si="475"/>
        <v>70</v>
      </c>
      <c r="O812" s="46">
        <v>0</v>
      </c>
      <c r="P812" s="44">
        <v>0</v>
      </c>
      <c r="Q812" s="44">
        <v>0</v>
      </c>
      <c r="R812" s="12">
        <f t="shared" si="476"/>
        <v>70</v>
      </c>
      <c r="S812" s="80">
        <f t="shared" si="452"/>
        <v>1.3333333333333333</v>
      </c>
    </row>
    <row r="813" spans="1:19" s="35" customFormat="1" ht="12.75" hidden="1" outlineLevel="2">
      <c r="A813" s="34">
        <v>39203</v>
      </c>
      <c r="B813" s="35" t="s">
        <v>225</v>
      </c>
      <c r="C813" s="35" t="s">
        <v>226</v>
      </c>
      <c r="E813" s="35">
        <v>511320</v>
      </c>
      <c r="F813" s="35">
        <v>545520</v>
      </c>
      <c r="G813" s="36">
        <f t="shared" si="474"/>
        <v>34200</v>
      </c>
      <c r="H813" s="37">
        <v>10</v>
      </c>
      <c r="I813" s="37">
        <v>30</v>
      </c>
      <c r="J813" s="37">
        <v>0</v>
      </c>
      <c r="K813" s="98">
        <f>+J813+I813+H813</f>
        <v>40</v>
      </c>
      <c r="L813" s="38" t="s">
        <v>262</v>
      </c>
      <c r="M813" s="37">
        <v>10</v>
      </c>
      <c r="N813" s="37">
        <f t="shared" si="475"/>
        <v>70</v>
      </c>
      <c r="O813" s="39">
        <f>(10000-5000)*$O$1</f>
        <v>10</v>
      </c>
      <c r="P813" s="37">
        <f>5000*$P$1</f>
        <v>12.5</v>
      </c>
      <c r="Q813" s="40">
        <f>(G813-15000)*$Q$1</f>
        <v>57.6</v>
      </c>
      <c r="R813" s="12">
        <f t="shared" si="476"/>
        <v>160.1</v>
      </c>
      <c r="S813" s="80">
        <f t="shared" si="452"/>
        <v>3.0025</v>
      </c>
    </row>
    <row r="814" spans="1:19" s="35" customFormat="1" ht="12.75" hidden="1" outlineLevel="2">
      <c r="A814" s="34">
        <v>39264</v>
      </c>
      <c r="B814" s="35" t="s">
        <v>225</v>
      </c>
      <c r="C814" s="35" t="s">
        <v>226</v>
      </c>
      <c r="E814" s="35">
        <v>545520</v>
      </c>
      <c r="F814" s="35">
        <v>580730</v>
      </c>
      <c r="G814" s="36">
        <f t="shared" si="474"/>
        <v>35210</v>
      </c>
      <c r="H814" s="37">
        <v>10</v>
      </c>
      <c r="I814" s="37">
        <v>0</v>
      </c>
      <c r="J814" s="37">
        <v>52.82</v>
      </c>
      <c r="K814" s="98">
        <f>+J814+I814+H814</f>
        <v>62.82</v>
      </c>
      <c r="L814" s="38" t="s">
        <v>262</v>
      </c>
      <c r="M814" s="37">
        <v>10</v>
      </c>
      <c r="N814" s="37">
        <f t="shared" si="475"/>
        <v>70</v>
      </c>
      <c r="O814" s="39">
        <f>(10000-5000)*$O$1</f>
        <v>10</v>
      </c>
      <c r="P814" s="37">
        <f>5000*$P$1</f>
        <v>12.5</v>
      </c>
      <c r="Q814" s="40">
        <f>(G814-15000)*$Q$1</f>
        <v>60.63</v>
      </c>
      <c r="R814" s="12">
        <f t="shared" si="476"/>
        <v>163.13</v>
      </c>
      <c r="S814" s="80">
        <f t="shared" si="452"/>
        <v>1.5967844635466413</v>
      </c>
    </row>
    <row r="815" spans="1:19" s="35" customFormat="1" ht="12.75" hidden="1" outlineLevel="2">
      <c r="A815" s="34">
        <v>39326</v>
      </c>
      <c r="B815" s="35" t="s">
        <v>225</v>
      </c>
      <c r="C815" s="35" t="s">
        <v>226</v>
      </c>
      <c r="E815" s="35">
        <v>580730</v>
      </c>
      <c r="F815" s="35">
        <v>607700</v>
      </c>
      <c r="G815" s="36">
        <f t="shared" si="474"/>
        <v>26970</v>
      </c>
      <c r="H815" s="37">
        <v>0</v>
      </c>
      <c r="I815" s="37">
        <v>0</v>
      </c>
      <c r="J815" s="37">
        <v>40.46</v>
      </c>
      <c r="K815" s="98">
        <f>+J815+I815+H815</f>
        <v>40.46</v>
      </c>
      <c r="L815" s="38" t="s">
        <v>262</v>
      </c>
      <c r="M815" s="37">
        <v>0</v>
      </c>
      <c r="N815" s="37">
        <f t="shared" si="475"/>
        <v>70</v>
      </c>
      <c r="O815" s="39">
        <f>(10000-5000)*$O$1</f>
        <v>10</v>
      </c>
      <c r="P815" s="37">
        <f>5000*$P$1</f>
        <v>12.5</v>
      </c>
      <c r="Q815" s="40">
        <f>(G815-15000)*$Q$1</f>
        <v>35.910000000000004</v>
      </c>
      <c r="R815" s="12">
        <f t="shared" si="476"/>
        <v>128.41</v>
      </c>
      <c r="S815" s="80">
        <f t="shared" si="452"/>
        <v>2.1737518536826492</v>
      </c>
    </row>
    <row r="816" spans="1:19" s="35" customFormat="1" ht="12.75" hidden="1" outlineLevel="2">
      <c r="A816" s="34">
        <v>39387</v>
      </c>
      <c r="B816" s="35" t="s">
        <v>225</v>
      </c>
      <c r="C816" s="35" t="s">
        <v>226</v>
      </c>
      <c r="E816" s="35">
        <v>607700</v>
      </c>
      <c r="F816" s="35">
        <v>627290</v>
      </c>
      <c r="G816" s="36">
        <f t="shared" si="474"/>
        <v>19590</v>
      </c>
      <c r="H816" s="37">
        <v>0</v>
      </c>
      <c r="I816" s="37">
        <v>30</v>
      </c>
      <c r="J816" s="37">
        <v>0</v>
      </c>
      <c r="K816" s="98">
        <f>+J816+I816+H816</f>
        <v>30</v>
      </c>
      <c r="L816" s="38" t="s">
        <v>262</v>
      </c>
      <c r="M816" s="37">
        <v>0</v>
      </c>
      <c r="N816" s="37">
        <f t="shared" si="475"/>
        <v>70</v>
      </c>
      <c r="O816" s="39">
        <f>(10000-5000)*$O$1</f>
        <v>10</v>
      </c>
      <c r="P816" s="37">
        <f>5000*$P$1</f>
        <v>12.5</v>
      </c>
      <c r="Q816" s="40">
        <f>(G816-15000)*$Q$1</f>
        <v>13.77</v>
      </c>
      <c r="R816" s="12">
        <f t="shared" si="476"/>
        <v>106.27</v>
      </c>
      <c r="S816" s="80">
        <f t="shared" si="452"/>
        <v>2.542333333333333</v>
      </c>
    </row>
    <row r="817" spans="1:19" s="35" customFormat="1" ht="12.75" outlineLevel="1" collapsed="1">
      <c r="A817" s="34"/>
      <c r="B817" s="50" t="s">
        <v>383</v>
      </c>
      <c r="G817" s="36">
        <f>SUBTOTAL(9,G811:G816)</f>
        <v>115970</v>
      </c>
      <c r="H817" s="37">
        <f>SUBTOTAL(9,H811:H816)</f>
        <v>20</v>
      </c>
      <c r="I817" s="37">
        <f>SUBTOTAL(9,I811:I816)</f>
        <v>120</v>
      </c>
      <c r="J817" s="37">
        <f>SUBTOTAL(9,J811:J816)</f>
        <v>93.28</v>
      </c>
      <c r="K817" s="98">
        <f>SUBTOTAL(9,K811:K816)</f>
        <v>233.28</v>
      </c>
      <c r="L817" s="38"/>
      <c r="M817" s="37">
        <f aca="true" t="shared" si="477" ref="M817:R817">SUBTOTAL(9,M811:M816)</f>
        <v>20</v>
      </c>
      <c r="N817" s="37">
        <f t="shared" si="477"/>
        <v>420</v>
      </c>
      <c r="O817" s="39">
        <f t="shared" si="477"/>
        <v>40</v>
      </c>
      <c r="P817" s="37">
        <f t="shared" si="477"/>
        <v>50</v>
      </c>
      <c r="Q817" s="40">
        <f t="shared" si="477"/>
        <v>167.91000000000003</v>
      </c>
      <c r="R817" s="12">
        <f t="shared" si="477"/>
        <v>697.91</v>
      </c>
      <c r="S817" s="80">
        <f t="shared" si="452"/>
        <v>1.9917266803840878</v>
      </c>
    </row>
    <row r="818" spans="1:19" ht="12.75" hidden="1" outlineLevel="2">
      <c r="A818" s="41">
        <v>39083</v>
      </c>
      <c r="B818" s="42" t="s">
        <v>227</v>
      </c>
      <c r="C818" s="42" t="s">
        <v>228</v>
      </c>
      <c r="E818" s="42">
        <v>585230</v>
      </c>
      <c r="F818" s="42">
        <v>585230</v>
      </c>
      <c r="G818" s="43">
        <f aca="true" t="shared" si="478" ref="G818:G823">F818-E818</f>
        <v>0</v>
      </c>
      <c r="H818" s="44">
        <v>0</v>
      </c>
      <c r="I818" s="44">
        <v>30</v>
      </c>
      <c r="J818" s="44">
        <v>0</v>
      </c>
      <c r="K818" s="98">
        <f>+I818+H818</f>
        <v>30</v>
      </c>
      <c r="L818" s="45" t="s">
        <v>262</v>
      </c>
      <c r="M818" s="44">
        <v>0</v>
      </c>
      <c r="N818" s="44">
        <f aca="true" t="shared" si="479" ref="N818:N823">$N$1*2</f>
        <v>70</v>
      </c>
      <c r="O818" s="46">
        <v>0</v>
      </c>
      <c r="P818" s="44">
        <v>0</v>
      </c>
      <c r="Q818" s="44">
        <v>0</v>
      </c>
      <c r="R818" s="12">
        <f aca="true" t="shared" si="480" ref="R818:R823">M818+N818+O818+P818+Q818</f>
        <v>70</v>
      </c>
      <c r="S818" s="80">
        <f t="shared" si="452"/>
        <v>1.3333333333333333</v>
      </c>
    </row>
    <row r="819" spans="1:19" ht="12.75" hidden="1" outlineLevel="2">
      <c r="A819" s="41">
        <v>39142</v>
      </c>
      <c r="B819" s="42" t="s">
        <v>227</v>
      </c>
      <c r="C819" s="42" t="s">
        <v>228</v>
      </c>
      <c r="E819" s="42">
        <v>585230</v>
      </c>
      <c r="F819" s="42">
        <v>585230</v>
      </c>
      <c r="G819" s="43">
        <f t="shared" si="478"/>
        <v>0</v>
      </c>
      <c r="H819" s="44">
        <v>0</v>
      </c>
      <c r="I819" s="44">
        <v>30</v>
      </c>
      <c r="J819" s="44">
        <v>0</v>
      </c>
      <c r="K819" s="98">
        <f>+I819+H819</f>
        <v>30</v>
      </c>
      <c r="L819" s="45" t="s">
        <v>262</v>
      </c>
      <c r="M819" s="44">
        <v>0</v>
      </c>
      <c r="N819" s="44">
        <f t="shared" si="479"/>
        <v>70</v>
      </c>
      <c r="O819" s="46">
        <v>0</v>
      </c>
      <c r="P819" s="44">
        <v>0</v>
      </c>
      <c r="Q819" s="44">
        <v>0</v>
      </c>
      <c r="R819" s="12">
        <f t="shared" si="480"/>
        <v>70</v>
      </c>
      <c r="S819" s="80">
        <f t="shared" si="452"/>
        <v>1.3333333333333333</v>
      </c>
    </row>
    <row r="820" spans="1:19" ht="12.75" hidden="1" outlineLevel="2">
      <c r="A820" s="41">
        <v>39203</v>
      </c>
      <c r="B820" s="42" t="s">
        <v>227</v>
      </c>
      <c r="C820" s="42" t="s">
        <v>228</v>
      </c>
      <c r="E820" s="42">
        <v>585230</v>
      </c>
      <c r="F820" s="42">
        <v>585230</v>
      </c>
      <c r="G820" s="43">
        <f t="shared" si="478"/>
        <v>0</v>
      </c>
      <c r="H820" s="44">
        <v>0</v>
      </c>
      <c r="I820" s="44">
        <v>30</v>
      </c>
      <c r="J820" s="44">
        <v>0</v>
      </c>
      <c r="K820" s="98">
        <f>+J820+I820+H820</f>
        <v>30</v>
      </c>
      <c r="L820" s="45" t="s">
        <v>262</v>
      </c>
      <c r="M820" s="44">
        <v>0</v>
      </c>
      <c r="N820" s="44">
        <f t="shared" si="479"/>
        <v>70</v>
      </c>
      <c r="O820" s="46">
        <v>0</v>
      </c>
      <c r="P820" s="44">
        <v>0</v>
      </c>
      <c r="Q820" s="44">
        <v>0</v>
      </c>
      <c r="R820" s="12">
        <f t="shared" si="480"/>
        <v>70</v>
      </c>
      <c r="S820" s="80">
        <f t="shared" si="452"/>
        <v>1.3333333333333333</v>
      </c>
    </row>
    <row r="821" spans="1:19" s="35" customFormat="1" ht="12.75" hidden="1" outlineLevel="2">
      <c r="A821" s="34">
        <v>39264</v>
      </c>
      <c r="B821" s="35" t="s">
        <v>227</v>
      </c>
      <c r="C821" s="35" t="s">
        <v>228</v>
      </c>
      <c r="E821" s="35">
        <v>585230</v>
      </c>
      <c r="F821" s="35">
        <v>611470</v>
      </c>
      <c r="G821" s="36">
        <f t="shared" si="478"/>
        <v>26240</v>
      </c>
      <c r="H821" s="37">
        <v>0</v>
      </c>
      <c r="I821" s="37">
        <v>0</v>
      </c>
      <c r="J821" s="37">
        <v>39.36</v>
      </c>
      <c r="K821" s="98">
        <f>+J821+I821+H821</f>
        <v>39.36</v>
      </c>
      <c r="L821" s="38" t="s">
        <v>262</v>
      </c>
      <c r="M821" s="37">
        <v>0</v>
      </c>
      <c r="N821" s="37">
        <f t="shared" si="479"/>
        <v>70</v>
      </c>
      <c r="O821" s="39">
        <f>(10000-5000)*$O$1</f>
        <v>10</v>
      </c>
      <c r="P821" s="37">
        <f>5000*$P$1</f>
        <v>12.5</v>
      </c>
      <c r="Q821" s="40">
        <f>(G821-15000)*$Q$1</f>
        <v>33.72</v>
      </c>
      <c r="R821" s="12">
        <f t="shared" si="480"/>
        <v>126.22</v>
      </c>
      <c r="S821" s="80">
        <f t="shared" si="452"/>
        <v>2.206808943089431</v>
      </c>
    </row>
    <row r="822" spans="1:19" s="35" customFormat="1" ht="12.75" hidden="1" outlineLevel="2">
      <c r="A822" s="34">
        <v>39326</v>
      </c>
      <c r="B822" s="35" t="s">
        <v>227</v>
      </c>
      <c r="C822" s="35" t="s">
        <v>228</v>
      </c>
      <c r="E822" s="35">
        <v>611470</v>
      </c>
      <c r="F822" s="35">
        <v>636060</v>
      </c>
      <c r="G822" s="36">
        <f t="shared" si="478"/>
        <v>24590</v>
      </c>
      <c r="H822" s="37">
        <v>0</v>
      </c>
      <c r="I822" s="37">
        <v>0</v>
      </c>
      <c r="J822" s="37">
        <v>36.89</v>
      </c>
      <c r="K822" s="98">
        <f>+J822+I822+H822</f>
        <v>36.89</v>
      </c>
      <c r="L822" s="38" t="s">
        <v>262</v>
      </c>
      <c r="M822" s="37">
        <v>0</v>
      </c>
      <c r="N822" s="37">
        <f t="shared" si="479"/>
        <v>70</v>
      </c>
      <c r="O822" s="39">
        <f>(10000-5000)*$O$1</f>
        <v>10</v>
      </c>
      <c r="P822" s="37">
        <f>5000*$P$1</f>
        <v>12.5</v>
      </c>
      <c r="Q822" s="40">
        <f>(G822-15000)*$Q$1</f>
        <v>28.77</v>
      </c>
      <c r="R822" s="12">
        <f t="shared" si="480"/>
        <v>121.27</v>
      </c>
      <c r="S822" s="80">
        <f t="shared" si="452"/>
        <v>2.2873407427487122</v>
      </c>
    </row>
    <row r="823" spans="1:19" s="35" customFormat="1" ht="12.75" hidden="1" outlineLevel="2">
      <c r="A823" s="34">
        <v>39387</v>
      </c>
      <c r="B823" s="35" t="s">
        <v>227</v>
      </c>
      <c r="C823" s="35" t="s">
        <v>228</v>
      </c>
      <c r="E823" s="35">
        <v>636060</v>
      </c>
      <c r="F823" s="35">
        <v>655040</v>
      </c>
      <c r="G823" s="36">
        <f t="shared" si="478"/>
        <v>18980</v>
      </c>
      <c r="H823" s="37">
        <v>0</v>
      </c>
      <c r="I823" s="37">
        <v>30</v>
      </c>
      <c r="J823" s="37">
        <v>0</v>
      </c>
      <c r="K823" s="98">
        <f>+J823+I823+H823</f>
        <v>30</v>
      </c>
      <c r="L823" s="38" t="s">
        <v>262</v>
      </c>
      <c r="M823" s="37">
        <v>0</v>
      </c>
      <c r="N823" s="37">
        <f t="shared" si="479"/>
        <v>70</v>
      </c>
      <c r="O823" s="39">
        <f>(10000-5000)*$O$1</f>
        <v>10</v>
      </c>
      <c r="P823" s="37">
        <f>5000*$P$1</f>
        <v>12.5</v>
      </c>
      <c r="Q823" s="40">
        <f>(G823-15000)*$Q$1</f>
        <v>11.94</v>
      </c>
      <c r="R823" s="12">
        <f t="shared" si="480"/>
        <v>104.44</v>
      </c>
      <c r="S823" s="80">
        <f t="shared" si="452"/>
        <v>2.481333333333333</v>
      </c>
    </row>
    <row r="824" spans="1:19" s="35" customFormat="1" ht="12.75" outlineLevel="1" collapsed="1">
      <c r="A824" s="34"/>
      <c r="B824" s="50" t="s">
        <v>384</v>
      </c>
      <c r="G824" s="36">
        <f>SUBTOTAL(9,G818:G823)</f>
        <v>69810</v>
      </c>
      <c r="H824" s="37">
        <f>SUBTOTAL(9,H818:H823)</f>
        <v>0</v>
      </c>
      <c r="I824" s="37">
        <f>SUBTOTAL(9,I818:I823)</f>
        <v>120</v>
      </c>
      <c r="J824" s="37">
        <f>SUBTOTAL(9,J818:J823)</f>
        <v>76.25</v>
      </c>
      <c r="K824" s="98">
        <f>SUBTOTAL(9,K818:K823)</f>
        <v>196.25</v>
      </c>
      <c r="L824" s="38"/>
      <c r="M824" s="37">
        <f aca="true" t="shared" si="481" ref="M824:R824">SUBTOTAL(9,M818:M823)</f>
        <v>0</v>
      </c>
      <c r="N824" s="37">
        <f t="shared" si="481"/>
        <v>420</v>
      </c>
      <c r="O824" s="39">
        <f t="shared" si="481"/>
        <v>30</v>
      </c>
      <c r="P824" s="37">
        <f t="shared" si="481"/>
        <v>37.5</v>
      </c>
      <c r="Q824" s="40">
        <f t="shared" si="481"/>
        <v>74.42999999999999</v>
      </c>
      <c r="R824" s="12">
        <f t="shared" si="481"/>
        <v>561.9300000000001</v>
      </c>
      <c r="S824" s="80">
        <f t="shared" si="452"/>
        <v>1.8633375796178346</v>
      </c>
    </row>
    <row r="825" spans="1:19" ht="12.75" hidden="1" outlineLevel="2">
      <c r="A825" s="41">
        <v>39083</v>
      </c>
      <c r="B825" s="42" t="s">
        <v>229</v>
      </c>
      <c r="C825" s="42" t="s">
        <v>230</v>
      </c>
      <c r="E825" s="42">
        <v>1318270</v>
      </c>
      <c r="F825" s="42">
        <v>1318270</v>
      </c>
      <c r="G825" s="43">
        <f aca="true" t="shared" si="482" ref="G825:G830">F825-E825</f>
        <v>0</v>
      </c>
      <c r="H825" s="44">
        <v>0</v>
      </c>
      <c r="I825" s="44">
        <v>30</v>
      </c>
      <c r="J825" s="44">
        <v>0</v>
      </c>
      <c r="K825" s="98">
        <f>+I825+H825</f>
        <v>30</v>
      </c>
      <c r="L825" s="45" t="s">
        <v>262</v>
      </c>
      <c r="M825" s="44">
        <v>0</v>
      </c>
      <c r="N825" s="44">
        <f aca="true" t="shared" si="483" ref="N825:N830">$N$1*2</f>
        <v>70</v>
      </c>
      <c r="O825" s="46">
        <v>0</v>
      </c>
      <c r="P825" s="44">
        <v>0</v>
      </c>
      <c r="Q825" s="44">
        <v>0</v>
      </c>
      <c r="R825" s="12">
        <f aca="true" t="shared" si="484" ref="R825:R830">M825+N825+O825+P825+Q825</f>
        <v>70</v>
      </c>
      <c r="S825" s="80">
        <f t="shared" si="452"/>
        <v>1.3333333333333333</v>
      </c>
    </row>
    <row r="826" spans="1:19" ht="12.75" hidden="1" outlineLevel="2">
      <c r="A826" s="41">
        <v>39142</v>
      </c>
      <c r="B826" s="42" t="s">
        <v>229</v>
      </c>
      <c r="C826" s="42" t="s">
        <v>230</v>
      </c>
      <c r="E826" s="42">
        <v>1318270</v>
      </c>
      <c r="F826" s="42">
        <v>1318270</v>
      </c>
      <c r="G826" s="43">
        <f t="shared" si="482"/>
        <v>0</v>
      </c>
      <c r="H826" s="44">
        <v>10</v>
      </c>
      <c r="I826" s="44">
        <v>30</v>
      </c>
      <c r="J826" s="44">
        <v>0</v>
      </c>
      <c r="K826" s="98">
        <f>+I826+H826</f>
        <v>40</v>
      </c>
      <c r="L826" s="45" t="s">
        <v>262</v>
      </c>
      <c r="M826" s="44">
        <v>10</v>
      </c>
      <c r="N826" s="44">
        <f t="shared" si="483"/>
        <v>70</v>
      </c>
      <c r="O826" s="46">
        <v>0</v>
      </c>
      <c r="P826" s="44">
        <v>0</v>
      </c>
      <c r="Q826" s="44">
        <v>0</v>
      </c>
      <c r="R826" s="12">
        <f t="shared" si="484"/>
        <v>80</v>
      </c>
      <c r="S826" s="80">
        <f t="shared" si="452"/>
        <v>1</v>
      </c>
    </row>
    <row r="827" spans="1:19" s="35" customFormat="1" ht="12.75" hidden="1" outlineLevel="2">
      <c r="A827" s="34">
        <v>39203</v>
      </c>
      <c r="B827" s="35" t="s">
        <v>229</v>
      </c>
      <c r="C827" s="35" t="s">
        <v>230</v>
      </c>
      <c r="E827" s="35">
        <v>1318270</v>
      </c>
      <c r="F827" s="35">
        <v>1364190</v>
      </c>
      <c r="G827" s="36">
        <f t="shared" si="482"/>
        <v>45920</v>
      </c>
      <c r="H827" s="37">
        <v>0</v>
      </c>
      <c r="I827" s="37">
        <v>30</v>
      </c>
      <c r="J827" s="37">
        <v>0</v>
      </c>
      <c r="K827" s="98">
        <f>+J827+I827+H827</f>
        <v>30</v>
      </c>
      <c r="L827" s="38" t="s">
        <v>262</v>
      </c>
      <c r="M827" s="37">
        <v>0</v>
      </c>
      <c r="N827" s="37">
        <f t="shared" si="483"/>
        <v>70</v>
      </c>
      <c r="O827" s="39">
        <f>(10000-5000)*$O$1</f>
        <v>10</v>
      </c>
      <c r="P827" s="37">
        <f>5000*$P$1</f>
        <v>12.5</v>
      </c>
      <c r="Q827" s="40">
        <f>(G827-15000)*$Q$1</f>
        <v>92.76</v>
      </c>
      <c r="R827" s="12">
        <f t="shared" si="484"/>
        <v>185.26</v>
      </c>
      <c r="S827" s="80">
        <f t="shared" si="452"/>
        <v>5.175333333333333</v>
      </c>
    </row>
    <row r="828" spans="1:19" s="28" customFormat="1" ht="12.75" hidden="1" outlineLevel="2">
      <c r="A828" s="27">
        <v>39264</v>
      </c>
      <c r="B828" s="28" t="s">
        <v>229</v>
      </c>
      <c r="C828" s="28" t="s">
        <v>230</v>
      </c>
      <c r="E828" s="28">
        <v>1364190</v>
      </c>
      <c r="F828" s="28">
        <v>1538150</v>
      </c>
      <c r="G828" s="29">
        <f t="shared" si="482"/>
        <v>173960</v>
      </c>
      <c r="H828" s="30">
        <v>10</v>
      </c>
      <c r="I828" s="30">
        <v>0</v>
      </c>
      <c r="J828" s="30">
        <v>260.94</v>
      </c>
      <c r="K828" s="98">
        <f>+J828+I828+H828</f>
        <v>270.94</v>
      </c>
      <c r="L828" s="31" t="s">
        <v>262</v>
      </c>
      <c r="M828" s="30">
        <v>10</v>
      </c>
      <c r="N828" s="30">
        <f t="shared" si="483"/>
        <v>70</v>
      </c>
      <c r="O828" s="32">
        <f>(10000-5000)*$O$1</f>
        <v>10</v>
      </c>
      <c r="P828" s="30">
        <f>5000*$P$1</f>
        <v>12.5</v>
      </c>
      <c r="Q828" s="68">
        <f>(G828-15000)*$Q$1</f>
        <v>476.88</v>
      </c>
      <c r="R828" s="12">
        <f t="shared" si="484"/>
        <v>579.38</v>
      </c>
      <c r="S828" s="80">
        <f t="shared" si="452"/>
        <v>1.138407027386137</v>
      </c>
    </row>
    <row r="829" spans="1:19" ht="12.75" hidden="1" outlineLevel="2">
      <c r="A829" s="41">
        <v>39326</v>
      </c>
      <c r="B829" s="42" t="s">
        <v>229</v>
      </c>
      <c r="C829" s="42" t="s">
        <v>230</v>
      </c>
      <c r="E829" s="42">
        <v>1538150</v>
      </c>
      <c r="F829" s="42">
        <v>1538150</v>
      </c>
      <c r="G829" s="43">
        <f t="shared" si="482"/>
        <v>0</v>
      </c>
      <c r="H829" s="44">
        <v>27.09</v>
      </c>
      <c r="I829" s="44">
        <v>30</v>
      </c>
      <c r="J829" s="44">
        <v>0</v>
      </c>
      <c r="K829" s="98">
        <f>+J829+I829+H829</f>
        <v>57.09</v>
      </c>
      <c r="L829" s="45" t="s">
        <v>262</v>
      </c>
      <c r="M829" s="44">
        <v>27.09</v>
      </c>
      <c r="N829" s="44">
        <f t="shared" si="483"/>
        <v>70</v>
      </c>
      <c r="O829" s="46">
        <v>0</v>
      </c>
      <c r="P829" s="44">
        <v>0</v>
      </c>
      <c r="Q829" s="44">
        <v>0</v>
      </c>
      <c r="R829" s="12">
        <f t="shared" si="484"/>
        <v>97.09</v>
      </c>
      <c r="S829" s="80">
        <f t="shared" si="452"/>
        <v>0.7006480994920301</v>
      </c>
    </row>
    <row r="830" spans="1:19" s="28" customFormat="1" ht="12.75" hidden="1" outlineLevel="2">
      <c r="A830" s="27">
        <v>39387</v>
      </c>
      <c r="B830" s="28" t="s">
        <v>229</v>
      </c>
      <c r="C830" s="28" t="s">
        <v>230</v>
      </c>
      <c r="E830" s="28">
        <v>1538150</v>
      </c>
      <c r="F830" s="28">
        <v>1721570</v>
      </c>
      <c r="G830" s="29">
        <f t="shared" si="482"/>
        <v>183420</v>
      </c>
      <c r="H830" s="30">
        <v>27.09</v>
      </c>
      <c r="I830" s="30">
        <v>0</v>
      </c>
      <c r="J830" s="30">
        <v>275.13</v>
      </c>
      <c r="K830" s="98">
        <f>+J830+I830+H830</f>
        <v>302.21999999999997</v>
      </c>
      <c r="L830" s="31" t="s">
        <v>262</v>
      </c>
      <c r="M830" s="30">
        <v>27.09</v>
      </c>
      <c r="N830" s="30">
        <f t="shared" si="483"/>
        <v>70</v>
      </c>
      <c r="O830" s="32">
        <f>(10000-5000)*$O$1</f>
        <v>10</v>
      </c>
      <c r="P830" s="30">
        <f>5000*$P$1</f>
        <v>12.5</v>
      </c>
      <c r="Q830" s="68">
        <f>(G830-15000)*$Q$1</f>
        <v>505.26</v>
      </c>
      <c r="R830" s="12">
        <f t="shared" si="484"/>
        <v>624.85</v>
      </c>
      <c r="S830" s="80">
        <f t="shared" si="452"/>
        <v>1.067533584805771</v>
      </c>
    </row>
    <row r="831" spans="1:19" s="28" customFormat="1" ht="12.75" outlineLevel="1" collapsed="1">
      <c r="A831" s="27"/>
      <c r="B831" s="53" t="s">
        <v>385</v>
      </c>
      <c r="G831" s="29">
        <f>SUBTOTAL(9,G825:G830)</f>
        <v>403300</v>
      </c>
      <c r="H831" s="30">
        <f>SUBTOTAL(9,H825:H830)</f>
        <v>74.18</v>
      </c>
      <c r="I831" s="30">
        <f>SUBTOTAL(9,I825:I830)</f>
        <v>120</v>
      </c>
      <c r="J831" s="30">
        <f>SUBTOTAL(9,J825:J830)</f>
        <v>536.0699999999999</v>
      </c>
      <c r="K831" s="98">
        <f>SUBTOTAL(9,K825:K830)</f>
        <v>730.25</v>
      </c>
      <c r="L831" s="31"/>
      <c r="M831" s="30">
        <f aca="true" t="shared" si="485" ref="M831:R831">SUBTOTAL(9,M825:M830)</f>
        <v>74.18</v>
      </c>
      <c r="N831" s="30">
        <f t="shared" si="485"/>
        <v>420</v>
      </c>
      <c r="O831" s="32">
        <f t="shared" si="485"/>
        <v>30</v>
      </c>
      <c r="P831" s="30">
        <f t="shared" si="485"/>
        <v>37.5</v>
      </c>
      <c r="Q831" s="68">
        <f t="shared" si="485"/>
        <v>1074.9</v>
      </c>
      <c r="R831" s="12">
        <f t="shared" si="485"/>
        <v>1636.58</v>
      </c>
      <c r="S831" s="80">
        <f t="shared" si="452"/>
        <v>1.2411229031153714</v>
      </c>
    </row>
    <row r="832" spans="1:19" s="28" customFormat="1" ht="12.75">
      <c r="A832" s="27"/>
      <c r="B832" s="53" t="s">
        <v>266</v>
      </c>
      <c r="G832" s="29">
        <f>SUBTOTAL(9,G4:G830)</f>
        <v>28534760</v>
      </c>
      <c r="H832" s="30">
        <f>SUBTOTAL(9,H4:H830)</f>
        <v>2210.7</v>
      </c>
      <c r="I832" s="30">
        <f>SUBTOTAL(9,I4:I830)</f>
        <v>11762.96</v>
      </c>
      <c r="J832" s="30">
        <f>SUBTOTAL(9,J4:J830)</f>
        <v>36707.90000000006</v>
      </c>
      <c r="K832" s="98">
        <f>SUBTOTAL(9,K4:K830)</f>
        <v>50681.56000000002</v>
      </c>
      <c r="L832" s="31"/>
      <c r="M832" s="30">
        <f aca="true" t="shared" si="486" ref="M832:R832">SUBTOTAL(9,M4:M830)</f>
        <v>2210.7</v>
      </c>
      <c r="N832" s="30">
        <f t="shared" si="486"/>
        <v>49630</v>
      </c>
      <c r="O832" s="32">
        <f t="shared" si="486"/>
        <v>3939.52</v>
      </c>
      <c r="P832" s="30">
        <f t="shared" si="486"/>
        <v>4762.15</v>
      </c>
      <c r="Q832" s="68">
        <f t="shared" si="486"/>
        <v>67918.65000000001</v>
      </c>
      <c r="R832" s="12">
        <f t="shared" si="486"/>
        <v>128461.02000000006</v>
      </c>
      <c r="S832" s="80">
        <f t="shared" si="452"/>
        <v>1.5346698089009103</v>
      </c>
    </row>
    <row r="833" spans="2:18" ht="12.75">
      <c r="B833" s="42" t="s">
        <v>388</v>
      </c>
      <c r="R833" s="12">
        <v>121220</v>
      </c>
    </row>
    <row r="834" spans="18:19" ht="12.75">
      <c r="R834" s="12">
        <f>R833-R832</f>
        <v>-7241.020000000062</v>
      </c>
      <c r="S834" s="42" t="s">
        <v>389</v>
      </c>
    </row>
  </sheetData>
  <sheetProtection/>
  <printOptions/>
  <pageMargins left="0.97" right="0.75" top="1.43" bottom="0.64" header="0.5" footer="0.4"/>
  <pageSetup blackAndWhite="1" horizontalDpi="203" verticalDpi="203" orientation="landscape" r:id="rId1"/>
  <headerFooter alignWithMargins="0">
    <oddHeader>&amp;L&amp;"MS Sans Serif,Bold" 
Confidential&amp;CWhite Hills Water Co. Inc.
Utilization Report 
by Account
Nov. 1, 2006 - Oct. 31, 2007
&amp;D&amp;R
Page &amp;P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sbintz</cp:lastModifiedBy>
  <cp:lastPrinted>2009-01-14T20:25:40Z</cp:lastPrinted>
  <dcterms:created xsi:type="dcterms:W3CDTF">2008-07-15T12:01:21Z</dcterms:created>
  <dcterms:modified xsi:type="dcterms:W3CDTF">2009-01-21T21:49:08Z</dcterms:modified>
  <cp:category>::ODMA\GRPWISE\ASPOSUPT.PUPSC.PUPSCDocs:60439.1</cp:category>
  <cp:version/>
  <cp:contentType/>
  <cp:contentStatus/>
</cp:coreProperties>
</file>