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1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<sst xmlns="http://schemas.openxmlformats.org/spreadsheetml/2006/main" count="240" uniqueCount="67">
  <si>
    <t>Legacy Sweet Water Company</t>
  </si>
  <si>
    <t>C</t>
  </si>
  <si>
    <t xml:space="preserve">  ------</t>
  </si>
  <si>
    <t>Iron Town Property Owners Association *</t>
  </si>
  <si>
    <t>$30/year*8</t>
  </si>
  <si>
    <t>Hidden Creek</t>
  </si>
  <si>
    <t xml:space="preserve">   -----</t>
  </si>
  <si>
    <t>Harmony Mountain Ranch Water Co. Assn.</t>
  </si>
  <si>
    <t>Durfee Creek Inc., Assoc.</t>
  </si>
  <si>
    <t xml:space="preserve">Regulated Water Company Rates </t>
  </si>
  <si>
    <t>Total</t>
  </si>
  <si>
    <t>Class</t>
  </si>
  <si>
    <t>Current</t>
  </si>
  <si>
    <t>Year</t>
  </si>
  <si>
    <t>Connection</t>
  </si>
  <si>
    <t>Minimum</t>
  </si>
  <si>
    <t>First Step</t>
  </si>
  <si>
    <t>2nd Step</t>
  </si>
  <si>
    <t>3rd Step</t>
  </si>
  <si>
    <t>Monthly</t>
  </si>
  <si>
    <t>Customers</t>
  </si>
  <si>
    <t>Rated</t>
  </si>
  <si>
    <t>Fee</t>
  </si>
  <si>
    <t>Charge</t>
  </si>
  <si>
    <t>Charge /</t>
  </si>
  <si>
    <t xml:space="preserve">(Next) </t>
  </si>
  <si>
    <t xml:space="preserve"> TurnOn</t>
  </si>
  <si>
    <t>Stand by</t>
  </si>
  <si>
    <t>Approved</t>
  </si>
  <si>
    <t>3/4" Line</t>
  </si>
  <si>
    <t>Gallons</t>
  </si>
  <si>
    <t>1,000 gal.</t>
  </si>
  <si>
    <t>Other Fees</t>
  </si>
  <si>
    <t>above 20,000</t>
  </si>
  <si>
    <t>above 31,400</t>
  </si>
  <si>
    <t>above 43,216</t>
  </si>
  <si>
    <t>above 7,500</t>
  </si>
  <si>
    <t>White Hills</t>
  </si>
  <si>
    <t>3rd</t>
  </si>
  <si>
    <t>above 30,000</t>
  </si>
  <si>
    <t>above 146,000 annually</t>
  </si>
  <si>
    <t>Water Bill</t>
  </si>
  <si>
    <t>per month</t>
  </si>
  <si>
    <t>average mo</t>
  </si>
  <si>
    <t>*Irontown calculates on annual basis</t>
  </si>
  <si>
    <t>*</t>
  </si>
  <si>
    <t>AVERAGE BILL</t>
  </si>
  <si>
    <t>Private Water Companies</t>
  </si>
  <si>
    <t>** Current Bill Water for White Hills with current rates</t>
  </si>
  <si>
    <t>above 10,000</t>
  </si>
  <si>
    <t>***</t>
  </si>
  <si>
    <t>*** Percentage increase of change for White Hills</t>
  </si>
  <si>
    <t>**</t>
  </si>
  <si>
    <t>Docket No. 08-2199-T01</t>
  </si>
  <si>
    <t>Shauna Benvegnu-Springer</t>
  </si>
  <si>
    <t>DPU Exhibit 5.1</t>
  </si>
  <si>
    <t>Division's Proposed Rate</t>
  </si>
  <si>
    <t>Residential Water Rates</t>
  </si>
  <si>
    <t>As of  December 2008</t>
  </si>
  <si>
    <t>Municipal Water Systems</t>
  </si>
  <si>
    <t>Eagle Mountain City</t>
  </si>
  <si>
    <t>Lehi City</t>
  </si>
  <si>
    <t xml:space="preserve"> </t>
  </si>
  <si>
    <t>M</t>
  </si>
  <si>
    <t>Saratoga Springs City</t>
  </si>
  <si>
    <t>n/a</t>
  </si>
  <si>
    <t>Percentage increase of change for White Hills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</si>
</sst>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"/>
    <numFmt numFmtId="166" formatCode="&quot;$&quot;#,##0.00"/>
    <numFmt numFmtId="167" formatCode="_(* #,##0_);_(* \(#,##0\);_(* &quot;-&quot;??_);_(@_)"/>
  </numFmts>
  <fonts count="19"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center"/>
    </xf>
    <xf numFmtId="43" fontId="0" fillId="0" borderId="0" xfId="42" applyFont="1" applyAlignment="1" applyProtection="1">
      <alignment/>
      <protection locked="0"/>
    </xf>
    <xf numFmtId="43" fontId="0" fillId="0" borderId="0" xfId="42" applyFont="1" applyAlignment="1">
      <alignment/>
    </xf>
    <xf numFmtId="0" fontId="0" fillId="9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67" fontId="0" fillId="6" borderId="0" xfId="42" applyNumberFormat="1" applyFont="1" applyFill="1" applyAlignment="1">
      <alignment/>
    </xf>
    <xf numFmtId="0" fontId="0" fillId="24" borderId="10" xfId="0" applyFill="1" applyBorder="1" applyAlignment="1">
      <alignment/>
    </xf>
    <xf numFmtId="164" fontId="0" fillId="24" borderId="10" xfId="0" applyNumberFormat="1" applyFill="1" applyBorder="1" applyAlignment="1">
      <alignment/>
    </xf>
    <xf numFmtId="165" fontId="0" fillId="24" borderId="10" xfId="0" applyNumberFormat="1" applyFill="1" applyBorder="1" applyAlignment="1">
      <alignment/>
    </xf>
    <xf numFmtId="3" fontId="0" fillId="24" borderId="10" xfId="0" applyNumberFormat="1" applyFill="1" applyBorder="1" applyAlignment="1">
      <alignment/>
    </xf>
    <xf numFmtId="166" fontId="0" fillId="24" borderId="10" xfId="0" applyNumberFormat="1" applyFill="1" applyBorder="1" applyAlignment="1">
      <alignment/>
    </xf>
    <xf numFmtId="43" fontId="0" fillId="24" borderId="10" xfId="42" applyFont="1" applyFill="1" applyBorder="1" applyAlignment="1">
      <alignment/>
    </xf>
    <xf numFmtId="0" fontId="0" fillId="24" borderId="0" xfId="0" applyFill="1" applyAlignment="1">
      <alignment/>
    </xf>
    <xf numFmtId="0" fontId="0" fillId="24" borderId="11" xfId="0" applyFill="1" applyBorder="1" applyAlignment="1">
      <alignment/>
    </xf>
    <xf numFmtId="164" fontId="0" fillId="24" borderId="11" xfId="0" applyNumberFormat="1" applyFill="1" applyBorder="1" applyAlignment="1">
      <alignment/>
    </xf>
    <xf numFmtId="165" fontId="0" fillId="24" borderId="11" xfId="0" applyNumberFormat="1" applyFill="1" applyBorder="1" applyAlignment="1">
      <alignment/>
    </xf>
    <xf numFmtId="3" fontId="0" fillId="24" borderId="11" xfId="0" applyNumberFormat="1" applyFill="1" applyBorder="1" applyAlignment="1">
      <alignment/>
    </xf>
    <xf numFmtId="166" fontId="0" fillId="24" borderId="11" xfId="0" applyNumberFormat="1" applyFill="1" applyBorder="1" applyAlignment="1">
      <alignment/>
    </xf>
    <xf numFmtId="43" fontId="0" fillId="24" borderId="11" xfId="42" applyFont="1" applyFill="1" applyBorder="1" applyAlignment="1">
      <alignment/>
    </xf>
    <xf numFmtId="9" fontId="0" fillId="7" borderId="0" xfId="57" applyFont="1" applyFill="1" applyAlignment="1">
      <alignment/>
    </xf>
    <xf numFmtId="0" fontId="0" fillId="7" borderId="0" xfId="0" applyFill="1" applyAlignment="1">
      <alignment/>
    </xf>
    <xf numFmtId="43" fontId="0" fillId="7" borderId="0" xfId="42" applyFont="1" applyFill="1" applyAlignment="1">
      <alignment/>
    </xf>
    <xf numFmtId="166" fontId="0" fillId="24" borderId="12" xfId="0" applyNumberFormat="1" applyFill="1" applyBorder="1" applyAlignment="1">
      <alignment/>
    </xf>
    <xf numFmtId="167" fontId="0" fillId="24" borderId="10" xfId="42" applyNumberFormat="1" applyFont="1" applyFill="1" applyBorder="1" applyAlignment="1">
      <alignment/>
    </xf>
    <xf numFmtId="164" fontId="0" fillId="24" borderId="10" xfId="0" applyNumberForma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2" fillId="0" borderId="0" xfId="0" applyFont="1" applyAlignment="1">
      <alignment/>
    </xf>
    <xf numFmtId="9" fontId="2" fillId="7" borderId="0" xfId="57" applyFont="1" applyFill="1" applyAlignment="1">
      <alignment/>
    </xf>
    <xf numFmtId="0" fontId="2" fillId="7" borderId="0" xfId="0" applyFont="1" applyFill="1" applyAlignment="1">
      <alignment/>
    </xf>
    <xf numFmtId="43" fontId="2" fillId="7" borderId="0" xfId="42" applyFont="1" applyFill="1" applyAlignment="1">
      <alignment/>
    </xf>
    <xf numFmtId="0" fontId="0" fillId="4" borderId="0" xfId="0" applyFill="1" applyAlignment="1">
      <alignment/>
    </xf>
    <xf numFmtId="167" fontId="0" fillId="4" borderId="0" xfId="42" applyNumberFormat="1" applyFont="1" applyFill="1" applyAlignment="1">
      <alignment/>
    </xf>
    <xf numFmtId="44" fontId="0" fillId="4" borderId="0" xfId="44" applyFont="1" applyFill="1" applyAlignment="1">
      <alignment/>
    </xf>
    <xf numFmtId="166" fontId="0" fillId="4" borderId="0" xfId="0" applyNumberFormat="1" applyFill="1" applyAlignment="1">
      <alignment/>
    </xf>
    <xf numFmtId="43" fontId="0" fillId="4" borderId="0" xfId="0" applyNumberFormat="1" applyFill="1" applyAlignment="1">
      <alignment/>
    </xf>
    <xf numFmtId="0" fontId="0" fillId="25" borderId="0" xfId="0" applyFill="1" applyAlignment="1">
      <alignment horizontal="center"/>
    </xf>
    <xf numFmtId="3" fontId="0" fillId="25" borderId="0" xfId="0" applyNumberFormat="1" applyFill="1" applyAlignment="1">
      <alignment horizontal="center"/>
    </xf>
    <xf numFmtId="166" fontId="0" fillId="25" borderId="0" xfId="0" applyNumberFormat="1" applyFill="1" applyAlignment="1">
      <alignment horizontal="center"/>
    </xf>
    <xf numFmtId="43" fontId="0" fillId="25" borderId="0" xfId="42" applyFont="1" applyFill="1" applyAlignment="1">
      <alignment horizontal="center"/>
    </xf>
    <xf numFmtId="165" fontId="0" fillId="25" borderId="0" xfId="0" applyNumberFormat="1" applyFill="1" applyAlignment="1">
      <alignment horizontal="center"/>
    </xf>
    <xf numFmtId="0" fontId="0" fillId="25" borderId="0" xfId="0" applyFill="1" applyAlignment="1">
      <alignment/>
    </xf>
    <xf numFmtId="0" fontId="0" fillId="25" borderId="0" xfId="0" applyFill="1" applyBorder="1" applyAlignment="1">
      <alignment horizontal="center"/>
    </xf>
    <xf numFmtId="3" fontId="0" fillId="25" borderId="0" xfId="0" applyNumberFormat="1" applyFill="1" applyBorder="1" applyAlignment="1">
      <alignment horizontal="center"/>
    </xf>
    <xf numFmtId="166" fontId="0" fillId="25" borderId="0" xfId="0" applyNumberFormat="1" applyFill="1" applyBorder="1" applyAlignment="1">
      <alignment horizontal="center"/>
    </xf>
    <xf numFmtId="43" fontId="0" fillId="25" borderId="0" xfId="42" applyFont="1" applyFill="1" applyBorder="1" applyAlignment="1">
      <alignment horizontal="center"/>
    </xf>
    <xf numFmtId="165" fontId="0" fillId="25" borderId="0" xfId="0" applyNumberFormat="1" applyFill="1" applyBorder="1" applyAlignment="1">
      <alignment horizontal="center"/>
    </xf>
    <xf numFmtId="0" fontId="0" fillId="22" borderId="0" xfId="0" applyFill="1" applyAlignment="1">
      <alignment/>
    </xf>
    <xf numFmtId="0" fontId="0" fillId="3" borderId="10" xfId="0" applyFill="1" applyBorder="1" applyAlignment="1">
      <alignment/>
    </xf>
    <xf numFmtId="166" fontId="0" fillId="3" borderId="10" xfId="0" applyNumberFormat="1" applyFill="1" applyBorder="1" applyAlignment="1">
      <alignment/>
    </xf>
    <xf numFmtId="0" fontId="0" fillId="3" borderId="13" xfId="0" applyFill="1" applyBorder="1" applyAlignment="1">
      <alignment/>
    </xf>
    <xf numFmtId="165" fontId="0" fillId="3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/>
    </xf>
    <xf numFmtId="167" fontId="0" fillId="3" borderId="13" xfId="42" applyNumberFormat="1" applyFont="1" applyFill="1" applyBorder="1" applyAlignment="1">
      <alignment/>
    </xf>
    <xf numFmtId="167" fontId="0" fillId="3" borderId="10" xfId="42" applyNumberFormat="1" applyFont="1" applyFill="1" applyBorder="1" applyAlignment="1">
      <alignment/>
    </xf>
    <xf numFmtId="166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22" borderId="0" xfId="0" applyFill="1" applyAlignment="1">
      <alignment horizontal="center"/>
    </xf>
    <xf numFmtId="3" fontId="0" fillId="22" borderId="0" xfId="0" applyNumberFormat="1" applyFill="1" applyAlignment="1">
      <alignment horizontal="center"/>
    </xf>
    <xf numFmtId="166" fontId="0" fillId="22" borderId="0" xfId="0" applyNumberFormat="1" applyFill="1" applyAlignment="1">
      <alignment horizontal="center"/>
    </xf>
    <xf numFmtId="43" fontId="0" fillId="22" borderId="0" xfId="42" applyFont="1" applyFill="1" applyAlignment="1">
      <alignment horizontal="center"/>
    </xf>
    <xf numFmtId="165" fontId="0" fillId="22" borderId="0" xfId="0" applyNumberFormat="1" applyFill="1" applyAlignment="1">
      <alignment horizontal="center"/>
    </xf>
    <xf numFmtId="0" fontId="0" fillId="22" borderId="0" xfId="0" applyFill="1" applyBorder="1" applyAlignment="1">
      <alignment horizontal="center"/>
    </xf>
    <xf numFmtId="3" fontId="0" fillId="22" borderId="0" xfId="0" applyNumberFormat="1" applyFill="1" applyBorder="1" applyAlignment="1">
      <alignment horizontal="center"/>
    </xf>
    <xf numFmtId="166" fontId="0" fillId="22" borderId="0" xfId="0" applyNumberFormat="1" applyFill="1" applyBorder="1" applyAlignment="1">
      <alignment horizontal="center"/>
    </xf>
    <xf numFmtId="43" fontId="0" fillId="22" borderId="0" xfId="42" applyFont="1" applyFill="1" applyBorder="1" applyAlignment="1">
      <alignment horizontal="center"/>
    </xf>
    <xf numFmtId="165" fontId="0" fillId="22" borderId="0" xfId="0" applyNumberFormat="1" applyFill="1" applyBorder="1" applyAlignment="1">
      <alignment horizontal="center"/>
    </xf>
    <xf numFmtId="0" fontId="2" fillId="24" borderId="14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165" fontId="2" fillId="24" borderId="16" xfId="0" applyNumberFormat="1" applyFont="1" applyFill="1" applyBorder="1" applyAlignment="1">
      <alignment/>
    </xf>
    <xf numFmtId="3" fontId="2" fillId="24" borderId="16" xfId="0" applyNumberFormat="1" applyFont="1" applyFill="1" applyBorder="1" applyAlignment="1">
      <alignment/>
    </xf>
    <xf numFmtId="166" fontId="2" fillId="24" borderId="16" xfId="0" applyNumberFormat="1" applyFont="1" applyFill="1" applyBorder="1" applyAlignment="1">
      <alignment/>
    </xf>
    <xf numFmtId="167" fontId="2" fillId="24" borderId="15" xfId="42" applyNumberFormat="1" applyFont="1" applyFill="1" applyBorder="1" applyAlignment="1">
      <alignment/>
    </xf>
    <xf numFmtId="167" fontId="2" fillId="24" borderId="16" xfId="42" applyNumberFormat="1" applyFont="1" applyFill="1" applyBorder="1" applyAlignment="1">
      <alignment/>
    </xf>
    <xf numFmtId="166" fontId="2" fillId="24" borderId="17" xfId="0" applyNumberFormat="1" applyFont="1" applyFill="1" applyBorder="1" applyAlignment="1">
      <alignment/>
    </xf>
    <xf numFmtId="166" fontId="2" fillId="24" borderId="18" xfId="0" applyNumberFormat="1" applyFont="1" applyFill="1" applyBorder="1" applyAlignment="1">
      <alignment/>
    </xf>
    <xf numFmtId="44" fontId="2" fillId="4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2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32.28125" style="0" customWidth="1"/>
    <col min="2" max="2" width="4.57421875" style="0" customWidth="1"/>
    <col min="3" max="3" width="0" style="0" hidden="1" customWidth="1"/>
    <col min="4" max="4" width="10.00390625" style="0" customWidth="1"/>
    <col min="5" max="5" width="10.140625" style="0" bestFit="1" customWidth="1"/>
    <col min="6" max="6" width="0" style="0" hidden="1" customWidth="1"/>
    <col min="10" max="10" width="13.28125" style="0" customWidth="1"/>
    <col min="12" max="12" width="12.140625" style="8" bestFit="1" customWidth="1"/>
    <col min="13" max="26" width="0" style="0" hidden="1" customWidth="1"/>
    <col min="28" max="28" width="14.57421875" style="0" customWidth="1"/>
    <col min="29" max="29" width="10.140625" style="0" bestFit="1" customWidth="1"/>
    <col min="30" max="30" width="10.00390625" style="0" customWidth="1"/>
  </cols>
  <sheetData>
    <row r="1" ht="14.25">
      <c r="AA1" t="s">
        <v>53</v>
      </c>
    </row>
    <row r="2" ht="14.25">
      <c r="AA2" t="s">
        <v>54</v>
      </c>
    </row>
    <row r="3" ht="14.25">
      <c r="AA3" t="s">
        <v>55</v>
      </c>
    </row>
    <row r="4" spans="5:16" ht="14.25">
      <c r="E4" s="1"/>
      <c r="F4" s="1"/>
      <c r="G4" s="1"/>
      <c r="H4" s="2" t="s">
        <v>9</v>
      </c>
      <c r="I4" s="3"/>
      <c r="J4" s="4"/>
      <c r="K4" s="3"/>
      <c r="L4" s="7"/>
      <c r="M4" s="3"/>
      <c r="N4" s="4"/>
      <c r="O4" s="5"/>
      <c r="P4" s="5"/>
    </row>
    <row r="5" spans="5:16" ht="14.25">
      <c r="E5" s="1"/>
      <c r="F5" s="1"/>
      <c r="G5" s="1"/>
      <c r="H5" s="2" t="s">
        <v>57</v>
      </c>
      <c r="I5" s="3"/>
      <c r="J5" s="4"/>
      <c r="K5" s="3"/>
      <c r="L5" s="7"/>
      <c r="M5" s="3"/>
      <c r="N5" s="4"/>
      <c r="O5" s="5"/>
      <c r="P5" s="5"/>
    </row>
    <row r="6" spans="5:16" ht="14.25">
      <c r="E6" s="1"/>
      <c r="F6" s="1"/>
      <c r="G6" s="1"/>
      <c r="H6" s="2" t="s">
        <v>58</v>
      </c>
      <c r="I6" s="3"/>
      <c r="J6" s="4"/>
      <c r="K6" s="3"/>
      <c r="L6" s="7"/>
      <c r="M6" s="3"/>
      <c r="N6" s="4"/>
      <c r="O6" s="5"/>
      <c r="P6" s="5"/>
    </row>
    <row r="7" spans="3:16" ht="14.25">
      <c r="C7" s="6" t="s">
        <v>10</v>
      </c>
      <c r="E7" s="1"/>
      <c r="F7" s="1"/>
      <c r="G7" s="1"/>
      <c r="H7" s="1"/>
      <c r="I7" s="3"/>
      <c r="J7" s="4"/>
      <c r="K7" s="3"/>
      <c r="L7" s="7"/>
      <c r="M7" s="3"/>
      <c r="N7" s="4"/>
      <c r="O7" s="5"/>
      <c r="P7" s="5"/>
    </row>
    <row r="8" spans="1:29" ht="14.25">
      <c r="A8" s="53" t="s">
        <v>47</v>
      </c>
      <c r="B8" s="42" t="s">
        <v>11</v>
      </c>
      <c r="C8" s="42" t="s">
        <v>12</v>
      </c>
      <c r="D8" s="42" t="s">
        <v>10</v>
      </c>
      <c r="E8" s="42" t="s">
        <v>13</v>
      </c>
      <c r="F8" s="42" t="s">
        <v>14</v>
      </c>
      <c r="G8" s="42"/>
      <c r="H8" s="43" t="s">
        <v>15</v>
      </c>
      <c r="I8" s="44" t="s">
        <v>16</v>
      </c>
      <c r="J8" s="43"/>
      <c r="K8" s="44" t="s">
        <v>17</v>
      </c>
      <c r="L8" s="45"/>
      <c r="M8" s="44" t="s">
        <v>18</v>
      </c>
      <c r="N8" s="43"/>
      <c r="O8" s="46"/>
      <c r="P8" s="46" t="s">
        <v>19</v>
      </c>
      <c r="Q8" s="42"/>
      <c r="R8" s="47"/>
      <c r="S8" s="47"/>
      <c r="T8" s="47"/>
      <c r="U8" s="47"/>
      <c r="V8" s="47"/>
      <c r="W8" s="47"/>
      <c r="X8" s="47"/>
      <c r="Y8" s="47"/>
      <c r="Z8" s="47"/>
      <c r="AA8" s="44" t="s">
        <v>38</v>
      </c>
      <c r="AB8" s="45"/>
      <c r="AC8" s="37" t="s">
        <v>41</v>
      </c>
    </row>
    <row r="9" spans="1:29" ht="14.25">
      <c r="A9" s="53"/>
      <c r="B9" s="42"/>
      <c r="C9" s="42" t="s">
        <v>20</v>
      </c>
      <c r="D9" s="42" t="s">
        <v>20</v>
      </c>
      <c r="E9" s="42" t="s">
        <v>21</v>
      </c>
      <c r="F9" s="42" t="s">
        <v>22</v>
      </c>
      <c r="G9" s="42" t="s">
        <v>15</v>
      </c>
      <c r="H9" s="43" t="s">
        <v>23</v>
      </c>
      <c r="I9" s="44" t="s">
        <v>24</v>
      </c>
      <c r="J9" s="43" t="s">
        <v>25</v>
      </c>
      <c r="K9" s="44" t="s">
        <v>24</v>
      </c>
      <c r="L9" s="45" t="s">
        <v>25</v>
      </c>
      <c r="M9" s="44" t="s">
        <v>24</v>
      </c>
      <c r="N9" s="43" t="s">
        <v>25</v>
      </c>
      <c r="O9" s="46" t="s">
        <v>26</v>
      </c>
      <c r="P9" s="46" t="s">
        <v>27</v>
      </c>
      <c r="Q9" s="42"/>
      <c r="R9" s="47"/>
      <c r="S9" s="47"/>
      <c r="T9" s="47"/>
      <c r="U9" s="47"/>
      <c r="V9" s="47"/>
      <c r="W9" s="47"/>
      <c r="X9" s="47"/>
      <c r="Y9" s="47"/>
      <c r="Z9" s="47"/>
      <c r="AA9" s="44" t="s">
        <v>24</v>
      </c>
      <c r="AB9" s="45" t="s">
        <v>25</v>
      </c>
      <c r="AC9" s="38">
        <v>50000</v>
      </c>
    </row>
    <row r="10" spans="1:29" ht="14.25">
      <c r="A10" s="53"/>
      <c r="B10" s="42"/>
      <c r="C10" s="42"/>
      <c r="D10" s="42"/>
      <c r="E10" s="48" t="s">
        <v>28</v>
      </c>
      <c r="F10" s="48" t="s">
        <v>29</v>
      </c>
      <c r="G10" s="48" t="s">
        <v>23</v>
      </c>
      <c r="H10" s="49" t="s">
        <v>30</v>
      </c>
      <c r="I10" s="50" t="s">
        <v>31</v>
      </c>
      <c r="J10" s="49" t="s">
        <v>30</v>
      </c>
      <c r="K10" s="50" t="s">
        <v>31</v>
      </c>
      <c r="L10" s="51" t="s">
        <v>30</v>
      </c>
      <c r="M10" s="50" t="s">
        <v>31</v>
      </c>
      <c r="N10" s="49" t="s">
        <v>30</v>
      </c>
      <c r="O10" s="52" t="s">
        <v>22</v>
      </c>
      <c r="P10" s="52" t="s">
        <v>23</v>
      </c>
      <c r="Q10" s="42" t="s">
        <v>32</v>
      </c>
      <c r="R10" s="47"/>
      <c r="S10" s="47"/>
      <c r="T10" s="47"/>
      <c r="U10" s="47"/>
      <c r="V10" s="47"/>
      <c r="W10" s="47"/>
      <c r="X10" s="47"/>
      <c r="Y10" s="47"/>
      <c r="Z10" s="47"/>
      <c r="AA10" s="50" t="s">
        <v>31</v>
      </c>
      <c r="AB10" s="51" t="s">
        <v>30</v>
      </c>
      <c r="AC10" s="37" t="s">
        <v>42</v>
      </c>
    </row>
    <row r="11" spans="1:43" s="10" customFormat="1" ht="14.25">
      <c r="A11" s="13" t="s">
        <v>0</v>
      </c>
      <c r="B11" s="13" t="s">
        <v>1</v>
      </c>
      <c r="C11" s="13">
        <v>7</v>
      </c>
      <c r="D11" s="13">
        <v>135</v>
      </c>
      <c r="E11" s="14">
        <v>38986</v>
      </c>
      <c r="F11" s="15">
        <v>3000</v>
      </c>
      <c r="G11" s="15">
        <v>25</v>
      </c>
      <c r="H11" s="16">
        <v>5000</v>
      </c>
      <c r="I11" s="17">
        <v>5</v>
      </c>
      <c r="J11" s="16">
        <v>2500</v>
      </c>
      <c r="K11" s="17">
        <v>7</v>
      </c>
      <c r="L11" s="18" t="s">
        <v>36</v>
      </c>
      <c r="M11" s="17" t="s">
        <v>2</v>
      </c>
      <c r="N11" s="16" t="s">
        <v>2</v>
      </c>
      <c r="O11" s="15">
        <v>100</v>
      </c>
      <c r="P11" s="15">
        <v>25</v>
      </c>
      <c r="Q11" s="13"/>
      <c r="R11" s="19"/>
      <c r="S11" s="19"/>
      <c r="T11" s="19"/>
      <c r="U11" s="19"/>
      <c r="V11" s="19"/>
      <c r="W11" s="19"/>
      <c r="X11" s="19"/>
      <c r="Y11" s="19"/>
      <c r="Z11" s="19"/>
      <c r="AA11" s="17" t="s">
        <v>6</v>
      </c>
      <c r="AB11" s="17" t="s">
        <v>6</v>
      </c>
      <c r="AC11" s="39">
        <f>G11+12.5+(((AC9-7500)/1000)*K11)</f>
        <v>335</v>
      </c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</row>
    <row r="12" spans="1:43" s="10" customFormat="1" ht="14.25">
      <c r="A12" s="13" t="s">
        <v>3</v>
      </c>
      <c r="B12" s="13" t="s">
        <v>1</v>
      </c>
      <c r="C12" s="13"/>
      <c r="D12" s="13">
        <v>206</v>
      </c>
      <c r="E12" s="13">
        <v>2004</v>
      </c>
      <c r="F12" s="15">
        <v>3000</v>
      </c>
      <c r="G12" s="15">
        <v>30</v>
      </c>
      <c r="H12" s="16">
        <v>146000</v>
      </c>
      <c r="I12" s="17">
        <v>6</v>
      </c>
      <c r="J12" s="16" t="s">
        <v>40</v>
      </c>
      <c r="K12" s="17"/>
      <c r="L12" s="17" t="s">
        <v>6</v>
      </c>
      <c r="M12" s="17"/>
      <c r="N12" s="16"/>
      <c r="O12" s="15">
        <v>200</v>
      </c>
      <c r="P12" s="15" t="s">
        <v>4</v>
      </c>
      <c r="Q12" s="13"/>
      <c r="R12" s="19"/>
      <c r="S12" s="19"/>
      <c r="T12" s="19"/>
      <c r="U12" s="19"/>
      <c r="V12" s="19"/>
      <c r="W12" s="19"/>
      <c r="X12" s="19"/>
      <c r="Y12" s="19"/>
      <c r="Z12" s="19"/>
      <c r="AA12" s="17" t="s">
        <v>6</v>
      </c>
      <c r="AB12" s="17" t="s">
        <v>6</v>
      </c>
      <c r="AC12" s="40">
        <f>G12+(AC9-E18)/1000*I12</f>
        <v>257</v>
      </c>
      <c r="AD12" s="19" t="s">
        <v>45</v>
      </c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</row>
    <row r="13" spans="1:43" s="10" customFormat="1" ht="14.25">
      <c r="A13" s="13" t="s">
        <v>5</v>
      </c>
      <c r="B13" s="13" t="s">
        <v>1</v>
      </c>
      <c r="C13" s="13">
        <v>53</v>
      </c>
      <c r="D13" s="13">
        <v>57</v>
      </c>
      <c r="E13" s="14">
        <v>36122</v>
      </c>
      <c r="F13" s="15">
        <v>1550</v>
      </c>
      <c r="G13" s="15">
        <v>38</v>
      </c>
      <c r="H13" s="16">
        <v>6400</v>
      </c>
      <c r="I13" s="17">
        <v>0.783</v>
      </c>
      <c r="J13" s="16">
        <v>25000</v>
      </c>
      <c r="K13" s="17">
        <v>5</v>
      </c>
      <c r="L13" s="18" t="s">
        <v>34</v>
      </c>
      <c r="M13" s="17" t="s">
        <v>6</v>
      </c>
      <c r="N13" s="16" t="s">
        <v>6</v>
      </c>
      <c r="O13" s="15">
        <v>25</v>
      </c>
      <c r="P13" s="15">
        <v>20</v>
      </c>
      <c r="Q13" s="13"/>
      <c r="R13" s="19"/>
      <c r="S13" s="19"/>
      <c r="T13" s="19"/>
      <c r="U13" s="19"/>
      <c r="V13" s="19"/>
      <c r="W13" s="19"/>
      <c r="X13" s="19"/>
      <c r="Y13" s="19"/>
      <c r="Z13" s="19"/>
      <c r="AA13" s="17" t="s">
        <v>6</v>
      </c>
      <c r="AB13" s="17" t="s">
        <v>6</v>
      </c>
      <c r="AC13" s="40">
        <f>G13+(((AC9-25000)/1000)*I13)+(((AC9-31400)/1000)*K13)</f>
        <v>150.575</v>
      </c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</row>
    <row r="14" spans="1:43" s="10" customFormat="1" ht="14.25">
      <c r="A14" s="13" t="s">
        <v>7</v>
      </c>
      <c r="B14" s="13" t="s">
        <v>1</v>
      </c>
      <c r="C14" s="13">
        <v>124</v>
      </c>
      <c r="D14" s="13">
        <v>124</v>
      </c>
      <c r="E14" s="14">
        <v>38139</v>
      </c>
      <c r="F14" s="15">
        <v>1800</v>
      </c>
      <c r="G14" s="15">
        <v>40</v>
      </c>
      <c r="H14" s="16">
        <v>43216</v>
      </c>
      <c r="I14" s="17">
        <v>3</v>
      </c>
      <c r="J14" s="16" t="s">
        <v>35</v>
      </c>
      <c r="K14" s="17" t="s">
        <v>6</v>
      </c>
      <c r="L14" s="18" t="s">
        <v>6</v>
      </c>
      <c r="M14" s="17" t="s">
        <v>6</v>
      </c>
      <c r="N14" s="17" t="s">
        <v>6</v>
      </c>
      <c r="O14" s="17" t="s">
        <v>6</v>
      </c>
      <c r="P14" s="15">
        <v>10</v>
      </c>
      <c r="Q14" s="13"/>
      <c r="R14" s="19"/>
      <c r="S14" s="19"/>
      <c r="T14" s="19"/>
      <c r="U14" s="19"/>
      <c r="V14" s="19"/>
      <c r="W14" s="19"/>
      <c r="X14" s="19"/>
      <c r="Y14" s="19"/>
      <c r="Z14" s="19"/>
      <c r="AA14" s="17" t="s">
        <v>6</v>
      </c>
      <c r="AB14" s="18" t="s">
        <v>6</v>
      </c>
      <c r="AC14" s="40">
        <f>G14+(AC9-H14)/1000*I14</f>
        <v>60.352000000000004</v>
      </c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</row>
    <row r="15" spans="1:43" s="10" customFormat="1" ht="14.25">
      <c r="A15" s="20" t="s">
        <v>8</v>
      </c>
      <c r="B15" s="20" t="s">
        <v>1</v>
      </c>
      <c r="C15" s="20">
        <v>65</v>
      </c>
      <c r="D15" s="20">
        <v>69</v>
      </c>
      <c r="E15" s="21">
        <v>37602</v>
      </c>
      <c r="F15" s="22">
        <v>200</v>
      </c>
      <c r="G15" s="22">
        <v>32</v>
      </c>
      <c r="H15" s="23">
        <v>12000</v>
      </c>
      <c r="I15" s="24">
        <v>3</v>
      </c>
      <c r="J15" s="23">
        <v>8000</v>
      </c>
      <c r="K15" s="24">
        <v>5</v>
      </c>
      <c r="L15" s="25" t="s">
        <v>33</v>
      </c>
      <c r="M15" s="24" t="s">
        <v>6</v>
      </c>
      <c r="N15" s="23" t="s">
        <v>6</v>
      </c>
      <c r="O15" s="22" t="s">
        <v>6</v>
      </c>
      <c r="P15" s="22" t="s">
        <v>6</v>
      </c>
      <c r="Q15" s="20"/>
      <c r="R15" s="19"/>
      <c r="S15" s="19"/>
      <c r="T15" s="19"/>
      <c r="U15" s="19"/>
      <c r="V15" s="19"/>
      <c r="W15" s="19"/>
      <c r="X15" s="19"/>
      <c r="Y15" s="19"/>
      <c r="Z15" s="19"/>
      <c r="AA15" s="24" t="s">
        <v>6</v>
      </c>
      <c r="AB15" s="24" t="s">
        <v>6</v>
      </c>
      <c r="AC15" s="41">
        <f>G15+(J15/1000)*I15+(AC9-20000)/1000*K15</f>
        <v>206</v>
      </c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</row>
    <row r="16" spans="1:43" s="9" customFormat="1" ht="14.25">
      <c r="A16" s="54" t="s">
        <v>37</v>
      </c>
      <c r="B16" s="54" t="s">
        <v>1</v>
      </c>
      <c r="C16" s="54">
        <v>130</v>
      </c>
      <c r="D16" s="54">
        <v>130</v>
      </c>
      <c r="E16" s="55" t="s">
        <v>6</v>
      </c>
      <c r="F16" s="56"/>
      <c r="G16" s="57">
        <v>38</v>
      </c>
      <c r="H16" s="58">
        <v>10000</v>
      </c>
      <c r="I16" s="55">
        <v>4.25</v>
      </c>
      <c r="J16" s="58">
        <v>10000</v>
      </c>
      <c r="K16" s="55">
        <v>4.75</v>
      </c>
      <c r="L16" s="59">
        <v>10000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5">
        <v>5.25</v>
      </c>
      <c r="AB16" s="60" t="s">
        <v>39</v>
      </c>
      <c r="AC16" s="61">
        <f>G16+((J16/1000)*I16)+(L16/1000)*K16+(($AC$9-30000)/1000)*AA16</f>
        <v>233</v>
      </c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</row>
    <row r="17" spans="28:29" ht="15">
      <c r="AB17" s="81" t="s">
        <v>46</v>
      </c>
      <c r="AC17" s="82">
        <f>AVERAGE(AC11:AC15)</f>
        <v>201.7854</v>
      </c>
    </row>
    <row r="18" spans="1:29" ht="14.25">
      <c r="A18" s="11" t="s">
        <v>44</v>
      </c>
      <c r="B18" s="10"/>
      <c r="C18" s="10" t="s">
        <v>43</v>
      </c>
      <c r="D18" s="10" t="s">
        <v>43</v>
      </c>
      <c r="E18" s="12">
        <f>146000/12</f>
        <v>12166.666666666666</v>
      </c>
      <c r="AC18" s="37"/>
    </row>
    <row r="19" ht="14.25">
      <c r="AC19" s="37"/>
    </row>
    <row r="20" spans="1:30" ht="14.25">
      <c r="A20" s="62" t="s">
        <v>48</v>
      </c>
      <c r="B20" s="62"/>
      <c r="C20" s="62"/>
      <c r="D20" s="62"/>
      <c r="E20" s="62"/>
      <c r="F20" s="62"/>
      <c r="G20" s="57">
        <v>20</v>
      </c>
      <c r="H20" s="58">
        <v>10000</v>
      </c>
      <c r="I20" s="55">
        <v>1.5</v>
      </c>
      <c r="J20" s="58" t="s">
        <v>49</v>
      </c>
      <c r="K20" s="55" t="s">
        <v>6</v>
      </c>
      <c r="L20" s="55" t="s">
        <v>6</v>
      </c>
      <c r="M20" s="55" t="s">
        <v>6</v>
      </c>
      <c r="N20" s="55" t="s">
        <v>6</v>
      </c>
      <c r="O20" s="55" t="s">
        <v>6</v>
      </c>
      <c r="P20" s="55" t="s">
        <v>6</v>
      </c>
      <c r="Q20" s="55" t="s">
        <v>6</v>
      </c>
      <c r="R20" s="55" t="s">
        <v>6</v>
      </c>
      <c r="S20" s="55" t="s">
        <v>6</v>
      </c>
      <c r="T20" s="55" t="s">
        <v>6</v>
      </c>
      <c r="U20" s="55" t="s">
        <v>6</v>
      </c>
      <c r="V20" s="55" t="s">
        <v>6</v>
      </c>
      <c r="W20" s="55" t="s">
        <v>6</v>
      </c>
      <c r="X20" s="55" t="s">
        <v>6</v>
      </c>
      <c r="Y20" s="55" t="s">
        <v>6</v>
      </c>
      <c r="Z20" s="55" t="s">
        <v>6</v>
      </c>
      <c r="AA20" s="55" t="s">
        <v>6</v>
      </c>
      <c r="AB20" s="55" t="s">
        <v>6</v>
      </c>
      <c r="AC20" s="61">
        <f>G20+(AC9-H20)/1000*I20</f>
        <v>80</v>
      </c>
      <c r="AD20" s="29" t="s">
        <v>52</v>
      </c>
    </row>
    <row r="21" spans="1:30" ht="14.25">
      <c r="A21" t="s">
        <v>51</v>
      </c>
      <c r="G21" s="26">
        <f>(G16-G20)/G20</f>
        <v>0.9</v>
      </c>
      <c r="H21" s="27"/>
      <c r="I21" s="26">
        <f>(I16-I20)/I20</f>
        <v>1.8333333333333333</v>
      </c>
      <c r="J21" s="27"/>
      <c r="K21" s="26">
        <f>(K16-I20)/I20</f>
        <v>2.1666666666666665</v>
      </c>
      <c r="L21" s="28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6">
        <f>(AA16-I20)/I20</f>
        <v>2.5</v>
      </c>
      <c r="AB21" s="27"/>
      <c r="AC21" s="26">
        <f>(AC16-AC20)/AC20</f>
        <v>1.9125</v>
      </c>
      <c r="AD21" t="s">
        <v>50</v>
      </c>
    </row>
    <row r="22" ht="14.25">
      <c r="AC22" s="37"/>
    </row>
    <row r="23" ht="15" thickBot="1">
      <c r="AC23" s="37"/>
    </row>
    <row r="24" spans="1:29" ht="15.75" thickBot="1">
      <c r="A24" s="73" t="s">
        <v>56</v>
      </c>
      <c r="B24" s="74"/>
      <c r="C24" s="74"/>
      <c r="D24" s="74"/>
      <c r="E24" s="74"/>
      <c r="F24" s="74"/>
      <c r="G24" s="75">
        <v>38</v>
      </c>
      <c r="H24" s="76">
        <v>10000</v>
      </c>
      <c r="I24" s="77">
        <v>1.25</v>
      </c>
      <c r="J24" s="76">
        <v>10000</v>
      </c>
      <c r="K24" s="77">
        <v>2</v>
      </c>
      <c r="L24" s="78">
        <v>10000</v>
      </c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7">
        <v>4.4</v>
      </c>
      <c r="AB24" s="79" t="s">
        <v>39</v>
      </c>
      <c r="AC24" s="80">
        <f>G24+((J24/1000)*I24)+(L24/1000)*K24+(($AC$9-30000)/1000)*AA24</f>
        <v>158.5</v>
      </c>
    </row>
    <row r="25" spans="1:30" ht="15">
      <c r="A25" s="33" t="s">
        <v>66</v>
      </c>
      <c r="B25" s="33"/>
      <c r="C25" s="33"/>
      <c r="D25" s="33"/>
      <c r="E25" s="33"/>
      <c r="F25" s="33"/>
      <c r="G25" s="34">
        <f>(G24-G20)/G20</f>
        <v>0.9</v>
      </c>
      <c r="H25" s="35"/>
      <c r="I25" s="34">
        <f>(I24-I20)/I20</f>
        <v>-0.16666666666666666</v>
      </c>
      <c r="J25" s="35"/>
      <c r="K25" s="34">
        <f>(K24-I20)/I20</f>
        <v>0.3333333333333333</v>
      </c>
      <c r="L25" s="36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4">
        <f>(AA24-I20)/I20</f>
        <v>1.9333333333333336</v>
      </c>
      <c r="AB25" s="35"/>
      <c r="AC25" s="34">
        <f>(AC24-AC20)/AC20</f>
        <v>0.98125</v>
      </c>
      <c r="AD25" t="s">
        <v>62</v>
      </c>
    </row>
    <row r="26" ht="14.25">
      <c r="AC26" s="37"/>
    </row>
    <row r="27" spans="1:29" ht="14.25">
      <c r="A27" s="47" t="s">
        <v>59</v>
      </c>
      <c r="B27" s="63" t="s">
        <v>11</v>
      </c>
      <c r="C27" s="63" t="s">
        <v>12</v>
      </c>
      <c r="D27" s="63" t="s">
        <v>10</v>
      </c>
      <c r="E27" s="63" t="s">
        <v>13</v>
      </c>
      <c r="F27" s="63" t="s">
        <v>14</v>
      </c>
      <c r="G27" s="63"/>
      <c r="H27" s="64" t="s">
        <v>15</v>
      </c>
      <c r="I27" s="65" t="s">
        <v>16</v>
      </c>
      <c r="J27" s="64"/>
      <c r="K27" s="65" t="s">
        <v>17</v>
      </c>
      <c r="L27" s="66"/>
      <c r="M27" s="65" t="s">
        <v>18</v>
      </c>
      <c r="N27" s="64"/>
      <c r="O27" s="67"/>
      <c r="P27" s="67" t="s">
        <v>19</v>
      </c>
      <c r="Q27" s="63"/>
      <c r="R27" s="53"/>
      <c r="S27" s="53"/>
      <c r="T27" s="53"/>
      <c r="U27" s="53"/>
      <c r="V27" s="53"/>
      <c r="W27" s="53"/>
      <c r="X27" s="53"/>
      <c r="Y27" s="53"/>
      <c r="Z27" s="53"/>
      <c r="AA27" s="65" t="s">
        <v>38</v>
      </c>
      <c r="AB27" s="66"/>
      <c r="AC27" s="37" t="s">
        <v>41</v>
      </c>
    </row>
    <row r="28" spans="1:29" ht="14.25">
      <c r="A28" s="47"/>
      <c r="B28" s="63"/>
      <c r="C28" s="63" t="s">
        <v>20</v>
      </c>
      <c r="D28" s="63" t="s">
        <v>20</v>
      </c>
      <c r="E28" s="63" t="s">
        <v>21</v>
      </c>
      <c r="F28" s="63" t="s">
        <v>22</v>
      </c>
      <c r="G28" s="63" t="s">
        <v>15</v>
      </c>
      <c r="H28" s="64" t="s">
        <v>23</v>
      </c>
      <c r="I28" s="65" t="s">
        <v>24</v>
      </c>
      <c r="J28" s="64" t="s">
        <v>25</v>
      </c>
      <c r="K28" s="65" t="s">
        <v>24</v>
      </c>
      <c r="L28" s="66" t="s">
        <v>25</v>
      </c>
      <c r="M28" s="65" t="s">
        <v>24</v>
      </c>
      <c r="N28" s="64" t="s">
        <v>25</v>
      </c>
      <c r="O28" s="67" t="s">
        <v>26</v>
      </c>
      <c r="P28" s="67" t="s">
        <v>27</v>
      </c>
      <c r="Q28" s="63"/>
      <c r="R28" s="53"/>
      <c r="S28" s="53"/>
      <c r="T28" s="53"/>
      <c r="U28" s="53"/>
      <c r="V28" s="53"/>
      <c r="W28" s="53"/>
      <c r="X28" s="53"/>
      <c r="Y28" s="53"/>
      <c r="Z28" s="53"/>
      <c r="AA28" s="65" t="s">
        <v>24</v>
      </c>
      <c r="AB28" s="66" t="s">
        <v>25</v>
      </c>
      <c r="AC28" s="38">
        <v>50000</v>
      </c>
    </row>
    <row r="29" spans="1:29" ht="14.25">
      <c r="A29" s="47"/>
      <c r="B29" s="63"/>
      <c r="C29" s="63"/>
      <c r="D29" s="63"/>
      <c r="E29" s="68" t="s">
        <v>28</v>
      </c>
      <c r="F29" s="68" t="s">
        <v>29</v>
      </c>
      <c r="G29" s="68" t="s">
        <v>23</v>
      </c>
      <c r="H29" s="69" t="s">
        <v>30</v>
      </c>
      <c r="I29" s="70" t="s">
        <v>31</v>
      </c>
      <c r="J29" s="69" t="s">
        <v>30</v>
      </c>
      <c r="K29" s="70" t="s">
        <v>31</v>
      </c>
      <c r="L29" s="71" t="s">
        <v>30</v>
      </c>
      <c r="M29" s="70" t="s">
        <v>31</v>
      </c>
      <c r="N29" s="69" t="s">
        <v>30</v>
      </c>
      <c r="O29" s="72" t="s">
        <v>22</v>
      </c>
      <c r="P29" s="72" t="s">
        <v>23</v>
      </c>
      <c r="Q29" s="63" t="s">
        <v>32</v>
      </c>
      <c r="R29" s="53"/>
      <c r="S29" s="53"/>
      <c r="T29" s="53"/>
      <c r="U29" s="53"/>
      <c r="V29" s="53"/>
      <c r="W29" s="53"/>
      <c r="X29" s="53"/>
      <c r="Y29" s="53"/>
      <c r="Z29" s="53"/>
      <c r="AA29" s="70" t="s">
        <v>31</v>
      </c>
      <c r="AB29" s="71" t="s">
        <v>30</v>
      </c>
      <c r="AC29" s="37" t="s">
        <v>42</v>
      </c>
    </row>
    <row r="30" spans="1:43" s="10" customFormat="1" ht="14.25">
      <c r="A30" s="13" t="s">
        <v>60</v>
      </c>
      <c r="B30" s="13" t="s">
        <v>63</v>
      </c>
      <c r="C30" s="13">
        <v>7</v>
      </c>
      <c r="D30" s="30">
        <v>4500</v>
      </c>
      <c r="E30" s="31" t="s">
        <v>65</v>
      </c>
      <c r="F30" s="15">
        <v>3000</v>
      </c>
      <c r="G30" s="17">
        <v>20</v>
      </c>
      <c r="H30" s="16">
        <v>0</v>
      </c>
      <c r="I30" s="17">
        <v>0.8</v>
      </c>
      <c r="J30" s="17" t="s">
        <v>6</v>
      </c>
      <c r="K30" s="17" t="s">
        <v>6</v>
      </c>
      <c r="L30" s="17" t="s">
        <v>6</v>
      </c>
      <c r="M30" s="17" t="s">
        <v>6</v>
      </c>
      <c r="N30" s="17" t="s">
        <v>6</v>
      </c>
      <c r="O30" s="17" t="s">
        <v>6</v>
      </c>
      <c r="P30" s="17" t="s">
        <v>6</v>
      </c>
      <c r="Q30" s="17" t="s">
        <v>6</v>
      </c>
      <c r="R30" s="17" t="s">
        <v>6</v>
      </c>
      <c r="S30" s="17" t="s">
        <v>6</v>
      </c>
      <c r="T30" s="17" t="s">
        <v>6</v>
      </c>
      <c r="U30" s="17" t="s">
        <v>6</v>
      </c>
      <c r="V30" s="17" t="s">
        <v>6</v>
      </c>
      <c r="W30" s="17" t="s">
        <v>6</v>
      </c>
      <c r="X30" s="17" t="s">
        <v>6</v>
      </c>
      <c r="Y30" s="17" t="s">
        <v>6</v>
      </c>
      <c r="Z30" s="17" t="s">
        <v>6</v>
      </c>
      <c r="AA30" s="17" t="s">
        <v>6</v>
      </c>
      <c r="AB30" s="17" t="s">
        <v>6</v>
      </c>
      <c r="AC30" s="39">
        <f>G30+($AC$28/1000)*I30</f>
        <v>60</v>
      </c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</row>
    <row r="31" spans="1:43" s="10" customFormat="1" ht="14.25">
      <c r="A31" s="13" t="s">
        <v>61</v>
      </c>
      <c r="B31" s="13" t="s">
        <v>63</v>
      </c>
      <c r="C31" s="13"/>
      <c r="D31" s="30">
        <v>12027</v>
      </c>
      <c r="E31" s="32" t="s">
        <v>65</v>
      </c>
      <c r="F31" s="15">
        <v>3000</v>
      </c>
      <c r="G31" s="17">
        <v>7.25</v>
      </c>
      <c r="H31" s="16">
        <v>0</v>
      </c>
      <c r="I31" s="17">
        <v>0.8</v>
      </c>
      <c r="J31" s="17" t="s">
        <v>6</v>
      </c>
      <c r="K31" s="17" t="s">
        <v>6</v>
      </c>
      <c r="L31" s="17" t="s">
        <v>6</v>
      </c>
      <c r="M31" s="17" t="s">
        <v>6</v>
      </c>
      <c r="N31" s="17" t="s">
        <v>6</v>
      </c>
      <c r="O31" s="17" t="s">
        <v>6</v>
      </c>
      <c r="P31" s="17" t="s">
        <v>6</v>
      </c>
      <c r="Q31" s="17" t="s">
        <v>6</v>
      </c>
      <c r="R31" s="17" t="s">
        <v>6</v>
      </c>
      <c r="S31" s="17" t="s">
        <v>6</v>
      </c>
      <c r="T31" s="17" t="s">
        <v>6</v>
      </c>
      <c r="U31" s="17" t="s">
        <v>6</v>
      </c>
      <c r="V31" s="17" t="s">
        <v>6</v>
      </c>
      <c r="W31" s="17" t="s">
        <v>6</v>
      </c>
      <c r="X31" s="17" t="s">
        <v>6</v>
      </c>
      <c r="Y31" s="17" t="s">
        <v>6</v>
      </c>
      <c r="Z31" s="17" t="s">
        <v>6</v>
      </c>
      <c r="AA31" s="17" t="s">
        <v>6</v>
      </c>
      <c r="AB31" s="17" t="s">
        <v>6</v>
      </c>
      <c r="AC31" s="39">
        <f>G31+($AC$28/1000)*I31</f>
        <v>47.25</v>
      </c>
      <c r="AD31" s="19" t="s">
        <v>62</v>
      </c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</row>
    <row r="32" spans="1:43" s="10" customFormat="1" ht="14.25">
      <c r="A32" s="13" t="s">
        <v>64</v>
      </c>
      <c r="B32" s="13" t="s">
        <v>63</v>
      </c>
      <c r="C32" s="13">
        <v>53</v>
      </c>
      <c r="D32" s="30">
        <v>10000</v>
      </c>
      <c r="E32" s="31" t="s">
        <v>65</v>
      </c>
      <c r="F32" s="15">
        <v>1550</v>
      </c>
      <c r="G32" s="17">
        <v>10.92</v>
      </c>
      <c r="H32" s="16">
        <v>0</v>
      </c>
      <c r="I32" s="17">
        <v>1.18</v>
      </c>
      <c r="J32" s="17" t="s">
        <v>6</v>
      </c>
      <c r="K32" s="17" t="s">
        <v>6</v>
      </c>
      <c r="L32" s="17" t="s">
        <v>6</v>
      </c>
      <c r="M32" s="17" t="s">
        <v>6</v>
      </c>
      <c r="N32" s="17" t="s">
        <v>6</v>
      </c>
      <c r="O32" s="17" t="s">
        <v>6</v>
      </c>
      <c r="P32" s="17" t="s">
        <v>6</v>
      </c>
      <c r="Q32" s="17" t="s">
        <v>6</v>
      </c>
      <c r="R32" s="17" t="s">
        <v>6</v>
      </c>
      <c r="S32" s="17" t="s">
        <v>6</v>
      </c>
      <c r="T32" s="17" t="s">
        <v>6</v>
      </c>
      <c r="U32" s="17" t="s">
        <v>6</v>
      </c>
      <c r="V32" s="17" t="s">
        <v>6</v>
      </c>
      <c r="W32" s="17" t="s">
        <v>6</v>
      </c>
      <c r="X32" s="17" t="s">
        <v>6</v>
      </c>
      <c r="Y32" s="17" t="s">
        <v>6</v>
      </c>
      <c r="Z32" s="17" t="s">
        <v>6</v>
      </c>
      <c r="AA32" s="17" t="s">
        <v>6</v>
      </c>
      <c r="AB32" s="17" t="s">
        <v>6</v>
      </c>
      <c r="AC32" s="39">
        <f>G32+($AC$28/1000)*I32</f>
        <v>69.92</v>
      </c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</row>
  </sheetData>
  <sheetProtection/>
  <printOptions/>
  <pageMargins left="0.7" right="0.7" top="0.75" bottom="0.75" header="0.3" footer="0.3"/>
  <pageSetup fitToHeight="1" fitToWidth="1" horizontalDpi="600" verticalDpi="600" orientation="landscape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SBenvegn</dc:creator>
  <cp:keywords/>
  <dc:description/>
  <cp:lastModifiedBy>sbintz</cp:lastModifiedBy>
  <cp:lastPrinted>2009-01-14T21:14:29Z</cp:lastPrinted>
  <dcterms:created xsi:type="dcterms:W3CDTF">2009-01-13T19:07:10Z</dcterms:created>
  <dcterms:modified xsi:type="dcterms:W3CDTF">2009-02-05T22:47:20Z</dcterms:modified>
  <cp:category>::ODMA\GRPWISE\ASPOSUPT.PUPSC.PUPSCDocs:60440.1</cp:category>
  <cp:version/>
  <cp:contentType/>
  <cp:contentStatus/>
</cp:coreProperties>
</file>