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120" windowWidth="19155" windowHeight="11025"/>
  </bookViews>
  <sheets>
    <sheet name="listcustomers" sheetId="1" r:id="rId1"/>
  </sheets>
  <definedNames>
    <definedName name="_xlnm.Print_Titles" localSheetId="0">listcustomers!$1:$10</definedName>
  </definedNames>
  <calcPr calcId="145621"/>
</workbook>
</file>

<file path=xl/calcChain.xml><?xml version="1.0" encoding="utf-8"?>
<calcChain xmlns="http://schemas.openxmlformats.org/spreadsheetml/2006/main">
  <c r="G110" i="1"/>
  <c r="H110" s="1"/>
  <c r="H16"/>
  <c r="K110" l="1"/>
  <c r="I110"/>
  <c r="N110"/>
  <c r="L110"/>
  <c r="J110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M110" l="1"/>
  <c r="O110" s="1"/>
  <c r="I16"/>
  <c r="M16" s="1"/>
  <c r="L12"/>
  <c r="K12"/>
  <c r="I12"/>
  <c r="J12"/>
  <c r="H12"/>
  <c r="L13"/>
  <c r="K13"/>
  <c r="J13"/>
  <c r="H13"/>
  <c r="I13"/>
  <c r="L17"/>
  <c r="K17"/>
  <c r="I17"/>
  <c r="H17"/>
  <c r="J17"/>
  <c r="L21"/>
  <c r="K21"/>
  <c r="I21"/>
  <c r="J21"/>
  <c r="H21"/>
  <c r="L25"/>
  <c r="K25"/>
  <c r="I25"/>
  <c r="J25"/>
  <c r="H25"/>
  <c r="L29"/>
  <c r="K29"/>
  <c r="I29"/>
  <c r="H29"/>
  <c r="J29"/>
  <c r="L33"/>
  <c r="K33"/>
  <c r="I33"/>
  <c r="H33"/>
  <c r="J33"/>
  <c r="L37"/>
  <c r="K37"/>
  <c r="I37"/>
  <c r="J37"/>
  <c r="H37"/>
  <c r="L41"/>
  <c r="K41"/>
  <c r="I41"/>
  <c r="J41"/>
  <c r="H41"/>
  <c r="L45"/>
  <c r="K45"/>
  <c r="J45"/>
  <c r="I45"/>
  <c r="H45"/>
  <c r="L49"/>
  <c r="K49"/>
  <c r="J49"/>
  <c r="I49"/>
  <c r="H49"/>
  <c r="L53"/>
  <c r="J53"/>
  <c r="K53"/>
  <c r="I53"/>
  <c r="H53"/>
  <c r="L57"/>
  <c r="K57"/>
  <c r="J57"/>
  <c r="I57"/>
  <c r="H57"/>
  <c r="L61"/>
  <c r="K61"/>
  <c r="J61"/>
  <c r="I61"/>
  <c r="H61"/>
  <c r="L65"/>
  <c r="K65"/>
  <c r="J65"/>
  <c r="I65"/>
  <c r="H65"/>
  <c r="L69"/>
  <c r="J69"/>
  <c r="K69"/>
  <c r="I69"/>
  <c r="H69"/>
  <c r="L73"/>
  <c r="K73"/>
  <c r="J73"/>
  <c r="I73"/>
  <c r="H73"/>
  <c r="L77"/>
  <c r="K77"/>
  <c r="J77"/>
  <c r="I77"/>
  <c r="H77"/>
  <c r="L81"/>
  <c r="K81"/>
  <c r="J81"/>
  <c r="I81"/>
  <c r="H81"/>
  <c r="L85"/>
  <c r="J85"/>
  <c r="K85"/>
  <c r="I85"/>
  <c r="H85"/>
  <c r="L89"/>
  <c r="K89"/>
  <c r="J89"/>
  <c r="I89"/>
  <c r="H89"/>
  <c r="L93"/>
  <c r="J93"/>
  <c r="K93"/>
  <c r="I93"/>
  <c r="H93"/>
  <c r="L97"/>
  <c r="K97"/>
  <c r="J97"/>
  <c r="I97"/>
  <c r="H97"/>
  <c r="L101"/>
  <c r="J101"/>
  <c r="K101"/>
  <c r="I101"/>
  <c r="H101"/>
  <c r="L105"/>
  <c r="K105"/>
  <c r="J105"/>
  <c r="I105"/>
  <c r="H105"/>
  <c r="L109"/>
  <c r="J109"/>
  <c r="K109"/>
  <c r="I109"/>
  <c r="H109"/>
  <c r="L113"/>
  <c r="K113"/>
  <c r="J113"/>
  <c r="I113"/>
  <c r="H113"/>
  <c r="L117"/>
  <c r="J117"/>
  <c r="K117"/>
  <c r="I117"/>
  <c r="H117"/>
  <c r="L121"/>
  <c r="K121"/>
  <c r="J121"/>
  <c r="I121"/>
  <c r="H121"/>
  <c r="L125"/>
  <c r="J125"/>
  <c r="K125"/>
  <c r="I125"/>
  <c r="H125"/>
  <c r="K129"/>
  <c r="L129"/>
  <c r="J129"/>
  <c r="I129"/>
  <c r="H129"/>
  <c r="K133"/>
  <c r="L133"/>
  <c r="J133"/>
  <c r="I133"/>
  <c r="H133"/>
  <c r="L22"/>
  <c r="K22"/>
  <c r="J22"/>
  <c r="H22"/>
  <c r="I22"/>
  <c r="L38"/>
  <c r="K38"/>
  <c r="J38"/>
  <c r="H38"/>
  <c r="I38"/>
  <c r="L50"/>
  <c r="K50"/>
  <c r="J50"/>
  <c r="I50"/>
  <c r="H50"/>
  <c r="L58"/>
  <c r="K58"/>
  <c r="J58"/>
  <c r="I58"/>
  <c r="H58"/>
  <c r="L66"/>
  <c r="K66"/>
  <c r="J66"/>
  <c r="I66"/>
  <c r="H66"/>
  <c r="L70"/>
  <c r="K70"/>
  <c r="J70"/>
  <c r="H70"/>
  <c r="I70"/>
  <c r="L74"/>
  <c r="K74"/>
  <c r="J74"/>
  <c r="I74"/>
  <c r="H74"/>
  <c r="L78"/>
  <c r="K78"/>
  <c r="J78"/>
  <c r="H78"/>
  <c r="I78"/>
  <c r="L82"/>
  <c r="K82"/>
  <c r="J82"/>
  <c r="I82"/>
  <c r="H82"/>
  <c r="L86"/>
  <c r="K86"/>
  <c r="J86"/>
  <c r="H86"/>
  <c r="I86"/>
  <c r="L90"/>
  <c r="K90"/>
  <c r="J90"/>
  <c r="I90"/>
  <c r="H90"/>
  <c r="L94"/>
  <c r="K94"/>
  <c r="J94"/>
  <c r="H94"/>
  <c r="I94"/>
  <c r="L98"/>
  <c r="K98"/>
  <c r="J98"/>
  <c r="I98"/>
  <c r="H98"/>
  <c r="L102"/>
  <c r="K102"/>
  <c r="J102"/>
  <c r="H102"/>
  <c r="I102"/>
  <c r="L106"/>
  <c r="K106"/>
  <c r="J106"/>
  <c r="I106"/>
  <c r="H106"/>
  <c r="L114"/>
  <c r="K114"/>
  <c r="J114"/>
  <c r="H114"/>
  <c r="I114"/>
  <c r="L118"/>
  <c r="K118"/>
  <c r="J118"/>
  <c r="H118"/>
  <c r="I118"/>
  <c r="L122"/>
  <c r="K122"/>
  <c r="J122"/>
  <c r="I122"/>
  <c r="H122"/>
  <c r="L126"/>
  <c r="K126"/>
  <c r="J126"/>
  <c r="I126"/>
  <c r="H126"/>
  <c r="L130"/>
  <c r="K130"/>
  <c r="J130"/>
  <c r="H130"/>
  <c r="I130"/>
  <c r="L134"/>
  <c r="K134"/>
  <c r="J134"/>
  <c r="H134"/>
  <c r="I134"/>
  <c r="K14"/>
  <c r="I14"/>
  <c r="L14"/>
  <c r="J14"/>
  <c r="H14"/>
  <c r="L18"/>
  <c r="K18"/>
  <c r="J18"/>
  <c r="I18"/>
  <c r="H18"/>
  <c r="L26"/>
  <c r="K26"/>
  <c r="J26"/>
  <c r="I26"/>
  <c r="H26"/>
  <c r="L30"/>
  <c r="K30"/>
  <c r="J30"/>
  <c r="H30"/>
  <c r="I30"/>
  <c r="L34"/>
  <c r="K34"/>
  <c r="J34"/>
  <c r="I34"/>
  <c r="H34"/>
  <c r="L42"/>
  <c r="K42"/>
  <c r="J42"/>
  <c r="I42"/>
  <c r="H42"/>
  <c r="L46"/>
  <c r="K46"/>
  <c r="J46"/>
  <c r="H46"/>
  <c r="I46"/>
  <c r="L54"/>
  <c r="K54"/>
  <c r="J54"/>
  <c r="H54"/>
  <c r="I54"/>
  <c r="L62"/>
  <c r="K62"/>
  <c r="J62"/>
  <c r="H62"/>
  <c r="I62"/>
  <c r="L11"/>
  <c r="K11"/>
  <c r="J11"/>
  <c r="I11"/>
  <c r="H11"/>
  <c r="L15"/>
  <c r="K15"/>
  <c r="J15"/>
  <c r="I15"/>
  <c r="H15"/>
  <c r="K19"/>
  <c r="L19"/>
  <c r="I19"/>
  <c r="J19"/>
  <c r="H19"/>
  <c r="K23"/>
  <c r="L23"/>
  <c r="J23"/>
  <c r="I23"/>
  <c r="H23"/>
  <c r="K27"/>
  <c r="J27"/>
  <c r="I27"/>
  <c r="L27"/>
  <c r="H27"/>
  <c r="K31"/>
  <c r="J31"/>
  <c r="I31"/>
  <c r="L31"/>
  <c r="H31"/>
  <c r="K35"/>
  <c r="J35"/>
  <c r="L35"/>
  <c r="I35"/>
  <c r="H35"/>
  <c r="K39"/>
  <c r="L39"/>
  <c r="J39"/>
  <c r="I39"/>
  <c r="H39"/>
  <c r="K43"/>
  <c r="J43"/>
  <c r="I43"/>
  <c r="L43"/>
  <c r="H43"/>
  <c r="K47"/>
  <c r="J47"/>
  <c r="I47"/>
  <c r="L47"/>
  <c r="H47"/>
  <c r="K51"/>
  <c r="J51"/>
  <c r="L51"/>
  <c r="I51"/>
  <c r="H51"/>
  <c r="K55"/>
  <c r="J55"/>
  <c r="L55"/>
  <c r="I55"/>
  <c r="H55"/>
  <c r="K59"/>
  <c r="J59"/>
  <c r="I59"/>
  <c r="L59"/>
  <c r="H59"/>
  <c r="K63"/>
  <c r="J63"/>
  <c r="I63"/>
  <c r="L63"/>
  <c r="H63"/>
  <c r="K67"/>
  <c r="J67"/>
  <c r="L67"/>
  <c r="I67"/>
  <c r="H67"/>
  <c r="K71"/>
  <c r="J71"/>
  <c r="L71"/>
  <c r="I71"/>
  <c r="H71"/>
  <c r="K75"/>
  <c r="J75"/>
  <c r="I75"/>
  <c r="L75"/>
  <c r="H75"/>
  <c r="K79"/>
  <c r="J79"/>
  <c r="I79"/>
  <c r="L79"/>
  <c r="H79"/>
  <c r="K83"/>
  <c r="J83"/>
  <c r="L83"/>
  <c r="I83"/>
  <c r="H83"/>
  <c r="K87"/>
  <c r="J87"/>
  <c r="L87"/>
  <c r="I87"/>
  <c r="H87"/>
  <c r="N91"/>
  <c r="K91"/>
  <c r="J91"/>
  <c r="I91"/>
  <c r="L91"/>
  <c r="H91"/>
  <c r="K95"/>
  <c r="J95"/>
  <c r="I95"/>
  <c r="L95"/>
  <c r="H95"/>
  <c r="K99"/>
  <c r="J99"/>
  <c r="L99"/>
  <c r="I99"/>
  <c r="H99"/>
  <c r="K103"/>
  <c r="J103"/>
  <c r="L103"/>
  <c r="I103"/>
  <c r="H103"/>
  <c r="K107"/>
  <c r="J107"/>
  <c r="I107"/>
  <c r="L107"/>
  <c r="H107"/>
  <c r="K111"/>
  <c r="J111"/>
  <c r="I111"/>
  <c r="L111"/>
  <c r="H111"/>
  <c r="K115"/>
  <c r="J115"/>
  <c r="L115"/>
  <c r="I115"/>
  <c r="H115"/>
  <c r="K119"/>
  <c r="J119"/>
  <c r="L119"/>
  <c r="I119"/>
  <c r="H119"/>
  <c r="K123"/>
  <c r="J123"/>
  <c r="I123"/>
  <c r="L123"/>
  <c r="H123"/>
  <c r="K127"/>
  <c r="J127"/>
  <c r="I127"/>
  <c r="L127"/>
  <c r="H127"/>
  <c r="K131"/>
  <c r="J131"/>
  <c r="L131"/>
  <c r="I131"/>
  <c r="H131"/>
  <c r="K135"/>
  <c r="J135"/>
  <c r="L135"/>
  <c r="I135"/>
  <c r="H135"/>
  <c r="L20"/>
  <c r="K20"/>
  <c r="J20"/>
  <c r="I20"/>
  <c r="H20"/>
  <c r="L24"/>
  <c r="K24"/>
  <c r="J24"/>
  <c r="I24"/>
  <c r="H24"/>
  <c r="L28"/>
  <c r="K28"/>
  <c r="J28"/>
  <c r="I28"/>
  <c r="H28"/>
  <c r="L32"/>
  <c r="K32"/>
  <c r="J32"/>
  <c r="I32"/>
  <c r="H32"/>
  <c r="L36"/>
  <c r="K36"/>
  <c r="J36"/>
  <c r="I36"/>
  <c r="H36"/>
  <c r="L40"/>
  <c r="K40"/>
  <c r="J40"/>
  <c r="I40"/>
  <c r="H40"/>
  <c r="L44"/>
  <c r="K44"/>
  <c r="J44"/>
  <c r="I44"/>
  <c r="H44"/>
  <c r="L48"/>
  <c r="J48"/>
  <c r="K48"/>
  <c r="I48"/>
  <c r="H48"/>
  <c r="L52"/>
  <c r="J52"/>
  <c r="K52"/>
  <c r="I52"/>
  <c r="H52"/>
  <c r="L56"/>
  <c r="K56"/>
  <c r="J56"/>
  <c r="I56"/>
  <c r="H56"/>
  <c r="L60"/>
  <c r="K60"/>
  <c r="J60"/>
  <c r="I60"/>
  <c r="H60"/>
  <c r="L64"/>
  <c r="J64"/>
  <c r="K64"/>
  <c r="I64"/>
  <c r="H64"/>
  <c r="L68"/>
  <c r="J68"/>
  <c r="K68"/>
  <c r="I68"/>
  <c r="H68"/>
  <c r="L72"/>
  <c r="K72"/>
  <c r="J72"/>
  <c r="I72"/>
  <c r="H72"/>
  <c r="L76"/>
  <c r="K76"/>
  <c r="J76"/>
  <c r="I76"/>
  <c r="H76"/>
  <c r="L80"/>
  <c r="J80"/>
  <c r="K80"/>
  <c r="I80"/>
  <c r="H80"/>
  <c r="L84"/>
  <c r="J84"/>
  <c r="K84"/>
  <c r="I84"/>
  <c r="H84"/>
  <c r="L88"/>
  <c r="J88"/>
  <c r="K88"/>
  <c r="I88"/>
  <c r="H88"/>
  <c r="L92"/>
  <c r="J92"/>
  <c r="K92"/>
  <c r="I92"/>
  <c r="H92"/>
  <c r="L96"/>
  <c r="J96"/>
  <c r="K96"/>
  <c r="I96"/>
  <c r="H96"/>
  <c r="L100"/>
  <c r="J100"/>
  <c r="K100"/>
  <c r="I100"/>
  <c r="H100"/>
  <c r="L104"/>
  <c r="J104"/>
  <c r="K104"/>
  <c r="H104"/>
  <c r="I104"/>
  <c r="L108"/>
  <c r="J108"/>
  <c r="H108"/>
  <c r="K108"/>
  <c r="I108"/>
  <c r="L112"/>
  <c r="J112"/>
  <c r="K112"/>
  <c r="H112"/>
  <c r="I112"/>
  <c r="L116"/>
  <c r="J116"/>
  <c r="H116"/>
  <c r="K116"/>
  <c r="I116"/>
  <c r="L120"/>
  <c r="J120"/>
  <c r="K120"/>
  <c r="H120"/>
  <c r="I120"/>
  <c r="L124"/>
  <c r="J124"/>
  <c r="H124"/>
  <c r="K124"/>
  <c r="I124"/>
  <c r="L128"/>
  <c r="J128"/>
  <c r="K128"/>
  <c r="H128"/>
  <c r="I128"/>
  <c r="L132"/>
  <c r="J132"/>
  <c r="K132"/>
  <c r="H132"/>
  <c r="I132"/>
  <c r="L136"/>
  <c r="J136"/>
  <c r="H136"/>
  <c r="K136"/>
  <c r="I136"/>
  <c r="N13"/>
  <c r="N33"/>
  <c r="N49"/>
  <c r="N57"/>
  <c r="N61"/>
  <c r="N65"/>
  <c r="N69"/>
  <c r="N73"/>
  <c r="N77"/>
  <c r="N81"/>
  <c r="N97"/>
  <c r="N105"/>
  <c r="N133"/>
  <c r="N34"/>
  <c r="N50"/>
  <c r="N70"/>
  <c r="N114"/>
  <c r="N134"/>
  <c r="G141"/>
  <c r="G140"/>
  <c r="N23"/>
  <c r="N31"/>
  <c r="N39"/>
  <c r="N51"/>
  <c r="N55"/>
  <c r="N103"/>
  <c r="N107"/>
  <c r="N119"/>
  <c r="N131"/>
  <c r="N135"/>
  <c r="N40"/>
  <c r="N56"/>
  <c r="N68"/>
  <c r="N84"/>
  <c r="N104"/>
  <c r="N108"/>
  <c r="N112"/>
  <c r="G138"/>
  <c r="G139" s="1"/>
  <c r="N128" l="1"/>
  <c r="N95"/>
  <c r="N83"/>
  <c r="N16"/>
  <c r="O16" s="1"/>
  <c r="N36"/>
  <c r="N20"/>
  <c r="N123"/>
  <c r="N120"/>
  <c r="N76"/>
  <c r="M12"/>
  <c r="M23"/>
  <c r="O23" s="1"/>
  <c r="M22"/>
  <c r="N96"/>
  <c r="N28"/>
  <c r="N132"/>
  <c r="N124"/>
  <c r="N116"/>
  <c r="N100"/>
  <c r="N80"/>
  <c r="N72"/>
  <c r="N111"/>
  <c r="N71"/>
  <c r="N63"/>
  <c r="N27"/>
  <c r="N126"/>
  <c r="N118"/>
  <c r="N102"/>
  <c r="N62"/>
  <c r="N54"/>
  <c r="N46"/>
  <c r="N38"/>
  <c r="N41"/>
  <c r="N21"/>
  <c r="N60"/>
  <c r="N52"/>
  <c r="N32"/>
  <c r="N127"/>
  <c r="N87"/>
  <c r="N79"/>
  <c r="N43"/>
  <c r="N90"/>
  <c r="N82"/>
  <c r="N26"/>
  <c r="N18"/>
  <c r="N109"/>
  <c r="N89"/>
  <c r="N67"/>
  <c r="N59"/>
  <c r="N130"/>
  <c r="N122"/>
  <c r="N106"/>
  <c r="N98"/>
  <c r="N58"/>
  <c r="N42"/>
  <c r="N117"/>
  <c r="N37"/>
  <c r="N86"/>
  <c r="N22"/>
  <c r="N125"/>
  <c r="N85"/>
  <c r="N53"/>
  <c r="N136"/>
  <c r="M20"/>
  <c r="M68"/>
  <c r="O68" s="1"/>
  <c r="M43"/>
  <c r="M30"/>
  <c r="M75"/>
  <c r="M31"/>
  <c r="O31" s="1"/>
  <c r="M63"/>
  <c r="M60"/>
  <c r="O60" s="1"/>
  <c r="M50"/>
  <c r="O50" s="1"/>
  <c r="M13"/>
  <c r="O13" s="1"/>
  <c r="N129"/>
  <c r="N121"/>
  <c r="N115"/>
  <c r="N113"/>
  <c r="N101"/>
  <c r="N99"/>
  <c r="N94"/>
  <c r="N93"/>
  <c r="N92"/>
  <c r="N88"/>
  <c r="N78"/>
  <c r="N75"/>
  <c r="N74"/>
  <c r="M71"/>
  <c r="M67"/>
  <c r="N66"/>
  <c r="N64"/>
  <c r="M59"/>
  <c r="M55"/>
  <c r="O55" s="1"/>
  <c r="M51"/>
  <c r="O51" s="1"/>
  <c r="N48"/>
  <c r="N47"/>
  <c r="M47"/>
  <c r="N45"/>
  <c r="M44"/>
  <c r="N44"/>
  <c r="M39"/>
  <c r="O39" s="1"/>
  <c r="M35"/>
  <c r="N35"/>
  <c r="M34"/>
  <c r="O34" s="1"/>
  <c r="M48"/>
  <c r="M64"/>
  <c r="M38"/>
  <c r="M54"/>
  <c r="M91"/>
  <c r="O91" s="1"/>
  <c r="M52"/>
  <c r="M42"/>
  <c r="M36"/>
  <c r="M58"/>
  <c r="M40"/>
  <c r="O40" s="1"/>
  <c r="M56"/>
  <c r="O56" s="1"/>
  <c r="M72"/>
  <c r="M46"/>
  <c r="M62"/>
  <c r="O62" s="1"/>
  <c r="M32"/>
  <c r="N30"/>
  <c r="N29"/>
  <c r="M28"/>
  <c r="M27"/>
  <c r="M26"/>
  <c r="N25"/>
  <c r="M25"/>
  <c r="N24"/>
  <c r="M24"/>
  <c r="M21"/>
  <c r="N19"/>
  <c r="M19"/>
  <c r="M18"/>
  <c r="N17"/>
  <c r="M17"/>
  <c r="M15"/>
  <c r="N15"/>
  <c r="N14"/>
  <c r="M14"/>
  <c r="N12"/>
  <c r="M11"/>
  <c r="N11"/>
  <c r="M70"/>
  <c r="O70" s="1"/>
  <c r="M69"/>
  <c r="O69" s="1"/>
  <c r="M76"/>
  <c r="M81"/>
  <c r="O81" s="1"/>
  <c r="M29"/>
  <c r="M115"/>
  <c r="M84"/>
  <c r="O84" s="1"/>
  <c r="M111"/>
  <c r="M123"/>
  <c r="M104"/>
  <c r="O104" s="1"/>
  <c r="M108"/>
  <c r="O108" s="1"/>
  <c r="M131"/>
  <c r="O131" s="1"/>
  <c r="M107"/>
  <c r="O107" s="1"/>
  <c r="M99"/>
  <c r="M87"/>
  <c r="M79"/>
  <c r="M74"/>
  <c r="M86"/>
  <c r="M98"/>
  <c r="M100"/>
  <c r="M105"/>
  <c r="O105" s="1"/>
  <c r="M112"/>
  <c r="O112" s="1"/>
  <c r="M113"/>
  <c r="M117"/>
  <c r="M120"/>
  <c r="M128"/>
  <c r="M134"/>
  <c r="O134" s="1"/>
  <c r="M136"/>
  <c r="M65"/>
  <c r="O65" s="1"/>
  <c r="M37"/>
  <c r="M114"/>
  <c r="O114" s="1"/>
  <c r="M80"/>
  <c r="M88"/>
  <c r="M130"/>
  <c r="M77"/>
  <c r="O77" s="1"/>
  <c r="M101"/>
  <c r="M125"/>
  <c r="M116"/>
  <c r="M135"/>
  <c r="O135" s="1"/>
  <c r="M126"/>
  <c r="M57"/>
  <c r="O57" s="1"/>
  <c r="M41"/>
  <c r="M33"/>
  <c r="O33" s="1"/>
  <c r="M49"/>
  <c r="O49" s="1"/>
  <c r="M121"/>
  <c r="M92"/>
  <c r="M118"/>
  <c r="M73"/>
  <c r="O73" s="1"/>
  <c r="M93"/>
  <c r="M85"/>
  <c r="M89"/>
  <c r="M119"/>
  <c r="O119" s="1"/>
  <c r="M95"/>
  <c r="M83"/>
  <c r="M66"/>
  <c r="M78"/>
  <c r="M102"/>
  <c r="M106"/>
  <c r="M109"/>
  <c r="M124"/>
  <c r="M53"/>
  <c r="M97"/>
  <c r="O97" s="1"/>
  <c r="M129"/>
  <c r="M132"/>
  <c r="M127"/>
  <c r="M103"/>
  <c r="O103" s="1"/>
  <c r="M122"/>
  <c r="M96"/>
  <c r="M94"/>
  <c r="M133"/>
  <c r="O133" s="1"/>
  <c r="M90"/>
  <c r="M82"/>
  <c r="M61"/>
  <c r="O61" s="1"/>
  <c r="M45"/>
  <c r="O116" l="1"/>
  <c r="O109"/>
  <c r="O118"/>
  <c r="O90"/>
  <c r="O128"/>
  <c r="O123"/>
  <c r="O22"/>
  <c r="O12"/>
  <c r="O120"/>
  <c r="O36"/>
  <c r="O95"/>
  <c r="O83"/>
  <c r="O20"/>
  <c r="O54"/>
  <c r="O71"/>
  <c r="O127"/>
  <c r="O28"/>
  <c r="O53"/>
  <c r="O101"/>
  <c r="O100"/>
  <c r="O21"/>
  <c r="O76"/>
  <c r="O67"/>
  <c r="O72"/>
  <c r="O125"/>
  <c r="O102"/>
  <c r="O124"/>
  <c r="O117"/>
  <c r="O79"/>
  <c r="O26"/>
  <c r="O106"/>
  <c r="O52"/>
  <c r="O27"/>
  <c r="O38"/>
  <c r="O75"/>
  <c r="O18"/>
  <c r="O96"/>
  <c r="O126"/>
  <c r="O66"/>
  <c r="O113"/>
  <c r="O98"/>
  <c r="O111"/>
  <c r="O85"/>
  <c r="O41"/>
  <c r="O37"/>
  <c r="O32"/>
  <c r="O42"/>
  <c r="O59"/>
  <c r="O43"/>
  <c r="O132"/>
  <c r="O63"/>
  <c r="O89"/>
  <c r="O46"/>
  <c r="O58"/>
  <c r="O82"/>
  <c r="O80"/>
  <c r="O136"/>
  <c r="O122"/>
  <c r="O87"/>
  <c r="O130"/>
  <c r="O86"/>
  <c r="O24"/>
  <c r="O99"/>
  <c r="O121"/>
  <c r="O88"/>
  <c r="O47"/>
  <c r="O19"/>
  <c r="O129"/>
  <c r="N138"/>
  <c r="O30"/>
  <c r="O35"/>
  <c r="O44"/>
  <c r="O45"/>
  <c r="O92"/>
  <c r="O74"/>
  <c r="O115"/>
  <c r="O94"/>
  <c r="O78"/>
  <c r="O93"/>
  <c r="O64"/>
  <c r="O29"/>
  <c r="O48"/>
  <c r="O25"/>
  <c r="O15"/>
  <c r="O17"/>
  <c r="O11"/>
  <c r="O14"/>
  <c r="O138" l="1"/>
</calcChain>
</file>

<file path=xl/sharedStrings.xml><?xml version="1.0" encoding="utf-8"?>
<sst xmlns="http://schemas.openxmlformats.org/spreadsheetml/2006/main" count="334" uniqueCount="175">
  <si>
    <t>Customer</t>
  </si>
  <si>
    <t>B/A-1,2</t>
  </si>
  <si>
    <t>B/A-3</t>
  </si>
  <si>
    <t>B/A-4</t>
  </si>
  <si>
    <t>B/A-5</t>
  </si>
  <si>
    <t>B/A-6</t>
  </si>
  <si>
    <t>BLM</t>
  </si>
  <si>
    <t>DEHAAN</t>
  </si>
  <si>
    <t>LOT 001</t>
  </si>
  <si>
    <t>LOT 002</t>
  </si>
  <si>
    <t>LOT 003</t>
  </si>
  <si>
    <t>LOT 004</t>
  </si>
  <si>
    <t>LOT 005</t>
  </si>
  <si>
    <t>LOT 006</t>
  </si>
  <si>
    <t>LOT 007</t>
  </si>
  <si>
    <t>LOT 008</t>
  </si>
  <si>
    <t>LOT 009</t>
  </si>
  <si>
    <t>LOT 010</t>
  </si>
  <si>
    <t>LOT 011</t>
  </si>
  <si>
    <t>LOT 012</t>
  </si>
  <si>
    <t>LOT 013</t>
  </si>
  <si>
    <t>LOT 014</t>
  </si>
  <si>
    <t>LOT 015</t>
  </si>
  <si>
    <t>LOT 016</t>
  </si>
  <si>
    <t>LOT 016.5</t>
  </si>
  <si>
    <t>LOT 017</t>
  </si>
  <si>
    <t>LOT 018</t>
  </si>
  <si>
    <t>LOT 019</t>
  </si>
  <si>
    <t>LOT 020</t>
  </si>
  <si>
    <t>LOT 021</t>
  </si>
  <si>
    <t>LOT 022</t>
  </si>
  <si>
    <t>LOT 023</t>
  </si>
  <si>
    <t>LOT 024</t>
  </si>
  <si>
    <t>LOT 025</t>
  </si>
  <si>
    <t>LOT 026</t>
  </si>
  <si>
    <t>LOT 027</t>
  </si>
  <si>
    <t>LOT 028</t>
  </si>
  <si>
    <t>LOT 029</t>
  </si>
  <si>
    <t>LOT 030</t>
  </si>
  <si>
    <t>LOT 031</t>
  </si>
  <si>
    <t>LOT 032</t>
  </si>
  <si>
    <t>LOT 033</t>
  </si>
  <si>
    <t>LOT 034</t>
  </si>
  <si>
    <t>LOT 035</t>
  </si>
  <si>
    <t>LOT 036</t>
  </si>
  <si>
    <t>LOT 037</t>
  </si>
  <si>
    <t>LOT 038</t>
  </si>
  <si>
    <t>LOT 039</t>
  </si>
  <si>
    <t>LOT 040</t>
  </si>
  <si>
    <t>LOT 041</t>
  </si>
  <si>
    <t>LOT 042</t>
  </si>
  <si>
    <t>LOT 043</t>
  </si>
  <si>
    <t>LOT 044</t>
  </si>
  <si>
    <t>LOT 045</t>
  </si>
  <si>
    <t>LOT 046</t>
  </si>
  <si>
    <t>LOT 047</t>
  </si>
  <si>
    <t>LOT 048</t>
  </si>
  <si>
    <t>LOT 049</t>
  </si>
  <si>
    <t>LOT 050</t>
  </si>
  <si>
    <t>LOT 051</t>
  </si>
  <si>
    <t>LOT 052</t>
  </si>
  <si>
    <t>LOT 053</t>
  </si>
  <si>
    <t>LOT 054</t>
  </si>
  <si>
    <t>LOT 055</t>
  </si>
  <si>
    <t>LOT 056</t>
  </si>
  <si>
    <t>LOT 057</t>
  </si>
  <si>
    <t>LOT 058</t>
  </si>
  <si>
    <t>LOT 059</t>
  </si>
  <si>
    <t>LOT 060</t>
  </si>
  <si>
    <t>LOT 061</t>
  </si>
  <si>
    <t>LOT 062</t>
  </si>
  <si>
    <t>LOT 063</t>
  </si>
  <si>
    <t>LOT 064</t>
  </si>
  <si>
    <t>LOT 065</t>
  </si>
  <si>
    <t>LOT 066</t>
  </si>
  <si>
    <t>LOT 067</t>
  </si>
  <si>
    <t>LOT 068</t>
  </si>
  <si>
    <t>LOT 069</t>
  </si>
  <si>
    <t>LOT 070</t>
  </si>
  <si>
    <t>LOT 071</t>
  </si>
  <si>
    <t>LOT 072</t>
  </si>
  <si>
    <t>LOT 073</t>
  </si>
  <si>
    <t>LOT 074</t>
  </si>
  <si>
    <t>LOT 075</t>
  </si>
  <si>
    <t>LOT 076</t>
  </si>
  <si>
    <t>LOT 077</t>
  </si>
  <si>
    <t>LOT 078</t>
  </si>
  <si>
    <t>LOT 079</t>
  </si>
  <si>
    <t>LOT 080</t>
  </si>
  <si>
    <t>LOT 081</t>
  </si>
  <si>
    <t>LOT 082</t>
  </si>
  <si>
    <t>LOT 083</t>
  </si>
  <si>
    <t>LOT 084</t>
  </si>
  <si>
    <t>LOT 085</t>
  </si>
  <si>
    <t>LOT 086</t>
  </si>
  <si>
    <t>LOT 087</t>
  </si>
  <si>
    <t>LOT 088</t>
  </si>
  <si>
    <t>LOT 089</t>
  </si>
  <si>
    <t>LOT 090</t>
  </si>
  <si>
    <t>LOT 091</t>
  </si>
  <si>
    <t>LOT 092</t>
  </si>
  <si>
    <t>LOT 093</t>
  </si>
  <si>
    <t>LOT 094</t>
  </si>
  <si>
    <t>LOT 095A</t>
  </si>
  <si>
    <t>LOT 095B</t>
  </si>
  <si>
    <t>LOT 096</t>
  </si>
  <si>
    <t>LOT 097</t>
  </si>
  <si>
    <t>LOT 098</t>
  </si>
  <si>
    <t>LOT 099</t>
  </si>
  <si>
    <t>LOT 100</t>
  </si>
  <si>
    <t>LOT 101</t>
  </si>
  <si>
    <t>LOT 102</t>
  </si>
  <si>
    <t>LOT 103</t>
  </si>
  <si>
    <t>LOT 104</t>
  </si>
  <si>
    <t>LOT 105</t>
  </si>
  <si>
    <t>LOT 106</t>
  </si>
  <si>
    <t>LOT 107</t>
  </si>
  <si>
    <t>LOT 108</t>
  </si>
  <si>
    <t>LOT 109</t>
  </si>
  <si>
    <t>LOT 110</t>
  </si>
  <si>
    <t>LOT 111</t>
  </si>
  <si>
    <t>S/O-1</t>
  </si>
  <si>
    <t>S/O-2</t>
  </si>
  <si>
    <t>S/O-3,4</t>
  </si>
  <si>
    <t>S/O-5</t>
  </si>
  <si>
    <t>S/O-6</t>
  </si>
  <si>
    <t>S/O-7</t>
  </si>
  <si>
    <t>Tier1</t>
  </si>
  <si>
    <t>Tier2</t>
  </si>
  <si>
    <t>Tier3</t>
  </si>
  <si>
    <t>Tier4</t>
  </si>
  <si>
    <t xml:space="preserve">Base Rate </t>
  </si>
  <si>
    <t>Total Due</t>
  </si>
  <si>
    <t>Total Billings</t>
  </si>
  <si>
    <t>Standby</t>
  </si>
  <si>
    <t>yes</t>
  </si>
  <si>
    <t>New Meter?</t>
  </si>
  <si>
    <t xml:space="preserve">Hi-Country Estates Phase 1 </t>
  </si>
  <si>
    <t>Water Company Billing Spreadsheet</t>
  </si>
  <si>
    <t>Billing Month</t>
  </si>
  <si>
    <t>Start Meter</t>
  </si>
  <si>
    <t>End Meter</t>
  </si>
  <si>
    <t>Herriman 2nd Source Costs - High Usage</t>
  </si>
  <si>
    <t>Total Amount</t>
  </si>
  <si>
    <t>2nd Source</t>
  </si>
  <si>
    <t>Total Usage</t>
  </si>
  <si>
    <t>Gallons</t>
  </si>
  <si>
    <t>Total w/o BLM</t>
  </si>
  <si>
    <t>Event Type</t>
  </si>
  <si>
    <t>types (1 = overusage, 2=biological)</t>
  </si>
  <si>
    <t>Usage</t>
  </si>
  <si>
    <t>Cutoff (reg)</t>
  </si>
  <si>
    <t>Cutof (BLM)</t>
  </si>
  <si>
    <t>Total w/ &gt;35k reg. users &amp; &gt;100k BLM</t>
  </si>
  <si>
    <t>Total gallons over 35k and 100k</t>
  </si>
  <si>
    <t>Water Chrg</t>
  </si>
  <si>
    <t>Read Date</t>
  </si>
  <si>
    <t>Base Rate</t>
  </si>
  <si>
    <t>Tier 1</t>
  </si>
  <si>
    <t>Tier 2</t>
  </si>
  <si>
    <t>Tier 3</t>
  </si>
  <si>
    <t>Tier 4</t>
  </si>
  <si>
    <t>StandBy</t>
  </si>
  <si>
    <t>BLM &gt;100k</t>
  </si>
  <si>
    <t>BLM Yearly</t>
  </si>
  <si>
    <t>August</t>
  </si>
  <si>
    <t>September</t>
  </si>
  <si>
    <t>Aug 2012 Usage</t>
  </si>
  <si>
    <t>Per 1000</t>
  </si>
  <si>
    <t>annual fee for connection</t>
  </si>
  <si>
    <t>R=Residential</t>
  </si>
  <si>
    <t>G=Governmental</t>
  </si>
  <si>
    <t>Type</t>
  </si>
  <si>
    <t>R</t>
  </si>
  <si>
    <t>G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</si>
</sst>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[$-409]mmmm\-yy;@"/>
    <numFmt numFmtId="165" formatCode="[$-409]mmm\-yy;@"/>
    <numFmt numFmtId="166" formatCode="mm/dd/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 applyBorder="1"/>
    <xf numFmtId="0" fontId="18" fillId="0" borderId="0" xfId="0" applyFont="1" applyFill="1" applyBorder="1"/>
    <xf numFmtId="0" fontId="19" fillId="0" borderId="0" xfId="0" applyFont="1" applyFill="1" applyBorder="1"/>
    <xf numFmtId="164" fontId="0" fillId="0" borderId="0" xfId="0" applyNumberFormat="1" applyFill="1" applyBorder="1"/>
    <xf numFmtId="44" fontId="0" fillId="0" borderId="0" xfId="42" applyFont="1" applyFill="1" applyBorder="1"/>
    <xf numFmtId="44" fontId="0" fillId="0" borderId="0" xfId="0" applyNumberFormat="1" applyFill="1" applyBorder="1"/>
    <xf numFmtId="0" fontId="16" fillId="33" borderId="0" xfId="0" applyFont="1" applyFill="1" applyBorder="1"/>
    <xf numFmtId="0" fontId="16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42" applyNumberFormat="1" applyFont="1" applyFill="1" applyBorder="1"/>
    <xf numFmtId="17" fontId="16" fillId="33" borderId="0" xfId="0" applyNumberFormat="1" applyFont="1" applyFill="1" applyBorder="1" applyAlignment="1">
      <alignment horizontal="center"/>
    </xf>
    <xf numFmtId="44" fontId="0" fillId="0" borderId="0" xfId="42" applyFont="1" applyFill="1" applyBorder="1" applyAlignment="1">
      <alignment horizontal="right"/>
    </xf>
    <xf numFmtId="44" fontId="0" fillId="0" borderId="0" xfId="42" applyFont="1" applyFill="1" applyAlignment="1">
      <alignment horizontal="right"/>
    </xf>
    <xf numFmtId="0" fontId="16" fillId="33" borderId="0" xfId="0" applyFont="1" applyFill="1" applyBorder="1" applyAlignment="1">
      <alignment horizontal="right"/>
    </xf>
    <xf numFmtId="0" fontId="16" fillId="33" borderId="0" xfId="0" applyFont="1" applyFill="1" applyAlignment="1">
      <alignment horizontal="right"/>
    </xf>
    <xf numFmtId="44" fontId="16" fillId="0" borderId="10" xfId="42" applyNumberFormat="1" applyFont="1" applyBorder="1" applyAlignment="1">
      <alignment horizontal="right"/>
    </xf>
    <xf numFmtId="44" fontId="0" fillId="0" borderId="0" xfId="42" applyFont="1"/>
    <xf numFmtId="165" fontId="0" fillId="0" borderId="0" xfId="0" applyNumberFormat="1" applyFill="1" applyBorder="1"/>
    <xf numFmtId="166" fontId="0" fillId="0" borderId="0" xfId="0" applyNumberFormat="1" applyFill="1" applyBorder="1"/>
    <xf numFmtId="0" fontId="16" fillId="33" borderId="0" xfId="0" applyNumberFormat="1" applyFont="1" applyFill="1" applyBorder="1" applyAlignment="1">
      <alignment horizontal="center"/>
    </xf>
    <xf numFmtId="0" fontId="0" fillId="0" borderId="11" xfId="0" applyFill="1" applyBorder="1"/>
    <xf numFmtId="0" fontId="16" fillId="33" borderId="10" xfId="0" applyFont="1" applyFill="1" applyBorder="1"/>
    <xf numFmtId="0" fontId="0" fillId="34" borderId="0" xfId="0" applyFont="1" applyFill="1" applyBorder="1"/>
    <xf numFmtId="0" fontId="0" fillId="0" borderId="0" xfId="0" applyFont="1" applyFill="1" applyBorder="1"/>
    <xf numFmtId="0" fontId="0" fillId="0" borderId="12" xfId="0" applyFont="1" applyFill="1" applyBorder="1"/>
    <xf numFmtId="0" fontId="0" fillId="34" borderId="0" xfId="0" applyFill="1" applyBorder="1"/>
    <xf numFmtId="0" fontId="0" fillId="0" borderId="0" xfId="0" applyFill="1" applyBorder="1" applyAlignment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B10:O136" headerRowDxfId="27" dataDxfId="26" headerRowCellStyle="Normal" dataCellStyle="Normal">
  <tableColumns count="14">
    <tableColumn id="1" name="Customer" dataDxfId="25" totalsRowDxfId="24" dataCellStyle="Normal"/>
    <tableColumn id="2" name="Standby" dataDxfId="23" totalsRowDxfId="22" dataCellStyle="Normal"/>
    <tableColumn id="3" name="August" dataDxfId="21" dataCellStyle="Normal"/>
    <tableColumn id="4" name="September" dataDxfId="20" dataCellStyle="Normal"/>
    <tableColumn id="13" name="New Meter?" dataDxfId="19" totalsRowDxfId="18" dataCellStyle="Normal"/>
    <tableColumn id="5" name="Usage" dataDxfId="17" totalsRowDxfId="16" dataCellStyle="Normal">
      <calculatedColumnFormula>E11-D11</calculatedColumnFormula>
    </tableColumn>
    <tableColumn id="6" name="Base Rate " dataDxfId="15" totalsRowDxfId="14" dataCellStyle="Currency">
      <calculatedColumnFormula>IF(OR($G11&gt;0,$C11=""),40.09,11.79)</calculatedColumnFormula>
    </tableColumn>
    <tableColumn id="7" name="Tier1" dataDxfId="13" totalsRowDxfId="12" dataCellStyle="Currency">
      <calculatedColumnFormula>IF(AND((($G11-10000)&gt;0),(($G11-10000)&lt; 10000)),($G11-10000)/1000*2.18,IF(($G11-10000)&gt;10000,2.18*10,0))</calculatedColumnFormula>
    </tableColumn>
    <tableColumn id="8" name="Tier2" dataDxfId="11" totalsRowDxfId="10" dataCellStyle="Currency">
      <calculatedColumnFormula>IF(AND((($G11-20000)&gt;0),(($G11-20000)&lt;10000)),($G11-20000)/1000*2.53,IF(($G11-20000)&gt;10000,2.53*10,0))</calculatedColumnFormula>
    </tableColumn>
    <tableColumn id="9" name="Tier3" dataDxfId="9" totalsRowDxfId="8" dataCellStyle="Currency">
      <calculatedColumnFormula>IF(AND((($G11-30000)&gt;=0),(($G11-30000)&lt;=10000)),($G11-30000)/1000*2.95,IF(($G11-30000)&gt;=10000,2.95*10,0))</calculatedColumnFormula>
    </tableColumn>
    <tableColumn id="10" name="Tier4" dataDxfId="7" totalsRowDxfId="6" dataCellStyle="Currency">
      <calculatedColumnFormula>IF((($G11-40000)&gt;=0),($G11-40000)/1000*3.42,0)</calculatedColumnFormula>
    </tableColumn>
    <tableColumn id="15" name="Water Chrg" dataDxfId="5" totalsRowDxfId="4" dataCellStyle="Currency">
      <calculatedColumnFormula>SUM(H11:L11)</calculatedColumnFormula>
    </tableColumn>
    <tableColumn id="11" name="2nd Source" dataDxfId="3" totalsRowDxfId="2" dataCellStyle="Currency">
      <calculatedColumnFormula>IF(   $I$5=1,    IF((G11-$I$6)&gt;0,((G11)/$G$140)*$F$8,0),   IF(G11&gt;0,(G11/$G$138)*$F$8,0)    )</calculatedColumnFormula>
    </tableColumn>
    <tableColumn id="12" name="Total Due" dataDxfId="1" totalsRowDxfId="0" dataCellStyle="Currency">
      <calculatedColumnFormula>SUM(M11:N11)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tabSelected="1" topLeftCell="A25" zoomScale="90" zoomScaleNormal="90" workbookViewId="0">
      <selection activeCell="O7" sqref="O7:O9"/>
    </sheetView>
  </sheetViews>
  <sheetFormatPr defaultRowHeight="15"/>
  <cols>
    <col min="1" max="1" width="5.28515625" style="1" bestFit="1" customWidth="1"/>
    <col min="2" max="2" width="13.140625" style="1" customWidth="1"/>
    <col min="3" max="3" width="10.7109375" style="1" customWidth="1"/>
    <col min="4" max="4" width="15.42578125" style="1" customWidth="1"/>
    <col min="5" max="6" width="14.85546875" style="1" customWidth="1"/>
    <col min="7" max="7" width="14.28515625" style="1" customWidth="1"/>
    <col min="8" max="8" width="13.5703125" style="1" customWidth="1"/>
    <col min="9" max="9" width="11.5703125" style="1" customWidth="1"/>
    <col min="10" max="10" width="11.28515625" style="1" customWidth="1"/>
    <col min="11" max="11" width="11.85546875" style="1" customWidth="1"/>
    <col min="12" max="14" width="11.42578125" style="1" customWidth="1"/>
    <col min="15" max="15" width="11.85546875" style="1" customWidth="1"/>
    <col min="16" max="16384" width="9.140625" style="1"/>
  </cols>
  <sheetData>
    <row r="1" spans="1:15" ht="46.5">
      <c r="B1" s="2" t="s">
        <v>137</v>
      </c>
    </row>
    <row r="2" spans="1:15" ht="28.5">
      <c r="B2" s="3" t="s">
        <v>138</v>
      </c>
    </row>
    <row r="4" spans="1:15" ht="15.75" thickBot="1">
      <c r="B4" s="1" t="s">
        <v>139</v>
      </c>
      <c r="C4" s="18">
        <v>41183</v>
      </c>
      <c r="E4" s="1" t="s">
        <v>142</v>
      </c>
      <c r="H4" s="1" t="s">
        <v>149</v>
      </c>
      <c r="K4" s="1" t="s">
        <v>157</v>
      </c>
      <c r="L4" s="5">
        <v>42.19</v>
      </c>
      <c r="M4" s="1" t="s">
        <v>162</v>
      </c>
      <c r="N4" s="5">
        <v>12.41</v>
      </c>
    </row>
    <row r="5" spans="1:15" ht="15.75" thickBot="1">
      <c r="B5" s="1" t="s">
        <v>156</v>
      </c>
      <c r="C5" s="19">
        <v>41213</v>
      </c>
      <c r="E5" s="1" t="s">
        <v>140</v>
      </c>
      <c r="F5" s="1">
        <v>0</v>
      </c>
      <c r="H5" s="1" t="s">
        <v>148</v>
      </c>
      <c r="I5" s="21">
        <v>1</v>
      </c>
      <c r="K5" s="1" t="s">
        <v>158</v>
      </c>
      <c r="L5" s="5">
        <v>2.2999999999999998</v>
      </c>
      <c r="M5" s="1" t="s">
        <v>6</v>
      </c>
      <c r="N5" s="5">
        <v>185</v>
      </c>
    </row>
    <row r="6" spans="1:15">
      <c r="C6" s="4"/>
      <c r="E6" s="1" t="s">
        <v>141</v>
      </c>
      <c r="F6" s="1">
        <v>0</v>
      </c>
      <c r="H6" s="1" t="s">
        <v>151</v>
      </c>
      <c r="I6" s="1">
        <v>35000</v>
      </c>
      <c r="K6" s="1" t="s">
        <v>159</v>
      </c>
      <c r="L6" s="5">
        <v>2.67</v>
      </c>
      <c r="M6" s="1" t="s">
        <v>163</v>
      </c>
      <c r="N6" s="5">
        <v>1.99</v>
      </c>
      <c r="O6" s="1" t="s">
        <v>168</v>
      </c>
    </row>
    <row r="7" spans="1:15" ht="15" customHeight="1">
      <c r="B7" s="1" t="s">
        <v>170</v>
      </c>
      <c r="C7" s="4"/>
      <c r="E7" s="1" t="s">
        <v>146</v>
      </c>
      <c r="F7" s="10">
        <v>0</v>
      </c>
      <c r="H7" s="1" t="s">
        <v>152</v>
      </c>
      <c r="I7" s="10">
        <v>100000</v>
      </c>
      <c r="K7" s="1" t="s">
        <v>160</v>
      </c>
      <c r="L7" s="5">
        <v>3.1</v>
      </c>
      <c r="M7" s="1" t="s">
        <v>164</v>
      </c>
      <c r="N7" s="5">
        <v>1755</v>
      </c>
      <c r="O7" s="27" t="s">
        <v>169</v>
      </c>
    </row>
    <row r="8" spans="1:15">
      <c r="B8" s="1" t="s">
        <v>171</v>
      </c>
      <c r="E8" s="1" t="s">
        <v>143</v>
      </c>
      <c r="F8" s="17">
        <v>332.97</v>
      </c>
      <c r="I8" s="6"/>
      <c r="K8" s="1" t="s">
        <v>161</v>
      </c>
      <c r="L8" s="5">
        <v>3.6</v>
      </c>
      <c r="O8" s="27"/>
    </row>
    <row r="9" spans="1:15">
      <c r="E9" s="1" t="s">
        <v>167</v>
      </c>
      <c r="O9" s="27"/>
    </row>
    <row r="10" spans="1:15">
      <c r="A10" s="22" t="s">
        <v>172</v>
      </c>
      <c r="B10" s="7" t="s">
        <v>0</v>
      </c>
      <c r="C10" s="8" t="s">
        <v>134</v>
      </c>
      <c r="D10" s="11" t="s">
        <v>165</v>
      </c>
      <c r="E10" s="20" t="s">
        <v>166</v>
      </c>
      <c r="F10" s="8" t="s">
        <v>136</v>
      </c>
      <c r="G10" s="8" t="s">
        <v>150</v>
      </c>
      <c r="H10" s="14" t="s">
        <v>131</v>
      </c>
      <c r="I10" s="14" t="s">
        <v>127</v>
      </c>
      <c r="J10" s="14" t="s">
        <v>128</v>
      </c>
      <c r="K10" s="15" t="s">
        <v>129</v>
      </c>
      <c r="L10" s="15" t="s">
        <v>130</v>
      </c>
      <c r="M10" s="15" t="s">
        <v>155</v>
      </c>
      <c r="N10" s="15" t="s">
        <v>144</v>
      </c>
      <c r="O10" s="15" t="s">
        <v>132</v>
      </c>
    </row>
    <row r="11" spans="1:15">
      <c r="A11" s="26" t="s">
        <v>173</v>
      </c>
      <c r="B11" s="1" t="s">
        <v>1</v>
      </c>
      <c r="C11" s="9"/>
      <c r="D11" s="9">
        <v>9515000</v>
      </c>
      <c r="E11" s="9">
        <v>9665000</v>
      </c>
      <c r="F11" s="9">
        <v>0</v>
      </c>
      <c r="G11" s="9">
        <f t="shared" ref="G11:G42" si="0">($E11-$D11)+$F11</f>
        <v>150000</v>
      </c>
      <c r="H11" s="12">
        <f>IF(OR($G11&gt;0,$C11=""),$L$4,$N$4)</f>
        <v>42.19</v>
      </c>
      <c r="I11" s="12">
        <f>IF(AND((($G11-10000)&gt;=0),(($G11-10000)&lt;= 10000)),($G11-10000)/1000*$L$5,IF(($G11-10000)&gt;=10000,$L$5*10,0))</f>
        <v>23</v>
      </c>
      <c r="J11" s="12">
        <f>IF(AND((($G11-20000)&gt;=0),(($G11-20000)&lt;=10000)),($G11-20000)/1000*$L$6,IF(($G11-20000)&gt;=10000,$L$6*10,0))</f>
        <v>26.7</v>
      </c>
      <c r="K11" s="13">
        <f>IF(AND((($G11-30000)&gt;=0),(($G11-30000)&lt;=10000)),($G11-30000)/1000*$L$7,IF(($G11-30000)&gt;=10000,$L$7*10,0))</f>
        <v>31</v>
      </c>
      <c r="L11" s="13">
        <f>IF((($G11-40000)&gt;=0),($G11-40000)/1000*$L$8,0)</f>
        <v>396</v>
      </c>
      <c r="M11" s="13">
        <f>SUM(H11:L11)</f>
        <v>518.89</v>
      </c>
      <c r="N11" s="13">
        <f>IF(   $I$5=1,    IF((G11-$I$6)&gt;0,((G11-$I$6)/$G$141)*$F$8,0),   IF(G11&gt;0,(G11/$G$138)*$F$8,0)    )</f>
        <v>159.54812500000003</v>
      </c>
      <c r="O11" s="13">
        <f>SUM(M11:N11)</f>
        <v>678.43812500000001</v>
      </c>
    </row>
    <row r="12" spans="1:15">
      <c r="A12" s="24" t="s">
        <v>173</v>
      </c>
      <c r="B12" s="1" t="s">
        <v>2</v>
      </c>
      <c r="C12" s="9"/>
      <c r="D12" s="9">
        <v>7052000</v>
      </c>
      <c r="E12" s="9">
        <v>7052000</v>
      </c>
      <c r="F12" s="9">
        <v>0</v>
      </c>
      <c r="G12" s="9">
        <f t="shared" si="0"/>
        <v>0</v>
      </c>
      <c r="H12" s="12">
        <f>IF(OR($G12&gt;0,$C12=""),$L$4,$N$4)</f>
        <v>42.19</v>
      </c>
      <c r="I12" s="12">
        <f>IF(AND((($G12-10000)&gt;=0),(($G12-10000)&lt;= 10000)),($G12-10000)/1000*$L$5,IF(($G12-10000)&gt;=10000,$L$5*10,0))</f>
        <v>0</v>
      </c>
      <c r="J12" s="12">
        <f>IF(AND((($G12-20000)&gt;=0),(($G12-20000)&lt;=10000)),($G12-20000)/1000*$L$6,IF(($G12-20000)&gt;=10000,$L$6*10,0))</f>
        <v>0</v>
      </c>
      <c r="K12" s="13">
        <f>IF(AND((($G12-30000)&gt;=0),(($G12-30000)&lt;=10000)),($G12-30000)/1000*$L$7,IF(($G12-30000)&gt;=10000,$L$7*10,0))</f>
        <v>0</v>
      </c>
      <c r="L12" s="13">
        <f>IF((($G12-40000)&gt;=0),($G12-40000)/1000*$L$8,0)</f>
        <v>0</v>
      </c>
      <c r="M12" s="13">
        <f t="shared" ref="M12:M75" si="1">SUM(H12:L12)</f>
        <v>42.19</v>
      </c>
      <c r="N12" s="13">
        <f>IF(   $I$5=1,    IF((G12-$I$6)&gt;0,((G12-$I$6)/$G$141)*$F$8,0),   IF(G12&gt;0,(G12/$G$138)*$F$8,0)    )</f>
        <v>0</v>
      </c>
      <c r="O12" s="13">
        <f t="shared" ref="O12:O75" si="2">SUM(M12:N12)</f>
        <v>42.19</v>
      </c>
    </row>
    <row r="13" spans="1:15">
      <c r="A13" s="23" t="s">
        <v>173</v>
      </c>
      <c r="B13" s="1" t="s">
        <v>3</v>
      </c>
      <c r="C13" s="9"/>
      <c r="D13" s="9">
        <v>0</v>
      </c>
      <c r="E13" s="9">
        <v>0</v>
      </c>
      <c r="F13" s="9">
        <v>0</v>
      </c>
      <c r="G13" s="9">
        <f t="shared" si="0"/>
        <v>0</v>
      </c>
      <c r="H13" s="12">
        <f>IF(OR($G13&gt;0,$C13=""),$L$4,$N$4)</f>
        <v>42.19</v>
      </c>
      <c r="I13" s="12">
        <f>IF(AND((($G13-10000)&gt;=0),(($G13-10000)&lt;= 10000)),($G13-10000)/1000*$L$5,IF(($G13-10000)&gt;=10000,$L$5*10,0))</f>
        <v>0</v>
      </c>
      <c r="J13" s="12">
        <f>IF(AND((($G13-20000)&gt;=0),(($G13-20000)&lt;=10000)),($G13-20000)/1000*$L$6,IF(($G13-20000)&gt;=10000,$L$6*10,0))</f>
        <v>0</v>
      </c>
      <c r="K13" s="13">
        <f>IF(AND((($G13-30000)&gt;=0),(($G13-30000)&lt;=10000)),($G13-30000)/1000*$L$7,IF(($G13-30000)&gt;=10000,$L$7*10,0))</f>
        <v>0</v>
      </c>
      <c r="L13" s="13">
        <f>IF((($G13-40000)&gt;=0),($G13-40000)/1000*$L$8,0)</f>
        <v>0</v>
      </c>
      <c r="M13" s="13">
        <f t="shared" si="1"/>
        <v>42.19</v>
      </c>
      <c r="N13" s="13">
        <f>IF(   $I$5=1,    IF((G13-$I$6)&gt;0,((G13-$I$6)/$G$141)*$F$8,0),   IF(G13&gt;0,(G13/$G$138)*$F$8,0)    )</f>
        <v>0</v>
      </c>
      <c r="O13" s="13">
        <f t="shared" si="2"/>
        <v>42.19</v>
      </c>
    </row>
    <row r="14" spans="1:15">
      <c r="A14" s="24" t="s">
        <v>173</v>
      </c>
      <c r="B14" s="1" t="s">
        <v>4</v>
      </c>
      <c r="C14" s="9"/>
      <c r="D14" s="9">
        <v>3718000</v>
      </c>
      <c r="E14" s="9">
        <v>3718000</v>
      </c>
      <c r="F14" s="9">
        <v>0</v>
      </c>
      <c r="G14" s="9">
        <f t="shared" si="0"/>
        <v>0</v>
      </c>
      <c r="H14" s="12">
        <f>IF(OR($G14&gt;0,$C14=""),$L$4,$N$4)</f>
        <v>42.19</v>
      </c>
      <c r="I14" s="12">
        <f>IF(AND((($G14-10000)&gt;=0),(($G14-10000)&lt;= 10000)),($G14-10000)/1000*$L$5,IF(($G14-10000)&gt;=10000,$L$5*10,0))</f>
        <v>0</v>
      </c>
      <c r="J14" s="12">
        <f>IF(AND((($G14-20000)&gt;=0),(($G14-20000)&lt;=10000)),($G14-20000)/1000*$L$6,IF(($G14-20000)&gt;=10000,$L$6*10,0))</f>
        <v>0</v>
      </c>
      <c r="K14" s="13">
        <f>IF(AND((($G14-30000)&gt;=0),(($G14-30000)&lt;=10000)),($G14-30000)/1000*$L$7,IF(($G14-30000)&gt;=10000,$L$7*10,0))</f>
        <v>0</v>
      </c>
      <c r="L14" s="13">
        <f>IF((($G14-40000)&gt;=0),($G14-40000)/1000*$L$8,0)</f>
        <v>0</v>
      </c>
      <c r="M14" s="13">
        <f t="shared" si="1"/>
        <v>42.19</v>
      </c>
      <c r="N14" s="13">
        <f>IF(   $I$5=1,    IF((G14-$I$6)&gt;0,((G14-$I$6)/$G$141)*$F$8,0),   IF(G14&gt;0,(G14/$G$138)*$F$8,0)    )</f>
        <v>0</v>
      </c>
      <c r="O14" s="13">
        <f t="shared" si="2"/>
        <v>42.19</v>
      </c>
    </row>
    <row r="15" spans="1:15">
      <c r="A15" s="23" t="s">
        <v>173</v>
      </c>
      <c r="B15" s="1" t="s">
        <v>5</v>
      </c>
      <c r="C15" s="9"/>
      <c r="D15" s="9">
        <v>2944000</v>
      </c>
      <c r="E15" s="9">
        <v>3011000</v>
      </c>
      <c r="F15" s="9">
        <v>0</v>
      </c>
      <c r="G15" s="9">
        <f t="shared" si="0"/>
        <v>67000</v>
      </c>
      <c r="H15" s="12">
        <f>IF(OR($G15&gt;0,$C15=""),$L$4,$N$4)</f>
        <v>42.19</v>
      </c>
      <c r="I15" s="12">
        <f>IF(AND((($G15-10000)&gt;=0),(($G15-10000)&lt;= 10000)),($G15-10000)/1000*$L$5,IF(($G15-10000)&gt;=10000,$L$5*10,0))</f>
        <v>23</v>
      </c>
      <c r="J15" s="12">
        <f>IF(AND((($G15-20000)&gt;=0),(($G15-20000)&lt;=10000)),($G15-20000)/1000*$L$6,IF(($G15-20000)&gt;=10000,$L$6*10,0))</f>
        <v>26.7</v>
      </c>
      <c r="K15" s="13">
        <f>IF(AND((($G15-30000)&gt;=0),(($G15-30000)&lt;=10000)),($G15-30000)/1000*$L$7,IF(($G15-30000)&gt;=10000,$L$7*10,0))</f>
        <v>31</v>
      </c>
      <c r="L15" s="13">
        <f>IF((($G15-40000)&gt;=0),($G15-40000)/1000*$L$8,0)</f>
        <v>97.2</v>
      </c>
      <c r="M15" s="13">
        <f t="shared" si="1"/>
        <v>220.09</v>
      </c>
      <c r="N15" s="13">
        <f>IF(   $I$5=1,    IF((G15-$I$6)&gt;0,((G15-$I$6)/$G$141)*$F$8,0),   IF(G15&gt;0,(G15/$G$138)*$F$8,0)    )</f>
        <v>44.396000000000001</v>
      </c>
      <c r="O15" s="13">
        <f t="shared" si="2"/>
        <v>264.48599999999999</v>
      </c>
    </row>
    <row r="16" spans="1:15">
      <c r="A16" s="1" t="s">
        <v>174</v>
      </c>
      <c r="B16" s="1" t="s">
        <v>6</v>
      </c>
      <c r="C16" s="9"/>
      <c r="D16" s="9">
        <v>26608000</v>
      </c>
      <c r="E16" s="9">
        <v>26646000</v>
      </c>
      <c r="F16" s="9">
        <v>0</v>
      </c>
      <c r="G16" s="9">
        <f t="shared" si="0"/>
        <v>38000</v>
      </c>
      <c r="H16" s="12">
        <f>$N$5</f>
        <v>185</v>
      </c>
      <c r="I16" s="12">
        <f>IF(($G16-100000)&gt;=0,($G16-100000)/1000*$N$6,0)</f>
        <v>0</v>
      </c>
      <c r="J16" s="12"/>
      <c r="K16" s="13"/>
      <c r="L16" s="13"/>
      <c r="M16" s="13">
        <f t="shared" si="1"/>
        <v>185</v>
      </c>
      <c r="N16" s="13">
        <f>IF(   $I$5=1,     IF((G16-$I$7)&gt;0,((G16-$I$7)/$G$141)*$F$8,0),   IF(G16&gt;0,(G16/$G$138)*$F$8,0)    )</f>
        <v>0</v>
      </c>
      <c r="O16" s="13">
        <f t="shared" si="2"/>
        <v>185</v>
      </c>
    </row>
    <row r="17" spans="1:15">
      <c r="A17" s="23" t="s">
        <v>173</v>
      </c>
      <c r="B17" s="1" t="s">
        <v>7</v>
      </c>
      <c r="C17" s="9"/>
      <c r="D17" s="9">
        <v>669000</v>
      </c>
      <c r="E17" s="9">
        <v>681000</v>
      </c>
      <c r="F17" s="9">
        <v>0</v>
      </c>
      <c r="G17" s="9">
        <f t="shared" si="0"/>
        <v>12000</v>
      </c>
      <c r="H17" s="12">
        <f t="shared" ref="H17:H48" si="3">IF(OR($G17&gt;0,$C17=""),$L$4,$N$4)</f>
        <v>42.19</v>
      </c>
      <c r="I17" s="12">
        <f t="shared" ref="I17:I48" si="4">IF(AND((($G17-10000)&gt;=0),(($G17-10000)&lt;= 10000)),($G17-10000)/1000*$L$5,IF(($G17-10000)&gt;=10000,$L$5*10,0))</f>
        <v>4.5999999999999996</v>
      </c>
      <c r="J17" s="12">
        <f t="shared" ref="J17:J48" si="5">IF(AND((($G17-20000)&gt;=0),(($G17-20000)&lt;=10000)),($G17-20000)/1000*$L$6,IF(($G17-20000)&gt;=10000,$L$6*10,0))</f>
        <v>0</v>
      </c>
      <c r="K17" s="13">
        <f t="shared" ref="K17:K48" si="6">IF(AND((($G17-30000)&gt;=0),(($G17-30000)&lt;=10000)),($G17-30000)/1000*$L$7,IF(($G17-30000)&gt;=10000,$L$7*10,0))</f>
        <v>0</v>
      </c>
      <c r="L17" s="13">
        <f t="shared" ref="L17:L48" si="7">IF((($G17-40000)&gt;=0),($G17-40000)/1000*$L$8,0)</f>
        <v>0</v>
      </c>
      <c r="M17" s="13">
        <f t="shared" si="1"/>
        <v>46.79</v>
      </c>
      <c r="N17" s="13">
        <f t="shared" ref="N17:N48" si="8">IF(   $I$5=1,    IF((G17-$I$6)&gt;0,((G17-$I$6)/$G$141)*$F$8,0),   IF(G17&gt;0,(G17/$G$138)*$F$8,0)    )</f>
        <v>0</v>
      </c>
      <c r="O17" s="13">
        <f t="shared" si="2"/>
        <v>46.79</v>
      </c>
    </row>
    <row r="18" spans="1:15">
      <c r="A18" s="24" t="s">
        <v>173</v>
      </c>
      <c r="B18" s="1" t="s">
        <v>8</v>
      </c>
      <c r="C18" s="9"/>
      <c r="D18" s="9">
        <v>556000</v>
      </c>
      <c r="E18" s="9">
        <v>598000</v>
      </c>
      <c r="F18" s="9">
        <v>0</v>
      </c>
      <c r="G18" s="9">
        <f t="shared" si="0"/>
        <v>42000</v>
      </c>
      <c r="H18" s="12">
        <f t="shared" si="3"/>
        <v>42.19</v>
      </c>
      <c r="I18" s="12">
        <f t="shared" si="4"/>
        <v>23</v>
      </c>
      <c r="J18" s="12">
        <f t="shared" si="5"/>
        <v>26.7</v>
      </c>
      <c r="K18" s="13">
        <f t="shared" si="6"/>
        <v>31</v>
      </c>
      <c r="L18" s="13">
        <f t="shared" si="7"/>
        <v>7.2</v>
      </c>
      <c r="M18" s="13">
        <f t="shared" si="1"/>
        <v>130.09</v>
      </c>
      <c r="N18" s="13">
        <f t="shared" si="8"/>
        <v>9.7116250000000015</v>
      </c>
      <c r="O18" s="13">
        <f t="shared" si="2"/>
        <v>139.801625</v>
      </c>
    </row>
    <row r="19" spans="1:15">
      <c r="A19" s="23" t="s">
        <v>173</v>
      </c>
      <c r="B19" s="1" t="s">
        <v>9</v>
      </c>
      <c r="C19" s="9"/>
      <c r="D19" s="9">
        <v>495000</v>
      </c>
      <c r="E19" s="9">
        <v>517000</v>
      </c>
      <c r="F19" s="9">
        <v>0</v>
      </c>
      <c r="G19" s="9">
        <f t="shared" si="0"/>
        <v>22000</v>
      </c>
      <c r="H19" s="12">
        <f t="shared" si="3"/>
        <v>42.19</v>
      </c>
      <c r="I19" s="12">
        <f t="shared" si="4"/>
        <v>23</v>
      </c>
      <c r="J19" s="12">
        <f t="shared" si="5"/>
        <v>5.34</v>
      </c>
      <c r="K19" s="13">
        <f t="shared" si="6"/>
        <v>0</v>
      </c>
      <c r="L19" s="13">
        <f t="shared" si="7"/>
        <v>0</v>
      </c>
      <c r="M19" s="13">
        <f t="shared" si="1"/>
        <v>70.53</v>
      </c>
      <c r="N19" s="13">
        <f t="shared" si="8"/>
        <v>0</v>
      </c>
      <c r="O19" s="13">
        <f t="shared" si="2"/>
        <v>70.53</v>
      </c>
    </row>
    <row r="20" spans="1:15">
      <c r="A20" s="24" t="s">
        <v>173</v>
      </c>
      <c r="B20" s="1" t="s">
        <v>10</v>
      </c>
      <c r="C20" s="9"/>
      <c r="D20" s="9">
        <v>1695000</v>
      </c>
      <c r="E20" s="9">
        <v>1711000</v>
      </c>
      <c r="F20" s="9">
        <v>0</v>
      </c>
      <c r="G20" s="9">
        <f t="shared" si="0"/>
        <v>16000</v>
      </c>
      <c r="H20" s="12">
        <f t="shared" si="3"/>
        <v>42.19</v>
      </c>
      <c r="I20" s="12">
        <f t="shared" si="4"/>
        <v>13.799999999999999</v>
      </c>
      <c r="J20" s="12">
        <f t="shared" si="5"/>
        <v>0</v>
      </c>
      <c r="K20" s="13">
        <f t="shared" si="6"/>
        <v>0</v>
      </c>
      <c r="L20" s="13">
        <f t="shared" si="7"/>
        <v>0</v>
      </c>
      <c r="M20" s="13">
        <f t="shared" si="1"/>
        <v>55.989999999999995</v>
      </c>
      <c r="N20" s="13">
        <f t="shared" si="8"/>
        <v>0</v>
      </c>
      <c r="O20" s="13">
        <f t="shared" si="2"/>
        <v>55.989999999999995</v>
      </c>
    </row>
    <row r="21" spans="1:15">
      <c r="A21" s="23" t="s">
        <v>173</v>
      </c>
      <c r="B21" s="1" t="s">
        <v>11</v>
      </c>
      <c r="C21" s="9"/>
      <c r="D21" s="9">
        <v>2112000</v>
      </c>
      <c r="E21" s="9">
        <v>2136000</v>
      </c>
      <c r="F21" s="9">
        <v>0</v>
      </c>
      <c r="G21" s="9">
        <f t="shared" si="0"/>
        <v>24000</v>
      </c>
      <c r="H21" s="12">
        <f t="shared" si="3"/>
        <v>42.19</v>
      </c>
      <c r="I21" s="12">
        <f t="shared" si="4"/>
        <v>23</v>
      </c>
      <c r="J21" s="12">
        <f t="shared" si="5"/>
        <v>10.68</v>
      </c>
      <c r="K21" s="13">
        <f t="shared" si="6"/>
        <v>0</v>
      </c>
      <c r="L21" s="13">
        <f t="shared" si="7"/>
        <v>0</v>
      </c>
      <c r="M21" s="13">
        <f t="shared" si="1"/>
        <v>75.87</v>
      </c>
      <c r="N21" s="13">
        <f t="shared" si="8"/>
        <v>0</v>
      </c>
      <c r="O21" s="13">
        <f t="shared" si="2"/>
        <v>75.87</v>
      </c>
    </row>
    <row r="22" spans="1:15">
      <c r="A22" s="24" t="s">
        <v>173</v>
      </c>
      <c r="B22" s="1" t="s">
        <v>12</v>
      </c>
      <c r="C22" s="9"/>
      <c r="D22" s="9">
        <v>2393000</v>
      </c>
      <c r="E22" s="9">
        <v>2400000</v>
      </c>
      <c r="F22" s="9">
        <v>0</v>
      </c>
      <c r="G22" s="9">
        <f t="shared" si="0"/>
        <v>7000</v>
      </c>
      <c r="H22" s="12">
        <f t="shared" si="3"/>
        <v>42.19</v>
      </c>
      <c r="I22" s="12">
        <f t="shared" si="4"/>
        <v>0</v>
      </c>
      <c r="J22" s="12">
        <f t="shared" si="5"/>
        <v>0</v>
      </c>
      <c r="K22" s="13">
        <f t="shared" si="6"/>
        <v>0</v>
      </c>
      <c r="L22" s="13">
        <f t="shared" si="7"/>
        <v>0</v>
      </c>
      <c r="M22" s="13">
        <f t="shared" si="1"/>
        <v>42.19</v>
      </c>
      <c r="N22" s="13">
        <f t="shared" si="8"/>
        <v>0</v>
      </c>
      <c r="O22" s="13">
        <f t="shared" si="2"/>
        <v>42.19</v>
      </c>
    </row>
    <row r="23" spans="1:15">
      <c r="A23" s="23" t="s">
        <v>173</v>
      </c>
      <c r="B23" s="1" t="s">
        <v>13</v>
      </c>
      <c r="C23" s="9" t="s">
        <v>135</v>
      </c>
      <c r="D23" s="9">
        <v>0</v>
      </c>
      <c r="E23" s="9">
        <v>0</v>
      </c>
      <c r="F23" s="9">
        <v>0</v>
      </c>
      <c r="G23" s="9">
        <f t="shared" si="0"/>
        <v>0</v>
      </c>
      <c r="H23" s="12">
        <f t="shared" si="3"/>
        <v>12.41</v>
      </c>
      <c r="I23" s="12">
        <f t="shared" si="4"/>
        <v>0</v>
      </c>
      <c r="J23" s="12">
        <f t="shared" si="5"/>
        <v>0</v>
      </c>
      <c r="K23" s="13">
        <f t="shared" si="6"/>
        <v>0</v>
      </c>
      <c r="L23" s="13">
        <f t="shared" si="7"/>
        <v>0</v>
      </c>
      <c r="M23" s="13">
        <f t="shared" si="1"/>
        <v>12.41</v>
      </c>
      <c r="N23" s="13">
        <f t="shared" si="8"/>
        <v>0</v>
      </c>
      <c r="O23" s="13">
        <f t="shared" si="2"/>
        <v>12.41</v>
      </c>
    </row>
    <row r="24" spans="1:15">
      <c r="A24" s="24" t="s">
        <v>173</v>
      </c>
      <c r="B24" s="1" t="s">
        <v>14</v>
      </c>
      <c r="C24" s="9"/>
      <c r="D24" s="9">
        <v>6905000</v>
      </c>
      <c r="E24" s="9">
        <v>6931000</v>
      </c>
      <c r="F24" s="9">
        <v>0</v>
      </c>
      <c r="G24" s="9">
        <f t="shared" si="0"/>
        <v>26000</v>
      </c>
      <c r="H24" s="12">
        <f t="shared" si="3"/>
        <v>42.19</v>
      </c>
      <c r="I24" s="12">
        <f t="shared" si="4"/>
        <v>23</v>
      </c>
      <c r="J24" s="12">
        <f t="shared" si="5"/>
        <v>16.02</v>
      </c>
      <c r="K24" s="13">
        <f t="shared" si="6"/>
        <v>0</v>
      </c>
      <c r="L24" s="13">
        <f t="shared" si="7"/>
        <v>0</v>
      </c>
      <c r="M24" s="13">
        <f t="shared" si="1"/>
        <v>81.209999999999994</v>
      </c>
      <c r="N24" s="13">
        <f t="shared" si="8"/>
        <v>0</v>
      </c>
      <c r="O24" s="13">
        <f t="shared" si="2"/>
        <v>81.209999999999994</v>
      </c>
    </row>
    <row r="25" spans="1:15">
      <c r="A25" s="23" t="s">
        <v>173</v>
      </c>
      <c r="B25" s="1" t="s">
        <v>15</v>
      </c>
      <c r="C25" s="9"/>
      <c r="D25" s="9">
        <v>2820000</v>
      </c>
      <c r="E25" s="9">
        <v>2832000</v>
      </c>
      <c r="F25" s="9">
        <v>0</v>
      </c>
      <c r="G25" s="9">
        <f t="shared" si="0"/>
        <v>12000</v>
      </c>
      <c r="H25" s="12">
        <f t="shared" si="3"/>
        <v>42.19</v>
      </c>
      <c r="I25" s="12">
        <f t="shared" si="4"/>
        <v>4.5999999999999996</v>
      </c>
      <c r="J25" s="12">
        <f t="shared" si="5"/>
        <v>0</v>
      </c>
      <c r="K25" s="13">
        <f t="shared" si="6"/>
        <v>0</v>
      </c>
      <c r="L25" s="13">
        <f t="shared" si="7"/>
        <v>0</v>
      </c>
      <c r="M25" s="13">
        <f t="shared" si="1"/>
        <v>46.79</v>
      </c>
      <c r="N25" s="13">
        <f t="shared" si="8"/>
        <v>0</v>
      </c>
      <c r="O25" s="13">
        <f t="shared" si="2"/>
        <v>46.79</v>
      </c>
    </row>
    <row r="26" spans="1:15">
      <c r="A26" s="24" t="s">
        <v>173</v>
      </c>
      <c r="B26" s="1" t="s">
        <v>16</v>
      </c>
      <c r="C26" s="9"/>
      <c r="D26" s="9">
        <v>1768000</v>
      </c>
      <c r="E26" s="9">
        <v>1788000</v>
      </c>
      <c r="F26" s="9">
        <v>0</v>
      </c>
      <c r="G26" s="9">
        <f t="shared" si="0"/>
        <v>20000</v>
      </c>
      <c r="H26" s="12">
        <f t="shared" si="3"/>
        <v>42.19</v>
      </c>
      <c r="I26" s="12">
        <f t="shared" si="4"/>
        <v>23</v>
      </c>
      <c r="J26" s="12">
        <f t="shared" si="5"/>
        <v>0</v>
      </c>
      <c r="K26" s="13">
        <f t="shared" si="6"/>
        <v>0</v>
      </c>
      <c r="L26" s="13">
        <f t="shared" si="7"/>
        <v>0</v>
      </c>
      <c r="M26" s="13">
        <f t="shared" si="1"/>
        <v>65.19</v>
      </c>
      <c r="N26" s="13">
        <f t="shared" si="8"/>
        <v>0</v>
      </c>
      <c r="O26" s="13">
        <f t="shared" si="2"/>
        <v>65.19</v>
      </c>
    </row>
    <row r="27" spans="1:15">
      <c r="A27" s="23" t="s">
        <v>173</v>
      </c>
      <c r="B27" s="1" t="s">
        <v>17</v>
      </c>
      <c r="C27" s="9"/>
      <c r="D27" s="9">
        <v>1232000</v>
      </c>
      <c r="E27" s="9">
        <v>1239000</v>
      </c>
      <c r="F27" s="9">
        <v>0</v>
      </c>
      <c r="G27" s="9">
        <f t="shared" si="0"/>
        <v>7000</v>
      </c>
      <c r="H27" s="12">
        <f t="shared" si="3"/>
        <v>42.19</v>
      </c>
      <c r="I27" s="12">
        <f t="shared" si="4"/>
        <v>0</v>
      </c>
      <c r="J27" s="12">
        <f t="shared" si="5"/>
        <v>0</v>
      </c>
      <c r="K27" s="13">
        <f t="shared" si="6"/>
        <v>0</v>
      </c>
      <c r="L27" s="13">
        <f t="shared" si="7"/>
        <v>0</v>
      </c>
      <c r="M27" s="13">
        <f t="shared" si="1"/>
        <v>42.19</v>
      </c>
      <c r="N27" s="13">
        <f t="shared" si="8"/>
        <v>0</v>
      </c>
      <c r="O27" s="13">
        <f t="shared" si="2"/>
        <v>42.19</v>
      </c>
    </row>
    <row r="28" spans="1:15">
      <c r="A28" s="24" t="s">
        <v>173</v>
      </c>
      <c r="B28" s="1" t="s">
        <v>18</v>
      </c>
      <c r="C28" s="9"/>
      <c r="D28" s="9">
        <v>4123000</v>
      </c>
      <c r="E28" s="9">
        <v>4128000</v>
      </c>
      <c r="F28" s="9">
        <v>0</v>
      </c>
      <c r="G28" s="9">
        <f t="shared" si="0"/>
        <v>5000</v>
      </c>
      <c r="H28" s="12">
        <f t="shared" si="3"/>
        <v>42.19</v>
      </c>
      <c r="I28" s="12">
        <f t="shared" si="4"/>
        <v>0</v>
      </c>
      <c r="J28" s="12">
        <f t="shared" si="5"/>
        <v>0</v>
      </c>
      <c r="K28" s="13">
        <f t="shared" si="6"/>
        <v>0</v>
      </c>
      <c r="L28" s="13">
        <f t="shared" si="7"/>
        <v>0</v>
      </c>
      <c r="M28" s="13">
        <f t="shared" si="1"/>
        <v>42.19</v>
      </c>
      <c r="N28" s="13">
        <f t="shared" si="8"/>
        <v>0</v>
      </c>
      <c r="O28" s="13">
        <f t="shared" si="2"/>
        <v>42.19</v>
      </c>
    </row>
    <row r="29" spans="1:15">
      <c r="A29" s="23" t="s">
        <v>173</v>
      </c>
      <c r="B29" s="1" t="s">
        <v>19</v>
      </c>
      <c r="C29" s="9"/>
      <c r="D29" s="9">
        <v>1418000</v>
      </c>
      <c r="E29" s="9">
        <v>1427000</v>
      </c>
      <c r="F29" s="9">
        <v>0</v>
      </c>
      <c r="G29" s="9">
        <f t="shared" si="0"/>
        <v>9000</v>
      </c>
      <c r="H29" s="12">
        <f t="shared" si="3"/>
        <v>42.19</v>
      </c>
      <c r="I29" s="12">
        <f t="shared" si="4"/>
        <v>0</v>
      </c>
      <c r="J29" s="12">
        <f t="shared" si="5"/>
        <v>0</v>
      </c>
      <c r="K29" s="13">
        <f t="shared" si="6"/>
        <v>0</v>
      </c>
      <c r="L29" s="13">
        <f t="shared" si="7"/>
        <v>0</v>
      </c>
      <c r="M29" s="13">
        <f t="shared" si="1"/>
        <v>42.19</v>
      </c>
      <c r="N29" s="13">
        <f t="shared" si="8"/>
        <v>0</v>
      </c>
      <c r="O29" s="13">
        <f t="shared" si="2"/>
        <v>42.19</v>
      </c>
    </row>
    <row r="30" spans="1:15">
      <c r="A30" s="24" t="s">
        <v>173</v>
      </c>
      <c r="B30" s="1" t="s">
        <v>20</v>
      </c>
      <c r="C30" s="9"/>
      <c r="D30" s="9">
        <v>2262000</v>
      </c>
      <c r="E30" s="9">
        <v>2264000</v>
      </c>
      <c r="F30" s="9">
        <v>0</v>
      </c>
      <c r="G30" s="9">
        <f t="shared" si="0"/>
        <v>2000</v>
      </c>
      <c r="H30" s="12">
        <f t="shared" si="3"/>
        <v>42.19</v>
      </c>
      <c r="I30" s="12">
        <f t="shared" si="4"/>
        <v>0</v>
      </c>
      <c r="J30" s="12">
        <f t="shared" si="5"/>
        <v>0</v>
      </c>
      <c r="K30" s="13">
        <f t="shared" si="6"/>
        <v>0</v>
      </c>
      <c r="L30" s="13">
        <f t="shared" si="7"/>
        <v>0</v>
      </c>
      <c r="M30" s="13">
        <f t="shared" si="1"/>
        <v>42.19</v>
      </c>
      <c r="N30" s="13">
        <f t="shared" si="8"/>
        <v>0</v>
      </c>
      <c r="O30" s="13">
        <f t="shared" si="2"/>
        <v>42.19</v>
      </c>
    </row>
    <row r="31" spans="1:15">
      <c r="A31" s="23" t="s">
        <v>173</v>
      </c>
      <c r="B31" s="1" t="s">
        <v>21</v>
      </c>
      <c r="C31" s="9" t="s">
        <v>135</v>
      </c>
      <c r="D31" s="9">
        <v>0</v>
      </c>
      <c r="E31" s="9">
        <v>0</v>
      </c>
      <c r="F31" s="9">
        <v>0</v>
      </c>
      <c r="G31" s="9">
        <f t="shared" si="0"/>
        <v>0</v>
      </c>
      <c r="H31" s="12">
        <f t="shared" si="3"/>
        <v>12.41</v>
      </c>
      <c r="I31" s="12">
        <f t="shared" si="4"/>
        <v>0</v>
      </c>
      <c r="J31" s="12">
        <f t="shared" si="5"/>
        <v>0</v>
      </c>
      <c r="K31" s="13">
        <f t="shared" si="6"/>
        <v>0</v>
      </c>
      <c r="L31" s="13">
        <f t="shared" si="7"/>
        <v>0</v>
      </c>
      <c r="M31" s="13">
        <f t="shared" si="1"/>
        <v>12.41</v>
      </c>
      <c r="N31" s="13">
        <f t="shared" si="8"/>
        <v>0</v>
      </c>
      <c r="O31" s="13">
        <f t="shared" si="2"/>
        <v>12.41</v>
      </c>
    </row>
    <row r="32" spans="1:15">
      <c r="A32" s="24" t="s">
        <v>173</v>
      </c>
      <c r="B32" s="1" t="s">
        <v>22</v>
      </c>
      <c r="C32" s="9"/>
      <c r="D32" s="9">
        <v>739000</v>
      </c>
      <c r="E32" s="9">
        <v>751000</v>
      </c>
      <c r="F32" s="9">
        <v>0</v>
      </c>
      <c r="G32" s="9">
        <f t="shared" si="0"/>
        <v>12000</v>
      </c>
      <c r="H32" s="12">
        <f t="shared" si="3"/>
        <v>42.19</v>
      </c>
      <c r="I32" s="12">
        <f t="shared" si="4"/>
        <v>4.5999999999999996</v>
      </c>
      <c r="J32" s="12">
        <f t="shared" si="5"/>
        <v>0</v>
      </c>
      <c r="K32" s="13">
        <f t="shared" si="6"/>
        <v>0</v>
      </c>
      <c r="L32" s="13">
        <f t="shared" si="7"/>
        <v>0</v>
      </c>
      <c r="M32" s="13">
        <f t="shared" si="1"/>
        <v>46.79</v>
      </c>
      <c r="N32" s="13">
        <f t="shared" si="8"/>
        <v>0</v>
      </c>
      <c r="O32" s="13">
        <f t="shared" si="2"/>
        <v>46.79</v>
      </c>
    </row>
    <row r="33" spans="1:15">
      <c r="A33" s="23" t="s">
        <v>173</v>
      </c>
      <c r="B33" s="1" t="s">
        <v>23</v>
      </c>
      <c r="C33" s="9" t="s">
        <v>135</v>
      </c>
      <c r="D33" s="9">
        <v>0</v>
      </c>
      <c r="E33" s="9">
        <v>0</v>
      </c>
      <c r="F33" s="9">
        <v>0</v>
      </c>
      <c r="G33" s="9">
        <f t="shared" si="0"/>
        <v>0</v>
      </c>
      <c r="H33" s="12">
        <f t="shared" si="3"/>
        <v>12.41</v>
      </c>
      <c r="I33" s="12">
        <f t="shared" si="4"/>
        <v>0</v>
      </c>
      <c r="J33" s="12">
        <f t="shared" si="5"/>
        <v>0</v>
      </c>
      <c r="K33" s="13">
        <f t="shared" si="6"/>
        <v>0</v>
      </c>
      <c r="L33" s="13">
        <f t="shared" si="7"/>
        <v>0</v>
      </c>
      <c r="M33" s="13">
        <f t="shared" si="1"/>
        <v>12.41</v>
      </c>
      <c r="N33" s="13">
        <f t="shared" si="8"/>
        <v>0</v>
      </c>
      <c r="O33" s="13">
        <f t="shared" si="2"/>
        <v>12.41</v>
      </c>
    </row>
    <row r="34" spans="1:15">
      <c r="A34" s="24" t="s">
        <v>173</v>
      </c>
      <c r="B34" s="1" t="s">
        <v>24</v>
      </c>
      <c r="C34" s="9" t="s">
        <v>135</v>
      </c>
      <c r="D34" s="9">
        <v>0</v>
      </c>
      <c r="E34" s="9">
        <v>0</v>
      </c>
      <c r="F34" s="9">
        <v>0</v>
      </c>
      <c r="G34" s="9">
        <f t="shared" si="0"/>
        <v>0</v>
      </c>
      <c r="H34" s="12">
        <f t="shared" si="3"/>
        <v>12.41</v>
      </c>
      <c r="I34" s="12">
        <f t="shared" si="4"/>
        <v>0</v>
      </c>
      <c r="J34" s="12">
        <f t="shared" si="5"/>
        <v>0</v>
      </c>
      <c r="K34" s="13">
        <f t="shared" si="6"/>
        <v>0</v>
      </c>
      <c r="L34" s="13">
        <f t="shared" si="7"/>
        <v>0</v>
      </c>
      <c r="M34" s="13">
        <f t="shared" si="1"/>
        <v>12.41</v>
      </c>
      <c r="N34" s="13">
        <f t="shared" si="8"/>
        <v>0</v>
      </c>
      <c r="O34" s="13">
        <f t="shared" si="2"/>
        <v>12.41</v>
      </c>
    </row>
    <row r="35" spans="1:15">
      <c r="A35" s="23" t="s">
        <v>173</v>
      </c>
      <c r="B35" s="1" t="s">
        <v>25</v>
      </c>
      <c r="C35" s="9"/>
      <c r="D35" s="9">
        <v>2725000</v>
      </c>
      <c r="E35" s="9">
        <v>2744000</v>
      </c>
      <c r="F35" s="9">
        <v>0</v>
      </c>
      <c r="G35" s="9">
        <f t="shared" si="0"/>
        <v>19000</v>
      </c>
      <c r="H35" s="12">
        <f t="shared" si="3"/>
        <v>42.19</v>
      </c>
      <c r="I35" s="12">
        <f t="shared" si="4"/>
        <v>20.7</v>
      </c>
      <c r="J35" s="12">
        <f t="shared" si="5"/>
        <v>0</v>
      </c>
      <c r="K35" s="13">
        <f t="shared" si="6"/>
        <v>0</v>
      </c>
      <c r="L35" s="13">
        <f t="shared" si="7"/>
        <v>0</v>
      </c>
      <c r="M35" s="13">
        <f t="shared" si="1"/>
        <v>62.89</v>
      </c>
      <c r="N35" s="13">
        <f t="shared" si="8"/>
        <v>0</v>
      </c>
      <c r="O35" s="13">
        <f t="shared" si="2"/>
        <v>62.89</v>
      </c>
    </row>
    <row r="36" spans="1:15">
      <c r="A36" s="24" t="s">
        <v>173</v>
      </c>
      <c r="B36" s="1" t="s">
        <v>26</v>
      </c>
      <c r="C36" s="9"/>
      <c r="D36" s="9">
        <v>558000</v>
      </c>
      <c r="E36" s="9">
        <v>569000</v>
      </c>
      <c r="F36" s="9">
        <v>0</v>
      </c>
      <c r="G36" s="9">
        <f t="shared" si="0"/>
        <v>11000</v>
      </c>
      <c r="H36" s="12">
        <f t="shared" si="3"/>
        <v>42.19</v>
      </c>
      <c r="I36" s="12">
        <f t="shared" si="4"/>
        <v>2.2999999999999998</v>
      </c>
      <c r="J36" s="12">
        <f t="shared" si="5"/>
        <v>0</v>
      </c>
      <c r="K36" s="13">
        <f t="shared" si="6"/>
        <v>0</v>
      </c>
      <c r="L36" s="13">
        <f t="shared" si="7"/>
        <v>0</v>
      </c>
      <c r="M36" s="13">
        <f t="shared" si="1"/>
        <v>44.489999999999995</v>
      </c>
      <c r="N36" s="13">
        <f t="shared" si="8"/>
        <v>0</v>
      </c>
      <c r="O36" s="13">
        <f t="shared" si="2"/>
        <v>44.489999999999995</v>
      </c>
    </row>
    <row r="37" spans="1:15">
      <c r="A37" s="23" t="s">
        <v>173</v>
      </c>
      <c r="B37" s="1" t="s">
        <v>27</v>
      </c>
      <c r="C37" s="9"/>
      <c r="D37" s="9">
        <v>2172000</v>
      </c>
      <c r="E37" s="9">
        <v>2176000</v>
      </c>
      <c r="F37" s="9">
        <v>0</v>
      </c>
      <c r="G37" s="9">
        <f t="shared" si="0"/>
        <v>4000</v>
      </c>
      <c r="H37" s="12">
        <f t="shared" si="3"/>
        <v>42.19</v>
      </c>
      <c r="I37" s="12">
        <f t="shared" si="4"/>
        <v>0</v>
      </c>
      <c r="J37" s="12">
        <f t="shared" si="5"/>
        <v>0</v>
      </c>
      <c r="K37" s="13">
        <f t="shared" si="6"/>
        <v>0</v>
      </c>
      <c r="L37" s="13">
        <f t="shared" si="7"/>
        <v>0</v>
      </c>
      <c r="M37" s="13">
        <f t="shared" si="1"/>
        <v>42.19</v>
      </c>
      <c r="N37" s="13">
        <f t="shared" si="8"/>
        <v>0</v>
      </c>
      <c r="O37" s="13">
        <f t="shared" si="2"/>
        <v>42.19</v>
      </c>
    </row>
    <row r="38" spans="1:15">
      <c r="A38" s="24" t="s">
        <v>173</v>
      </c>
      <c r="B38" s="1" t="s">
        <v>28</v>
      </c>
      <c r="C38" s="9"/>
      <c r="D38" s="9">
        <v>1429000</v>
      </c>
      <c r="E38" s="9">
        <v>1436000</v>
      </c>
      <c r="F38" s="9">
        <v>0</v>
      </c>
      <c r="G38" s="9">
        <f t="shared" si="0"/>
        <v>7000</v>
      </c>
      <c r="H38" s="12">
        <f t="shared" si="3"/>
        <v>42.19</v>
      </c>
      <c r="I38" s="12">
        <f t="shared" si="4"/>
        <v>0</v>
      </c>
      <c r="J38" s="12">
        <f t="shared" si="5"/>
        <v>0</v>
      </c>
      <c r="K38" s="13">
        <f t="shared" si="6"/>
        <v>0</v>
      </c>
      <c r="L38" s="13">
        <f t="shared" si="7"/>
        <v>0</v>
      </c>
      <c r="M38" s="13">
        <f t="shared" si="1"/>
        <v>42.19</v>
      </c>
      <c r="N38" s="13">
        <f t="shared" si="8"/>
        <v>0</v>
      </c>
      <c r="O38" s="13">
        <f t="shared" si="2"/>
        <v>42.19</v>
      </c>
    </row>
    <row r="39" spans="1:15">
      <c r="A39" s="23" t="s">
        <v>173</v>
      </c>
      <c r="B39" s="1" t="s">
        <v>29</v>
      </c>
      <c r="C39" s="9" t="s">
        <v>135</v>
      </c>
      <c r="D39" s="9">
        <v>0</v>
      </c>
      <c r="E39" s="9">
        <v>0</v>
      </c>
      <c r="F39" s="9">
        <v>0</v>
      </c>
      <c r="G39" s="9">
        <f t="shared" si="0"/>
        <v>0</v>
      </c>
      <c r="H39" s="12">
        <f t="shared" si="3"/>
        <v>12.41</v>
      </c>
      <c r="I39" s="12">
        <f t="shared" si="4"/>
        <v>0</v>
      </c>
      <c r="J39" s="12">
        <f t="shared" si="5"/>
        <v>0</v>
      </c>
      <c r="K39" s="13">
        <f t="shared" si="6"/>
        <v>0</v>
      </c>
      <c r="L39" s="13">
        <f t="shared" si="7"/>
        <v>0</v>
      </c>
      <c r="M39" s="13">
        <f t="shared" si="1"/>
        <v>12.41</v>
      </c>
      <c r="N39" s="13">
        <f t="shared" si="8"/>
        <v>0</v>
      </c>
      <c r="O39" s="13">
        <f t="shared" si="2"/>
        <v>12.41</v>
      </c>
    </row>
    <row r="40" spans="1:15">
      <c r="A40" s="24" t="s">
        <v>173</v>
      </c>
      <c r="B40" s="1" t="s">
        <v>30</v>
      </c>
      <c r="C40" s="9" t="s">
        <v>135</v>
      </c>
      <c r="D40" s="9">
        <v>0</v>
      </c>
      <c r="E40" s="9">
        <v>0</v>
      </c>
      <c r="F40" s="9">
        <v>0</v>
      </c>
      <c r="G40" s="9">
        <f t="shared" si="0"/>
        <v>0</v>
      </c>
      <c r="H40" s="12">
        <f t="shared" si="3"/>
        <v>12.41</v>
      </c>
      <c r="I40" s="12">
        <f t="shared" si="4"/>
        <v>0</v>
      </c>
      <c r="J40" s="12">
        <f t="shared" si="5"/>
        <v>0</v>
      </c>
      <c r="K40" s="13">
        <f t="shared" si="6"/>
        <v>0</v>
      </c>
      <c r="L40" s="13">
        <f t="shared" si="7"/>
        <v>0</v>
      </c>
      <c r="M40" s="13">
        <f t="shared" si="1"/>
        <v>12.41</v>
      </c>
      <c r="N40" s="13">
        <f t="shared" si="8"/>
        <v>0</v>
      </c>
      <c r="O40" s="13">
        <f t="shared" si="2"/>
        <v>12.41</v>
      </c>
    </row>
    <row r="41" spans="1:15">
      <c r="A41" s="23" t="s">
        <v>173</v>
      </c>
      <c r="B41" s="1" t="s">
        <v>31</v>
      </c>
      <c r="C41" s="9"/>
      <c r="D41" s="9">
        <v>577000</v>
      </c>
      <c r="E41" s="9">
        <v>581000</v>
      </c>
      <c r="F41" s="9">
        <v>0</v>
      </c>
      <c r="G41" s="9">
        <f t="shared" si="0"/>
        <v>4000</v>
      </c>
      <c r="H41" s="12">
        <f t="shared" si="3"/>
        <v>42.19</v>
      </c>
      <c r="I41" s="12">
        <f t="shared" si="4"/>
        <v>0</v>
      </c>
      <c r="J41" s="12">
        <f t="shared" si="5"/>
        <v>0</v>
      </c>
      <c r="K41" s="13">
        <f t="shared" si="6"/>
        <v>0</v>
      </c>
      <c r="L41" s="13">
        <f t="shared" si="7"/>
        <v>0</v>
      </c>
      <c r="M41" s="13">
        <f t="shared" si="1"/>
        <v>42.19</v>
      </c>
      <c r="N41" s="13">
        <f t="shared" si="8"/>
        <v>0</v>
      </c>
      <c r="O41" s="13">
        <f t="shared" si="2"/>
        <v>42.19</v>
      </c>
    </row>
    <row r="42" spans="1:15">
      <c r="A42" s="24" t="s">
        <v>173</v>
      </c>
      <c r="B42" s="1" t="s">
        <v>32</v>
      </c>
      <c r="C42" s="9"/>
      <c r="D42" s="9">
        <v>3958000</v>
      </c>
      <c r="E42" s="9">
        <v>3967000</v>
      </c>
      <c r="F42" s="9">
        <v>0</v>
      </c>
      <c r="G42" s="9">
        <f t="shared" si="0"/>
        <v>9000</v>
      </c>
      <c r="H42" s="12">
        <f t="shared" si="3"/>
        <v>42.19</v>
      </c>
      <c r="I42" s="12">
        <f t="shared" si="4"/>
        <v>0</v>
      </c>
      <c r="J42" s="12">
        <f t="shared" si="5"/>
        <v>0</v>
      </c>
      <c r="K42" s="13">
        <f t="shared" si="6"/>
        <v>0</v>
      </c>
      <c r="L42" s="13">
        <f t="shared" si="7"/>
        <v>0</v>
      </c>
      <c r="M42" s="13">
        <f t="shared" si="1"/>
        <v>42.19</v>
      </c>
      <c r="N42" s="13">
        <f t="shared" si="8"/>
        <v>0</v>
      </c>
      <c r="O42" s="13">
        <f t="shared" si="2"/>
        <v>42.19</v>
      </c>
    </row>
    <row r="43" spans="1:15">
      <c r="A43" s="23" t="s">
        <v>173</v>
      </c>
      <c r="B43" s="1" t="s">
        <v>33</v>
      </c>
      <c r="C43" s="9"/>
      <c r="D43" s="9">
        <v>1282000</v>
      </c>
      <c r="E43" s="9">
        <v>1286000</v>
      </c>
      <c r="F43" s="9">
        <v>0</v>
      </c>
      <c r="G43" s="9">
        <f t="shared" ref="G43:G74" si="9">($E43-$D43)+$F43</f>
        <v>4000</v>
      </c>
      <c r="H43" s="12">
        <f t="shared" si="3"/>
        <v>42.19</v>
      </c>
      <c r="I43" s="12">
        <f t="shared" si="4"/>
        <v>0</v>
      </c>
      <c r="J43" s="12">
        <f t="shared" si="5"/>
        <v>0</v>
      </c>
      <c r="K43" s="13">
        <f t="shared" si="6"/>
        <v>0</v>
      </c>
      <c r="L43" s="13">
        <f t="shared" si="7"/>
        <v>0</v>
      </c>
      <c r="M43" s="13">
        <f t="shared" si="1"/>
        <v>42.19</v>
      </c>
      <c r="N43" s="13">
        <f t="shared" si="8"/>
        <v>0</v>
      </c>
      <c r="O43" s="13">
        <f t="shared" si="2"/>
        <v>42.19</v>
      </c>
    </row>
    <row r="44" spans="1:15">
      <c r="A44" s="24" t="s">
        <v>173</v>
      </c>
      <c r="B44" s="1" t="s">
        <v>34</v>
      </c>
      <c r="C44" s="9"/>
      <c r="D44" s="9">
        <v>571000</v>
      </c>
      <c r="E44" s="9">
        <v>591000</v>
      </c>
      <c r="F44" s="9">
        <v>0</v>
      </c>
      <c r="G44" s="9">
        <f t="shared" si="9"/>
        <v>20000</v>
      </c>
      <c r="H44" s="12">
        <f t="shared" si="3"/>
        <v>42.19</v>
      </c>
      <c r="I44" s="12">
        <f t="shared" si="4"/>
        <v>23</v>
      </c>
      <c r="J44" s="12">
        <f t="shared" si="5"/>
        <v>0</v>
      </c>
      <c r="K44" s="13">
        <f t="shared" si="6"/>
        <v>0</v>
      </c>
      <c r="L44" s="13">
        <f t="shared" si="7"/>
        <v>0</v>
      </c>
      <c r="M44" s="13">
        <f t="shared" si="1"/>
        <v>65.19</v>
      </c>
      <c r="N44" s="13">
        <f t="shared" si="8"/>
        <v>0</v>
      </c>
      <c r="O44" s="13">
        <f t="shared" si="2"/>
        <v>65.19</v>
      </c>
    </row>
    <row r="45" spans="1:15">
      <c r="A45" s="23" t="s">
        <v>173</v>
      </c>
      <c r="B45" s="1" t="s">
        <v>35</v>
      </c>
      <c r="C45" s="9"/>
      <c r="D45" s="9">
        <v>1955000</v>
      </c>
      <c r="E45" s="9">
        <v>1997000</v>
      </c>
      <c r="F45" s="9">
        <v>0</v>
      </c>
      <c r="G45" s="9">
        <f t="shared" si="9"/>
        <v>42000</v>
      </c>
      <c r="H45" s="12">
        <f t="shared" si="3"/>
        <v>42.19</v>
      </c>
      <c r="I45" s="12">
        <f t="shared" si="4"/>
        <v>23</v>
      </c>
      <c r="J45" s="12">
        <f t="shared" si="5"/>
        <v>26.7</v>
      </c>
      <c r="K45" s="13">
        <f t="shared" si="6"/>
        <v>31</v>
      </c>
      <c r="L45" s="13">
        <f t="shared" si="7"/>
        <v>7.2</v>
      </c>
      <c r="M45" s="13">
        <f t="shared" si="1"/>
        <v>130.09</v>
      </c>
      <c r="N45" s="13">
        <f t="shared" si="8"/>
        <v>9.7116250000000015</v>
      </c>
      <c r="O45" s="13">
        <f t="shared" si="2"/>
        <v>139.801625</v>
      </c>
    </row>
    <row r="46" spans="1:15">
      <c r="A46" s="24" t="s">
        <v>173</v>
      </c>
      <c r="B46" s="1" t="s">
        <v>36</v>
      </c>
      <c r="C46" s="9"/>
      <c r="D46" s="9">
        <v>1636000</v>
      </c>
      <c r="E46" s="9">
        <v>1640000</v>
      </c>
      <c r="F46" s="9">
        <v>0</v>
      </c>
      <c r="G46" s="9">
        <f t="shared" si="9"/>
        <v>4000</v>
      </c>
      <c r="H46" s="12">
        <f t="shared" si="3"/>
        <v>42.19</v>
      </c>
      <c r="I46" s="12">
        <f t="shared" si="4"/>
        <v>0</v>
      </c>
      <c r="J46" s="12">
        <f t="shared" si="5"/>
        <v>0</v>
      </c>
      <c r="K46" s="13">
        <f t="shared" si="6"/>
        <v>0</v>
      </c>
      <c r="L46" s="13">
        <f t="shared" si="7"/>
        <v>0</v>
      </c>
      <c r="M46" s="13">
        <f t="shared" si="1"/>
        <v>42.19</v>
      </c>
      <c r="N46" s="13">
        <f t="shared" si="8"/>
        <v>0</v>
      </c>
      <c r="O46" s="13">
        <f t="shared" si="2"/>
        <v>42.19</v>
      </c>
    </row>
    <row r="47" spans="1:15">
      <c r="A47" s="23" t="s">
        <v>173</v>
      </c>
      <c r="B47" s="1" t="s">
        <v>37</v>
      </c>
      <c r="C47" s="9"/>
      <c r="D47" s="9">
        <v>2285000</v>
      </c>
      <c r="E47" s="9">
        <v>2313000</v>
      </c>
      <c r="F47" s="9">
        <v>0</v>
      </c>
      <c r="G47" s="9">
        <f t="shared" si="9"/>
        <v>28000</v>
      </c>
      <c r="H47" s="12">
        <f t="shared" si="3"/>
        <v>42.19</v>
      </c>
      <c r="I47" s="12">
        <f t="shared" si="4"/>
        <v>23</v>
      </c>
      <c r="J47" s="12">
        <f t="shared" si="5"/>
        <v>21.36</v>
      </c>
      <c r="K47" s="13">
        <f t="shared" si="6"/>
        <v>0</v>
      </c>
      <c r="L47" s="13">
        <f t="shared" si="7"/>
        <v>0</v>
      </c>
      <c r="M47" s="13">
        <f t="shared" si="1"/>
        <v>86.55</v>
      </c>
      <c r="N47" s="13">
        <f t="shared" si="8"/>
        <v>0</v>
      </c>
      <c r="O47" s="13">
        <f t="shared" si="2"/>
        <v>86.55</v>
      </c>
    </row>
    <row r="48" spans="1:15">
      <c r="A48" s="24" t="s">
        <v>173</v>
      </c>
      <c r="B48" s="1" t="s">
        <v>38</v>
      </c>
      <c r="C48" s="9"/>
      <c r="D48" s="9">
        <v>2240000</v>
      </c>
      <c r="E48" s="9">
        <v>2249000</v>
      </c>
      <c r="F48" s="9">
        <v>0</v>
      </c>
      <c r="G48" s="9">
        <f t="shared" si="9"/>
        <v>9000</v>
      </c>
      <c r="H48" s="12">
        <f t="shared" si="3"/>
        <v>42.19</v>
      </c>
      <c r="I48" s="12">
        <f t="shared" si="4"/>
        <v>0</v>
      </c>
      <c r="J48" s="12">
        <f t="shared" si="5"/>
        <v>0</v>
      </c>
      <c r="K48" s="13">
        <f t="shared" si="6"/>
        <v>0</v>
      </c>
      <c r="L48" s="13">
        <f t="shared" si="7"/>
        <v>0</v>
      </c>
      <c r="M48" s="13">
        <f t="shared" si="1"/>
        <v>42.19</v>
      </c>
      <c r="N48" s="13">
        <f t="shared" si="8"/>
        <v>0</v>
      </c>
      <c r="O48" s="13">
        <f t="shared" si="2"/>
        <v>42.19</v>
      </c>
    </row>
    <row r="49" spans="1:15">
      <c r="A49" s="23" t="s">
        <v>173</v>
      </c>
      <c r="B49" s="1" t="s">
        <v>39</v>
      </c>
      <c r="C49" s="9" t="s">
        <v>135</v>
      </c>
      <c r="D49" s="9">
        <v>0</v>
      </c>
      <c r="E49" s="9">
        <v>0</v>
      </c>
      <c r="F49" s="9">
        <v>0</v>
      </c>
      <c r="G49" s="9">
        <f t="shared" si="9"/>
        <v>0</v>
      </c>
      <c r="H49" s="12">
        <f t="shared" ref="H49:H80" si="10">IF(OR($G49&gt;0,$C49=""),$L$4,$N$4)</f>
        <v>12.41</v>
      </c>
      <c r="I49" s="12">
        <f t="shared" ref="I49:I80" si="11">IF(AND((($G49-10000)&gt;=0),(($G49-10000)&lt;= 10000)),($G49-10000)/1000*$L$5,IF(($G49-10000)&gt;=10000,$L$5*10,0))</f>
        <v>0</v>
      </c>
      <c r="J49" s="12">
        <f t="shared" ref="J49:J80" si="12">IF(AND((($G49-20000)&gt;=0),(($G49-20000)&lt;=10000)),($G49-20000)/1000*$L$6,IF(($G49-20000)&gt;=10000,$L$6*10,0))</f>
        <v>0</v>
      </c>
      <c r="K49" s="13">
        <f t="shared" ref="K49:K80" si="13">IF(AND((($G49-30000)&gt;=0),(($G49-30000)&lt;=10000)),($G49-30000)/1000*$L$7,IF(($G49-30000)&gt;=10000,$L$7*10,0))</f>
        <v>0</v>
      </c>
      <c r="L49" s="13">
        <f t="shared" ref="L49:L80" si="14">IF((($G49-40000)&gt;=0),($G49-40000)/1000*$L$8,0)</f>
        <v>0</v>
      </c>
      <c r="M49" s="13">
        <f t="shared" si="1"/>
        <v>12.41</v>
      </c>
      <c r="N49" s="13">
        <f t="shared" ref="N49:N80" si="15">IF(   $I$5=1,    IF((G49-$I$6)&gt;0,((G49-$I$6)/$G$141)*$F$8,0),   IF(G49&gt;0,(G49/$G$138)*$F$8,0)    )</f>
        <v>0</v>
      </c>
      <c r="O49" s="13">
        <f t="shared" si="2"/>
        <v>12.41</v>
      </c>
    </row>
    <row r="50" spans="1:15">
      <c r="A50" s="24" t="s">
        <v>173</v>
      </c>
      <c r="B50" s="1" t="s">
        <v>40</v>
      </c>
      <c r="C50" s="9" t="s">
        <v>135</v>
      </c>
      <c r="D50" s="9">
        <v>0</v>
      </c>
      <c r="E50" s="9">
        <v>0</v>
      </c>
      <c r="F50" s="9">
        <v>0</v>
      </c>
      <c r="G50" s="9">
        <f t="shared" si="9"/>
        <v>0</v>
      </c>
      <c r="H50" s="12">
        <f t="shared" si="10"/>
        <v>12.41</v>
      </c>
      <c r="I50" s="12">
        <f t="shared" si="11"/>
        <v>0</v>
      </c>
      <c r="J50" s="12">
        <f t="shared" si="12"/>
        <v>0</v>
      </c>
      <c r="K50" s="13">
        <f t="shared" si="13"/>
        <v>0</v>
      </c>
      <c r="L50" s="13">
        <f t="shared" si="14"/>
        <v>0</v>
      </c>
      <c r="M50" s="13">
        <f t="shared" si="1"/>
        <v>12.41</v>
      </c>
      <c r="N50" s="13">
        <f t="shared" si="15"/>
        <v>0</v>
      </c>
      <c r="O50" s="13">
        <f t="shared" si="2"/>
        <v>12.41</v>
      </c>
    </row>
    <row r="51" spans="1:15">
      <c r="A51" s="23" t="s">
        <v>173</v>
      </c>
      <c r="B51" s="1" t="s">
        <v>41</v>
      </c>
      <c r="C51" s="9" t="s">
        <v>135</v>
      </c>
      <c r="D51" s="9">
        <v>0</v>
      </c>
      <c r="E51" s="9">
        <v>0</v>
      </c>
      <c r="F51" s="9">
        <v>0</v>
      </c>
      <c r="G51" s="9">
        <f t="shared" si="9"/>
        <v>0</v>
      </c>
      <c r="H51" s="12">
        <f t="shared" si="10"/>
        <v>12.41</v>
      </c>
      <c r="I51" s="12">
        <f t="shared" si="11"/>
        <v>0</v>
      </c>
      <c r="J51" s="12">
        <f t="shared" si="12"/>
        <v>0</v>
      </c>
      <c r="K51" s="13">
        <f t="shared" si="13"/>
        <v>0</v>
      </c>
      <c r="L51" s="13">
        <f t="shared" si="14"/>
        <v>0</v>
      </c>
      <c r="M51" s="13">
        <f t="shared" si="1"/>
        <v>12.41</v>
      </c>
      <c r="N51" s="13">
        <f t="shared" si="15"/>
        <v>0</v>
      </c>
      <c r="O51" s="13">
        <f t="shared" si="2"/>
        <v>12.41</v>
      </c>
    </row>
    <row r="52" spans="1:15">
      <c r="A52" s="24" t="s">
        <v>173</v>
      </c>
      <c r="B52" s="1" t="s">
        <v>42</v>
      </c>
      <c r="C52" s="9"/>
      <c r="D52" s="9">
        <v>3196000</v>
      </c>
      <c r="E52" s="9">
        <v>3198000</v>
      </c>
      <c r="F52" s="9">
        <v>0</v>
      </c>
      <c r="G52" s="9">
        <f t="shared" si="9"/>
        <v>2000</v>
      </c>
      <c r="H52" s="12">
        <f t="shared" si="10"/>
        <v>42.19</v>
      </c>
      <c r="I52" s="12">
        <f t="shared" si="11"/>
        <v>0</v>
      </c>
      <c r="J52" s="12">
        <f t="shared" si="12"/>
        <v>0</v>
      </c>
      <c r="K52" s="13">
        <f t="shared" si="13"/>
        <v>0</v>
      </c>
      <c r="L52" s="13">
        <f t="shared" si="14"/>
        <v>0</v>
      </c>
      <c r="M52" s="13">
        <f t="shared" si="1"/>
        <v>42.19</v>
      </c>
      <c r="N52" s="13">
        <f t="shared" si="15"/>
        <v>0</v>
      </c>
      <c r="O52" s="13">
        <f t="shared" si="2"/>
        <v>42.19</v>
      </c>
    </row>
    <row r="53" spans="1:15">
      <c r="A53" s="23" t="s">
        <v>173</v>
      </c>
      <c r="B53" s="1" t="s">
        <v>43</v>
      </c>
      <c r="C53" s="9"/>
      <c r="D53" s="9">
        <v>3422000</v>
      </c>
      <c r="E53" s="9">
        <v>3456000</v>
      </c>
      <c r="F53" s="9">
        <v>0</v>
      </c>
      <c r="G53" s="9">
        <f t="shared" si="9"/>
        <v>34000</v>
      </c>
      <c r="H53" s="12">
        <f t="shared" si="10"/>
        <v>42.19</v>
      </c>
      <c r="I53" s="12">
        <f t="shared" si="11"/>
        <v>23</v>
      </c>
      <c r="J53" s="12">
        <f t="shared" si="12"/>
        <v>26.7</v>
      </c>
      <c r="K53" s="13">
        <f t="shared" si="13"/>
        <v>12.4</v>
      </c>
      <c r="L53" s="13">
        <f t="shared" si="14"/>
        <v>0</v>
      </c>
      <c r="M53" s="13">
        <f t="shared" si="1"/>
        <v>104.29</v>
      </c>
      <c r="N53" s="13">
        <f t="shared" si="15"/>
        <v>0</v>
      </c>
      <c r="O53" s="13">
        <f t="shared" si="2"/>
        <v>104.29</v>
      </c>
    </row>
    <row r="54" spans="1:15">
      <c r="A54" s="24" t="s">
        <v>173</v>
      </c>
      <c r="B54" s="1" t="s">
        <v>44</v>
      </c>
      <c r="C54" s="9"/>
      <c r="D54" s="9">
        <v>4615000</v>
      </c>
      <c r="E54" s="9">
        <v>4641000</v>
      </c>
      <c r="F54" s="9">
        <v>0</v>
      </c>
      <c r="G54" s="9">
        <f t="shared" si="9"/>
        <v>26000</v>
      </c>
      <c r="H54" s="12">
        <f t="shared" si="10"/>
        <v>42.19</v>
      </c>
      <c r="I54" s="12">
        <f t="shared" si="11"/>
        <v>23</v>
      </c>
      <c r="J54" s="12">
        <f t="shared" si="12"/>
        <v>16.02</v>
      </c>
      <c r="K54" s="13">
        <f t="shared" si="13"/>
        <v>0</v>
      </c>
      <c r="L54" s="13">
        <f t="shared" si="14"/>
        <v>0</v>
      </c>
      <c r="M54" s="13">
        <f t="shared" si="1"/>
        <v>81.209999999999994</v>
      </c>
      <c r="N54" s="13">
        <f t="shared" si="15"/>
        <v>0</v>
      </c>
      <c r="O54" s="13">
        <f t="shared" si="2"/>
        <v>81.209999999999994</v>
      </c>
    </row>
    <row r="55" spans="1:15">
      <c r="A55" s="23" t="s">
        <v>173</v>
      </c>
      <c r="B55" s="1" t="s">
        <v>45</v>
      </c>
      <c r="C55" s="9" t="s">
        <v>135</v>
      </c>
      <c r="D55" s="9">
        <v>0</v>
      </c>
      <c r="E55" s="9">
        <v>0</v>
      </c>
      <c r="F55" s="9">
        <v>0</v>
      </c>
      <c r="G55" s="9">
        <f t="shared" si="9"/>
        <v>0</v>
      </c>
      <c r="H55" s="12">
        <f t="shared" si="10"/>
        <v>12.41</v>
      </c>
      <c r="I55" s="12">
        <f t="shared" si="11"/>
        <v>0</v>
      </c>
      <c r="J55" s="12">
        <f t="shared" si="12"/>
        <v>0</v>
      </c>
      <c r="K55" s="13">
        <f t="shared" si="13"/>
        <v>0</v>
      </c>
      <c r="L55" s="13">
        <f t="shared" si="14"/>
        <v>0</v>
      </c>
      <c r="M55" s="13">
        <f t="shared" si="1"/>
        <v>12.41</v>
      </c>
      <c r="N55" s="13">
        <f t="shared" si="15"/>
        <v>0</v>
      </c>
      <c r="O55" s="13">
        <f t="shared" si="2"/>
        <v>12.41</v>
      </c>
    </row>
    <row r="56" spans="1:15">
      <c r="A56" s="24" t="s">
        <v>173</v>
      </c>
      <c r="B56" s="1" t="s">
        <v>46</v>
      </c>
      <c r="C56" s="9" t="s">
        <v>135</v>
      </c>
      <c r="D56" s="9">
        <v>0</v>
      </c>
      <c r="E56" s="9">
        <v>0</v>
      </c>
      <c r="F56" s="9">
        <v>0</v>
      </c>
      <c r="G56" s="9">
        <f t="shared" si="9"/>
        <v>0</v>
      </c>
      <c r="H56" s="12">
        <f t="shared" si="10"/>
        <v>12.41</v>
      </c>
      <c r="I56" s="12">
        <f t="shared" si="11"/>
        <v>0</v>
      </c>
      <c r="J56" s="12">
        <f t="shared" si="12"/>
        <v>0</v>
      </c>
      <c r="K56" s="13">
        <f t="shared" si="13"/>
        <v>0</v>
      </c>
      <c r="L56" s="13">
        <f t="shared" si="14"/>
        <v>0</v>
      </c>
      <c r="M56" s="13">
        <f t="shared" si="1"/>
        <v>12.41</v>
      </c>
      <c r="N56" s="13">
        <f t="shared" si="15"/>
        <v>0</v>
      </c>
      <c r="O56" s="13">
        <f t="shared" si="2"/>
        <v>12.41</v>
      </c>
    </row>
    <row r="57" spans="1:15">
      <c r="A57" s="23" t="s">
        <v>173</v>
      </c>
      <c r="B57" s="1" t="s">
        <v>47</v>
      </c>
      <c r="C57" s="9" t="s">
        <v>135</v>
      </c>
      <c r="D57" s="9">
        <v>0</v>
      </c>
      <c r="E57" s="9">
        <v>0</v>
      </c>
      <c r="F57" s="9">
        <v>0</v>
      </c>
      <c r="G57" s="9">
        <f t="shared" si="9"/>
        <v>0</v>
      </c>
      <c r="H57" s="12">
        <f t="shared" si="10"/>
        <v>12.41</v>
      </c>
      <c r="I57" s="12">
        <f t="shared" si="11"/>
        <v>0</v>
      </c>
      <c r="J57" s="12">
        <f t="shared" si="12"/>
        <v>0</v>
      </c>
      <c r="K57" s="13">
        <f t="shared" si="13"/>
        <v>0</v>
      </c>
      <c r="L57" s="13">
        <f t="shared" si="14"/>
        <v>0</v>
      </c>
      <c r="M57" s="13">
        <f t="shared" si="1"/>
        <v>12.41</v>
      </c>
      <c r="N57" s="13">
        <f t="shared" si="15"/>
        <v>0</v>
      </c>
      <c r="O57" s="13">
        <f t="shared" si="2"/>
        <v>12.41</v>
      </c>
    </row>
    <row r="58" spans="1:15">
      <c r="A58" s="24" t="s">
        <v>173</v>
      </c>
      <c r="B58" s="1" t="s">
        <v>48</v>
      </c>
      <c r="C58" s="9"/>
      <c r="D58" s="9">
        <v>1143000</v>
      </c>
      <c r="E58" s="9">
        <v>1146000</v>
      </c>
      <c r="F58" s="9">
        <v>0</v>
      </c>
      <c r="G58" s="9">
        <f t="shared" si="9"/>
        <v>3000</v>
      </c>
      <c r="H58" s="12">
        <f t="shared" si="10"/>
        <v>42.19</v>
      </c>
      <c r="I58" s="12">
        <f t="shared" si="11"/>
        <v>0</v>
      </c>
      <c r="J58" s="12">
        <f t="shared" si="12"/>
        <v>0</v>
      </c>
      <c r="K58" s="13">
        <f t="shared" si="13"/>
        <v>0</v>
      </c>
      <c r="L58" s="13">
        <f t="shared" si="14"/>
        <v>0</v>
      </c>
      <c r="M58" s="13">
        <f t="shared" si="1"/>
        <v>42.19</v>
      </c>
      <c r="N58" s="13">
        <f t="shared" si="15"/>
        <v>0</v>
      </c>
      <c r="O58" s="13">
        <f t="shared" si="2"/>
        <v>42.19</v>
      </c>
    </row>
    <row r="59" spans="1:15">
      <c r="A59" s="23" t="s">
        <v>173</v>
      </c>
      <c r="B59" s="1" t="s">
        <v>49</v>
      </c>
      <c r="C59" s="9"/>
      <c r="D59" s="9">
        <v>1007000</v>
      </c>
      <c r="E59" s="9">
        <v>1017000</v>
      </c>
      <c r="F59" s="9">
        <v>0</v>
      </c>
      <c r="G59" s="9">
        <f t="shared" si="9"/>
        <v>10000</v>
      </c>
      <c r="H59" s="12">
        <f t="shared" si="10"/>
        <v>42.19</v>
      </c>
      <c r="I59" s="12">
        <f t="shared" si="11"/>
        <v>0</v>
      </c>
      <c r="J59" s="12">
        <f t="shared" si="12"/>
        <v>0</v>
      </c>
      <c r="K59" s="13">
        <f t="shared" si="13"/>
        <v>0</v>
      </c>
      <c r="L59" s="13">
        <f t="shared" si="14"/>
        <v>0</v>
      </c>
      <c r="M59" s="13">
        <f t="shared" si="1"/>
        <v>42.19</v>
      </c>
      <c r="N59" s="13">
        <f t="shared" si="15"/>
        <v>0</v>
      </c>
      <c r="O59" s="13">
        <f t="shared" si="2"/>
        <v>42.19</v>
      </c>
    </row>
    <row r="60" spans="1:15">
      <c r="A60" s="24" t="s">
        <v>173</v>
      </c>
      <c r="B60" s="1" t="s">
        <v>50</v>
      </c>
      <c r="C60" s="9"/>
      <c r="D60" s="9">
        <v>3616000</v>
      </c>
      <c r="E60" s="9">
        <v>3644000</v>
      </c>
      <c r="F60" s="9">
        <v>0</v>
      </c>
      <c r="G60" s="9">
        <f t="shared" si="9"/>
        <v>28000</v>
      </c>
      <c r="H60" s="12">
        <f t="shared" si="10"/>
        <v>42.19</v>
      </c>
      <c r="I60" s="12">
        <f t="shared" si="11"/>
        <v>23</v>
      </c>
      <c r="J60" s="12">
        <f t="shared" si="12"/>
        <v>21.36</v>
      </c>
      <c r="K60" s="13">
        <f t="shared" si="13"/>
        <v>0</v>
      </c>
      <c r="L60" s="13">
        <f t="shared" si="14"/>
        <v>0</v>
      </c>
      <c r="M60" s="13">
        <f t="shared" si="1"/>
        <v>86.55</v>
      </c>
      <c r="N60" s="13">
        <f t="shared" si="15"/>
        <v>0</v>
      </c>
      <c r="O60" s="13">
        <f t="shared" si="2"/>
        <v>86.55</v>
      </c>
    </row>
    <row r="61" spans="1:15">
      <c r="A61" s="23" t="s">
        <v>173</v>
      </c>
      <c r="B61" s="1" t="s">
        <v>51</v>
      </c>
      <c r="C61" s="9" t="s">
        <v>135</v>
      </c>
      <c r="D61" s="9">
        <v>0</v>
      </c>
      <c r="E61" s="9">
        <v>0</v>
      </c>
      <c r="F61" s="9">
        <v>0</v>
      </c>
      <c r="G61" s="9">
        <f t="shared" si="9"/>
        <v>0</v>
      </c>
      <c r="H61" s="12">
        <f t="shared" si="10"/>
        <v>12.41</v>
      </c>
      <c r="I61" s="12">
        <f t="shared" si="11"/>
        <v>0</v>
      </c>
      <c r="J61" s="12">
        <f t="shared" si="12"/>
        <v>0</v>
      </c>
      <c r="K61" s="13">
        <f t="shared" si="13"/>
        <v>0</v>
      </c>
      <c r="L61" s="13">
        <f t="shared" si="14"/>
        <v>0</v>
      </c>
      <c r="M61" s="13">
        <f t="shared" si="1"/>
        <v>12.41</v>
      </c>
      <c r="N61" s="13">
        <f t="shared" si="15"/>
        <v>0</v>
      </c>
      <c r="O61" s="13">
        <f t="shared" si="2"/>
        <v>12.41</v>
      </c>
    </row>
    <row r="62" spans="1:15">
      <c r="A62" s="24" t="s">
        <v>173</v>
      </c>
      <c r="B62" s="1" t="s">
        <v>52</v>
      </c>
      <c r="C62" s="9"/>
      <c r="D62" s="9">
        <v>1769000</v>
      </c>
      <c r="E62" s="9">
        <v>1778000</v>
      </c>
      <c r="F62" s="9">
        <v>0</v>
      </c>
      <c r="G62" s="9">
        <f t="shared" si="9"/>
        <v>9000</v>
      </c>
      <c r="H62" s="12">
        <f t="shared" si="10"/>
        <v>42.19</v>
      </c>
      <c r="I62" s="12">
        <f t="shared" si="11"/>
        <v>0</v>
      </c>
      <c r="J62" s="12">
        <f t="shared" si="12"/>
        <v>0</v>
      </c>
      <c r="K62" s="13">
        <f t="shared" si="13"/>
        <v>0</v>
      </c>
      <c r="L62" s="13">
        <f t="shared" si="14"/>
        <v>0</v>
      </c>
      <c r="M62" s="13">
        <f t="shared" si="1"/>
        <v>42.19</v>
      </c>
      <c r="N62" s="13">
        <f t="shared" si="15"/>
        <v>0</v>
      </c>
      <c r="O62" s="13">
        <f t="shared" si="2"/>
        <v>42.19</v>
      </c>
    </row>
    <row r="63" spans="1:15">
      <c r="A63" s="23" t="s">
        <v>173</v>
      </c>
      <c r="B63" s="1" t="s">
        <v>53</v>
      </c>
      <c r="C63" s="9"/>
      <c r="D63" s="9">
        <v>2529000</v>
      </c>
      <c r="E63" s="9">
        <v>2539000</v>
      </c>
      <c r="F63" s="9">
        <v>0</v>
      </c>
      <c r="G63" s="9">
        <f t="shared" si="9"/>
        <v>10000</v>
      </c>
      <c r="H63" s="12">
        <f t="shared" si="10"/>
        <v>42.19</v>
      </c>
      <c r="I63" s="12">
        <f t="shared" si="11"/>
        <v>0</v>
      </c>
      <c r="J63" s="12">
        <f t="shared" si="12"/>
        <v>0</v>
      </c>
      <c r="K63" s="13">
        <f t="shared" si="13"/>
        <v>0</v>
      </c>
      <c r="L63" s="13">
        <f t="shared" si="14"/>
        <v>0</v>
      </c>
      <c r="M63" s="13">
        <f t="shared" si="1"/>
        <v>42.19</v>
      </c>
      <c r="N63" s="13">
        <f t="shared" si="15"/>
        <v>0</v>
      </c>
      <c r="O63" s="13">
        <f t="shared" si="2"/>
        <v>42.19</v>
      </c>
    </row>
    <row r="64" spans="1:15">
      <c r="A64" s="24" t="s">
        <v>173</v>
      </c>
      <c r="B64" s="1" t="s">
        <v>54</v>
      </c>
      <c r="C64" s="9"/>
      <c r="D64" s="9">
        <v>3927000</v>
      </c>
      <c r="E64" s="9">
        <v>4026000</v>
      </c>
      <c r="F64" s="9">
        <v>0</v>
      </c>
      <c r="G64" s="9">
        <f t="shared" si="9"/>
        <v>99000</v>
      </c>
      <c r="H64" s="12">
        <f t="shared" si="10"/>
        <v>42.19</v>
      </c>
      <c r="I64" s="12">
        <f t="shared" si="11"/>
        <v>23</v>
      </c>
      <c r="J64" s="12">
        <f t="shared" si="12"/>
        <v>26.7</v>
      </c>
      <c r="K64" s="13">
        <f t="shared" si="13"/>
        <v>31</v>
      </c>
      <c r="L64" s="13">
        <f t="shared" si="14"/>
        <v>212.4</v>
      </c>
      <c r="M64" s="13">
        <f t="shared" si="1"/>
        <v>335.29</v>
      </c>
      <c r="N64" s="13">
        <f t="shared" si="15"/>
        <v>88.792000000000002</v>
      </c>
      <c r="O64" s="13">
        <f t="shared" si="2"/>
        <v>424.08199999999999</v>
      </c>
    </row>
    <row r="65" spans="1:15">
      <c r="A65" s="23" t="s">
        <v>173</v>
      </c>
      <c r="B65" s="1" t="s">
        <v>55</v>
      </c>
      <c r="C65" s="9" t="s">
        <v>135</v>
      </c>
      <c r="D65" s="9">
        <v>0</v>
      </c>
      <c r="E65" s="9">
        <v>0</v>
      </c>
      <c r="F65" s="9">
        <v>0</v>
      </c>
      <c r="G65" s="9">
        <f t="shared" si="9"/>
        <v>0</v>
      </c>
      <c r="H65" s="12">
        <f t="shared" si="10"/>
        <v>12.41</v>
      </c>
      <c r="I65" s="12">
        <f t="shared" si="11"/>
        <v>0</v>
      </c>
      <c r="J65" s="12">
        <f t="shared" si="12"/>
        <v>0</v>
      </c>
      <c r="K65" s="13">
        <f t="shared" si="13"/>
        <v>0</v>
      </c>
      <c r="L65" s="13">
        <f t="shared" si="14"/>
        <v>0</v>
      </c>
      <c r="M65" s="13">
        <f t="shared" si="1"/>
        <v>12.41</v>
      </c>
      <c r="N65" s="13">
        <f t="shared" si="15"/>
        <v>0</v>
      </c>
      <c r="O65" s="13">
        <f t="shared" si="2"/>
        <v>12.41</v>
      </c>
    </row>
    <row r="66" spans="1:15">
      <c r="A66" s="24" t="s">
        <v>173</v>
      </c>
      <c r="B66" s="1" t="s">
        <v>56</v>
      </c>
      <c r="C66" s="9"/>
      <c r="D66" s="9">
        <v>1715000</v>
      </c>
      <c r="E66" s="9">
        <v>1745000</v>
      </c>
      <c r="F66" s="9">
        <v>0</v>
      </c>
      <c r="G66" s="9">
        <f t="shared" si="9"/>
        <v>30000</v>
      </c>
      <c r="H66" s="12">
        <f t="shared" si="10"/>
        <v>42.19</v>
      </c>
      <c r="I66" s="12">
        <f t="shared" si="11"/>
        <v>23</v>
      </c>
      <c r="J66" s="12">
        <f t="shared" si="12"/>
        <v>26.7</v>
      </c>
      <c r="K66" s="13">
        <f t="shared" si="13"/>
        <v>0</v>
      </c>
      <c r="L66" s="13">
        <f t="shared" si="14"/>
        <v>0</v>
      </c>
      <c r="M66" s="13">
        <f t="shared" si="1"/>
        <v>91.89</v>
      </c>
      <c r="N66" s="13">
        <f t="shared" si="15"/>
        <v>0</v>
      </c>
      <c r="O66" s="13">
        <f t="shared" si="2"/>
        <v>91.89</v>
      </c>
    </row>
    <row r="67" spans="1:15">
      <c r="A67" s="23" t="s">
        <v>173</v>
      </c>
      <c r="B67" s="1" t="s">
        <v>57</v>
      </c>
      <c r="C67" s="9"/>
      <c r="D67" s="9">
        <v>1624000</v>
      </c>
      <c r="E67" s="9">
        <v>1629000</v>
      </c>
      <c r="F67" s="9">
        <v>0</v>
      </c>
      <c r="G67" s="9">
        <f t="shared" si="9"/>
        <v>5000</v>
      </c>
      <c r="H67" s="12">
        <f t="shared" si="10"/>
        <v>42.19</v>
      </c>
      <c r="I67" s="12">
        <f t="shared" si="11"/>
        <v>0</v>
      </c>
      <c r="J67" s="12">
        <f t="shared" si="12"/>
        <v>0</v>
      </c>
      <c r="K67" s="13">
        <f t="shared" si="13"/>
        <v>0</v>
      </c>
      <c r="L67" s="13">
        <f t="shared" si="14"/>
        <v>0</v>
      </c>
      <c r="M67" s="13">
        <f t="shared" si="1"/>
        <v>42.19</v>
      </c>
      <c r="N67" s="13">
        <f t="shared" si="15"/>
        <v>0</v>
      </c>
      <c r="O67" s="13">
        <f t="shared" si="2"/>
        <v>42.19</v>
      </c>
    </row>
    <row r="68" spans="1:15">
      <c r="A68" s="24" t="s">
        <v>173</v>
      </c>
      <c r="B68" s="1" t="s">
        <v>58</v>
      </c>
      <c r="C68" s="9" t="s">
        <v>135</v>
      </c>
      <c r="D68" s="9">
        <v>0</v>
      </c>
      <c r="E68" s="9">
        <v>0</v>
      </c>
      <c r="F68" s="9">
        <v>0</v>
      </c>
      <c r="G68" s="9">
        <f t="shared" si="9"/>
        <v>0</v>
      </c>
      <c r="H68" s="12">
        <f t="shared" si="10"/>
        <v>12.41</v>
      </c>
      <c r="I68" s="12">
        <f t="shared" si="11"/>
        <v>0</v>
      </c>
      <c r="J68" s="12">
        <f t="shared" si="12"/>
        <v>0</v>
      </c>
      <c r="K68" s="13">
        <f t="shared" si="13"/>
        <v>0</v>
      </c>
      <c r="L68" s="13">
        <f t="shared" si="14"/>
        <v>0</v>
      </c>
      <c r="M68" s="13">
        <f t="shared" si="1"/>
        <v>12.41</v>
      </c>
      <c r="N68" s="13">
        <f t="shared" si="15"/>
        <v>0</v>
      </c>
      <c r="O68" s="13">
        <f t="shared" si="2"/>
        <v>12.41</v>
      </c>
    </row>
    <row r="69" spans="1:15">
      <c r="A69" s="23" t="s">
        <v>173</v>
      </c>
      <c r="B69" s="1" t="s">
        <v>59</v>
      </c>
      <c r="C69" s="9" t="s">
        <v>135</v>
      </c>
      <c r="D69" s="9">
        <v>0</v>
      </c>
      <c r="E69" s="9">
        <v>0</v>
      </c>
      <c r="F69" s="9">
        <v>0</v>
      </c>
      <c r="G69" s="9">
        <f t="shared" si="9"/>
        <v>0</v>
      </c>
      <c r="H69" s="12">
        <f t="shared" si="10"/>
        <v>12.41</v>
      </c>
      <c r="I69" s="12">
        <f t="shared" si="11"/>
        <v>0</v>
      </c>
      <c r="J69" s="12">
        <f t="shared" si="12"/>
        <v>0</v>
      </c>
      <c r="K69" s="13">
        <f t="shared" si="13"/>
        <v>0</v>
      </c>
      <c r="L69" s="13">
        <f t="shared" si="14"/>
        <v>0</v>
      </c>
      <c r="M69" s="13">
        <f t="shared" si="1"/>
        <v>12.41</v>
      </c>
      <c r="N69" s="13">
        <f t="shared" si="15"/>
        <v>0</v>
      </c>
      <c r="O69" s="13">
        <f t="shared" si="2"/>
        <v>12.41</v>
      </c>
    </row>
    <row r="70" spans="1:15">
      <c r="A70" s="24" t="s">
        <v>173</v>
      </c>
      <c r="B70" s="1" t="s">
        <v>60</v>
      </c>
      <c r="C70" s="9" t="s">
        <v>135</v>
      </c>
      <c r="D70" s="9">
        <v>0</v>
      </c>
      <c r="E70" s="9">
        <v>0</v>
      </c>
      <c r="F70" s="9">
        <v>0</v>
      </c>
      <c r="G70" s="9">
        <f t="shared" si="9"/>
        <v>0</v>
      </c>
      <c r="H70" s="12">
        <f t="shared" si="10"/>
        <v>12.41</v>
      </c>
      <c r="I70" s="12">
        <f t="shared" si="11"/>
        <v>0</v>
      </c>
      <c r="J70" s="12">
        <f t="shared" si="12"/>
        <v>0</v>
      </c>
      <c r="K70" s="13">
        <f t="shared" si="13"/>
        <v>0</v>
      </c>
      <c r="L70" s="13">
        <f t="shared" si="14"/>
        <v>0</v>
      </c>
      <c r="M70" s="13">
        <f t="shared" si="1"/>
        <v>12.41</v>
      </c>
      <c r="N70" s="13">
        <f t="shared" si="15"/>
        <v>0</v>
      </c>
      <c r="O70" s="13">
        <f t="shared" si="2"/>
        <v>12.41</v>
      </c>
    </row>
    <row r="71" spans="1:15">
      <c r="A71" s="23" t="s">
        <v>173</v>
      </c>
      <c r="B71" s="1" t="s">
        <v>61</v>
      </c>
      <c r="C71" s="9"/>
      <c r="D71" s="9">
        <v>1390000</v>
      </c>
      <c r="E71" s="9">
        <v>1396000</v>
      </c>
      <c r="F71" s="9">
        <v>0</v>
      </c>
      <c r="G71" s="9">
        <f t="shared" si="9"/>
        <v>6000</v>
      </c>
      <c r="H71" s="12">
        <f t="shared" si="10"/>
        <v>42.19</v>
      </c>
      <c r="I71" s="12">
        <f t="shared" si="11"/>
        <v>0</v>
      </c>
      <c r="J71" s="12">
        <f t="shared" si="12"/>
        <v>0</v>
      </c>
      <c r="K71" s="13">
        <f t="shared" si="13"/>
        <v>0</v>
      </c>
      <c r="L71" s="13">
        <f t="shared" si="14"/>
        <v>0</v>
      </c>
      <c r="M71" s="13">
        <f t="shared" si="1"/>
        <v>42.19</v>
      </c>
      <c r="N71" s="13">
        <f t="shared" si="15"/>
        <v>0</v>
      </c>
      <c r="O71" s="13">
        <f t="shared" si="2"/>
        <v>42.19</v>
      </c>
    </row>
    <row r="72" spans="1:15">
      <c r="A72" s="24" t="s">
        <v>173</v>
      </c>
      <c r="B72" s="1" t="s">
        <v>62</v>
      </c>
      <c r="C72" s="9"/>
      <c r="D72" s="9">
        <v>2045000</v>
      </c>
      <c r="E72" s="9">
        <v>2049000</v>
      </c>
      <c r="F72" s="9">
        <v>0</v>
      </c>
      <c r="G72" s="9">
        <f t="shared" si="9"/>
        <v>4000</v>
      </c>
      <c r="H72" s="12">
        <f t="shared" si="10"/>
        <v>42.19</v>
      </c>
      <c r="I72" s="12">
        <f t="shared" si="11"/>
        <v>0</v>
      </c>
      <c r="J72" s="12">
        <f t="shared" si="12"/>
        <v>0</v>
      </c>
      <c r="K72" s="13">
        <f t="shared" si="13"/>
        <v>0</v>
      </c>
      <c r="L72" s="13">
        <f t="shared" si="14"/>
        <v>0</v>
      </c>
      <c r="M72" s="13">
        <f t="shared" si="1"/>
        <v>42.19</v>
      </c>
      <c r="N72" s="13">
        <f t="shared" si="15"/>
        <v>0</v>
      </c>
      <c r="O72" s="13">
        <f t="shared" si="2"/>
        <v>42.19</v>
      </c>
    </row>
    <row r="73" spans="1:15">
      <c r="A73" s="23" t="s">
        <v>173</v>
      </c>
      <c r="B73" s="1" t="s">
        <v>63</v>
      </c>
      <c r="C73" s="9" t="s">
        <v>135</v>
      </c>
      <c r="D73" s="9">
        <v>0</v>
      </c>
      <c r="E73" s="9">
        <v>0</v>
      </c>
      <c r="F73" s="9">
        <v>0</v>
      </c>
      <c r="G73" s="9">
        <f t="shared" si="9"/>
        <v>0</v>
      </c>
      <c r="H73" s="12">
        <f t="shared" si="10"/>
        <v>12.41</v>
      </c>
      <c r="I73" s="12">
        <f t="shared" si="11"/>
        <v>0</v>
      </c>
      <c r="J73" s="12">
        <f t="shared" si="12"/>
        <v>0</v>
      </c>
      <c r="K73" s="13">
        <f t="shared" si="13"/>
        <v>0</v>
      </c>
      <c r="L73" s="13">
        <f t="shared" si="14"/>
        <v>0</v>
      </c>
      <c r="M73" s="13">
        <f t="shared" si="1"/>
        <v>12.41</v>
      </c>
      <c r="N73" s="13">
        <f t="shared" si="15"/>
        <v>0</v>
      </c>
      <c r="O73" s="13">
        <f t="shared" si="2"/>
        <v>12.41</v>
      </c>
    </row>
    <row r="74" spans="1:15">
      <c r="A74" s="24" t="s">
        <v>173</v>
      </c>
      <c r="B74" s="1" t="s">
        <v>64</v>
      </c>
      <c r="C74" s="9"/>
      <c r="D74" s="9">
        <v>5148000</v>
      </c>
      <c r="E74" s="9">
        <v>5156000</v>
      </c>
      <c r="F74" s="9">
        <v>0</v>
      </c>
      <c r="G74" s="9">
        <f t="shared" si="9"/>
        <v>8000</v>
      </c>
      <c r="H74" s="12">
        <f t="shared" si="10"/>
        <v>42.19</v>
      </c>
      <c r="I74" s="12">
        <f t="shared" si="11"/>
        <v>0</v>
      </c>
      <c r="J74" s="12">
        <f t="shared" si="12"/>
        <v>0</v>
      </c>
      <c r="K74" s="13">
        <f t="shared" si="13"/>
        <v>0</v>
      </c>
      <c r="L74" s="13">
        <f t="shared" si="14"/>
        <v>0</v>
      </c>
      <c r="M74" s="13">
        <f t="shared" si="1"/>
        <v>42.19</v>
      </c>
      <c r="N74" s="13">
        <f t="shared" si="15"/>
        <v>0</v>
      </c>
      <c r="O74" s="13">
        <f t="shared" si="2"/>
        <v>42.19</v>
      </c>
    </row>
    <row r="75" spans="1:15">
      <c r="A75" s="23" t="s">
        <v>173</v>
      </c>
      <c r="B75" s="1" t="s">
        <v>65</v>
      </c>
      <c r="C75" s="9"/>
      <c r="D75" s="9">
        <v>6958000</v>
      </c>
      <c r="E75" s="9">
        <v>6960000</v>
      </c>
      <c r="F75" s="9">
        <v>0</v>
      </c>
      <c r="G75" s="9">
        <f t="shared" ref="G75:G106" si="16">($E75-$D75)+$F75</f>
        <v>2000</v>
      </c>
      <c r="H75" s="12">
        <f t="shared" si="10"/>
        <v>42.19</v>
      </c>
      <c r="I75" s="12">
        <f t="shared" si="11"/>
        <v>0</v>
      </c>
      <c r="J75" s="12">
        <f t="shared" si="12"/>
        <v>0</v>
      </c>
      <c r="K75" s="13">
        <f t="shared" si="13"/>
        <v>0</v>
      </c>
      <c r="L75" s="13">
        <f t="shared" si="14"/>
        <v>0</v>
      </c>
      <c r="M75" s="13">
        <f t="shared" si="1"/>
        <v>42.19</v>
      </c>
      <c r="N75" s="13">
        <f t="shared" si="15"/>
        <v>0</v>
      </c>
      <c r="O75" s="13">
        <f t="shared" si="2"/>
        <v>42.19</v>
      </c>
    </row>
    <row r="76" spans="1:15">
      <c r="A76" s="24" t="s">
        <v>173</v>
      </c>
      <c r="B76" s="1" t="s">
        <v>66</v>
      </c>
      <c r="C76" s="9"/>
      <c r="D76" s="9">
        <v>9431000</v>
      </c>
      <c r="E76" s="9">
        <v>9435000</v>
      </c>
      <c r="F76" s="9">
        <v>0</v>
      </c>
      <c r="G76" s="9">
        <f t="shared" si="16"/>
        <v>4000</v>
      </c>
      <c r="H76" s="12">
        <f t="shared" si="10"/>
        <v>42.19</v>
      </c>
      <c r="I76" s="12">
        <f t="shared" si="11"/>
        <v>0</v>
      </c>
      <c r="J76" s="12">
        <f t="shared" si="12"/>
        <v>0</v>
      </c>
      <c r="K76" s="13">
        <f t="shared" si="13"/>
        <v>0</v>
      </c>
      <c r="L76" s="13">
        <f t="shared" si="14"/>
        <v>0</v>
      </c>
      <c r="M76" s="13">
        <f t="shared" ref="M76:M136" si="17">SUM(H76:L76)</f>
        <v>42.19</v>
      </c>
      <c r="N76" s="13">
        <f t="shared" si="15"/>
        <v>0</v>
      </c>
      <c r="O76" s="13">
        <f t="shared" ref="O76:O136" si="18">SUM(M76:N76)</f>
        <v>42.19</v>
      </c>
    </row>
    <row r="77" spans="1:15">
      <c r="A77" s="23" t="s">
        <v>173</v>
      </c>
      <c r="B77" s="1" t="s">
        <v>67</v>
      </c>
      <c r="C77" s="9" t="s">
        <v>135</v>
      </c>
      <c r="D77" s="9">
        <v>0</v>
      </c>
      <c r="E77" s="9">
        <v>0</v>
      </c>
      <c r="F77" s="9">
        <v>0</v>
      </c>
      <c r="G77" s="9">
        <f t="shared" si="16"/>
        <v>0</v>
      </c>
      <c r="H77" s="12">
        <f t="shared" si="10"/>
        <v>12.41</v>
      </c>
      <c r="I77" s="12">
        <f t="shared" si="11"/>
        <v>0</v>
      </c>
      <c r="J77" s="12">
        <f t="shared" si="12"/>
        <v>0</v>
      </c>
      <c r="K77" s="13">
        <f t="shared" si="13"/>
        <v>0</v>
      </c>
      <c r="L77" s="13">
        <f t="shared" si="14"/>
        <v>0</v>
      </c>
      <c r="M77" s="13">
        <f t="shared" si="17"/>
        <v>12.41</v>
      </c>
      <c r="N77" s="13">
        <f t="shared" si="15"/>
        <v>0</v>
      </c>
      <c r="O77" s="13">
        <f t="shared" si="18"/>
        <v>12.41</v>
      </c>
    </row>
    <row r="78" spans="1:15">
      <c r="A78" s="24" t="s">
        <v>173</v>
      </c>
      <c r="B78" s="1" t="s">
        <v>68</v>
      </c>
      <c r="C78" s="9"/>
      <c r="D78" s="9">
        <v>3755000</v>
      </c>
      <c r="E78" s="9">
        <v>3770000</v>
      </c>
      <c r="F78" s="9">
        <v>0</v>
      </c>
      <c r="G78" s="9">
        <f t="shared" si="16"/>
        <v>15000</v>
      </c>
      <c r="H78" s="12">
        <f t="shared" si="10"/>
        <v>42.19</v>
      </c>
      <c r="I78" s="12">
        <f t="shared" si="11"/>
        <v>11.5</v>
      </c>
      <c r="J78" s="12">
        <f t="shared" si="12"/>
        <v>0</v>
      </c>
      <c r="K78" s="13">
        <f t="shared" si="13"/>
        <v>0</v>
      </c>
      <c r="L78" s="13">
        <f t="shared" si="14"/>
        <v>0</v>
      </c>
      <c r="M78" s="13">
        <f t="shared" si="17"/>
        <v>53.69</v>
      </c>
      <c r="N78" s="13">
        <f t="shared" si="15"/>
        <v>0</v>
      </c>
      <c r="O78" s="13">
        <f t="shared" si="18"/>
        <v>53.69</v>
      </c>
    </row>
    <row r="79" spans="1:15">
      <c r="A79" s="23" t="s">
        <v>173</v>
      </c>
      <c r="B79" s="1" t="s">
        <v>69</v>
      </c>
      <c r="C79" s="9"/>
      <c r="D79" s="9">
        <v>2506000</v>
      </c>
      <c r="E79" s="9">
        <v>2515000</v>
      </c>
      <c r="F79" s="9">
        <v>0</v>
      </c>
      <c r="G79" s="9">
        <f t="shared" si="16"/>
        <v>9000</v>
      </c>
      <c r="H79" s="12">
        <f t="shared" si="10"/>
        <v>42.19</v>
      </c>
      <c r="I79" s="12">
        <f t="shared" si="11"/>
        <v>0</v>
      </c>
      <c r="J79" s="12">
        <f t="shared" si="12"/>
        <v>0</v>
      </c>
      <c r="K79" s="13">
        <f t="shared" si="13"/>
        <v>0</v>
      </c>
      <c r="L79" s="13">
        <f t="shared" si="14"/>
        <v>0</v>
      </c>
      <c r="M79" s="13">
        <f t="shared" si="17"/>
        <v>42.19</v>
      </c>
      <c r="N79" s="13">
        <f t="shared" si="15"/>
        <v>0</v>
      </c>
      <c r="O79" s="13">
        <f t="shared" si="18"/>
        <v>42.19</v>
      </c>
    </row>
    <row r="80" spans="1:15">
      <c r="A80" s="24" t="s">
        <v>173</v>
      </c>
      <c r="B80" s="1" t="s">
        <v>70</v>
      </c>
      <c r="C80" s="9"/>
      <c r="D80" s="9">
        <v>1604000</v>
      </c>
      <c r="E80" s="9">
        <v>1617000</v>
      </c>
      <c r="F80" s="9">
        <v>0</v>
      </c>
      <c r="G80" s="9">
        <f t="shared" si="16"/>
        <v>13000</v>
      </c>
      <c r="H80" s="12">
        <f t="shared" si="10"/>
        <v>42.19</v>
      </c>
      <c r="I80" s="12">
        <f t="shared" si="11"/>
        <v>6.8999999999999995</v>
      </c>
      <c r="J80" s="12">
        <f t="shared" si="12"/>
        <v>0</v>
      </c>
      <c r="K80" s="13">
        <f t="shared" si="13"/>
        <v>0</v>
      </c>
      <c r="L80" s="13">
        <f t="shared" si="14"/>
        <v>0</v>
      </c>
      <c r="M80" s="13">
        <f t="shared" si="17"/>
        <v>49.089999999999996</v>
      </c>
      <c r="N80" s="13">
        <f t="shared" si="15"/>
        <v>0</v>
      </c>
      <c r="O80" s="13">
        <f t="shared" si="18"/>
        <v>49.089999999999996</v>
      </c>
    </row>
    <row r="81" spans="1:15">
      <c r="A81" s="23" t="s">
        <v>173</v>
      </c>
      <c r="B81" s="1" t="s">
        <v>71</v>
      </c>
      <c r="C81" s="9" t="s">
        <v>135</v>
      </c>
      <c r="D81" s="9">
        <v>0</v>
      </c>
      <c r="E81" s="9">
        <v>0</v>
      </c>
      <c r="F81" s="9">
        <v>0</v>
      </c>
      <c r="G81" s="9">
        <f t="shared" si="16"/>
        <v>0</v>
      </c>
      <c r="H81" s="12">
        <f t="shared" ref="H81:H112" si="19">IF(OR($G81&gt;0,$C81=""),$L$4,$N$4)</f>
        <v>12.41</v>
      </c>
      <c r="I81" s="12">
        <f t="shared" ref="I81:I112" si="20">IF(AND((($G81-10000)&gt;=0),(($G81-10000)&lt;= 10000)),($G81-10000)/1000*$L$5,IF(($G81-10000)&gt;=10000,$L$5*10,0))</f>
        <v>0</v>
      </c>
      <c r="J81" s="12">
        <f t="shared" ref="J81:J112" si="21">IF(AND((($G81-20000)&gt;=0),(($G81-20000)&lt;=10000)),($G81-20000)/1000*$L$6,IF(($G81-20000)&gt;=10000,$L$6*10,0))</f>
        <v>0</v>
      </c>
      <c r="K81" s="13">
        <f t="shared" ref="K81:K112" si="22">IF(AND((($G81-30000)&gt;=0),(($G81-30000)&lt;=10000)),($G81-30000)/1000*$L$7,IF(($G81-30000)&gt;=10000,$L$7*10,0))</f>
        <v>0</v>
      </c>
      <c r="L81" s="13">
        <f t="shared" ref="L81:L112" si="23">IF((($G81-40000)&gt;=0),($G81-40000)/1000*$L$8,0)</f>
        <v>0</v>
      </c>
      <c r="M81" s="13">
        <f t="shared" si="17"/>
        <v>12.41</v>
      </c>
      <c r="N81" s="13">
        <f t="shared" ref="N81:N112" si="24">IF(   $I$5=1,    IF((G81-$I$6)&gt;0,((G81-$I$6)/$G$141)*$F$8,0),   IF(G81&gt;0,(G81/$G$138)*$F$8,0)    )</f>
        <v>0</v>
      </c>
      <c r="O81" s="13">
        <f t="shared" si="18"/>
        <v>12.41</v>
      </c>
    </row>
    <row r="82" spans="1:15">
      <c r="A82" s="24" t="s">
        <v>173</v>
      </c>
      <c r="B82" s="1" t="s">
        <v>72</v>
      </c>
      <c r="C82" s="9"/>
      <c r="D82" s="9">
        <v>376000</v>
      </c>
      <c r="E82" s="9">
        <v>413000</v>
      </c>
      <c r="F82" s="9">
        <v>0</v>
      </c>
      <c r="G82" s="9">
        <f t="shared" si="16"/>
        <v>37000</v>
      </c>
      <c r="H82" s="12">
        <f t="shared" si="19"/>
        <v>42.19</v>
      </c>
      <c r="I82" s="12">
        <f t="shared" si="20"/>
        <v>23</v>
      </c>
      <c r="J82" s="12">
        <f t="shared" si="21"/>
        <v>26.7</v>
      </c>
      <c r="K82" s="13">
        <f t="shared" si="22"/>
        <v>21.7</v>
      </c>
      <c r="L82" s="13">
        <f t="shared" si="23"/>
        <v>0</v>
      </c>
      <c r="M82" s="13">
        <f t="shared" si="17"/>
        <v>113.59</v>
      </c>
      <c r="N82" s="13">
        <f t="shared" si="24"/>
        <v>2.77475</v>
      </c>
      <c r="O82" s="13">
        <f t="shared" si="18"/>
        <v>116.36475</v>
      </c>
    </row>
    <row r="83" spans="1:15">
      <c r="A83" s="23" t="s">
        <v>173</v>
      </c>
      <c r="B83" s="1" t="s">
        <v>73</v>
      </c>
      <c r="C83" s="9"/>
      <c r="D83" s="9">
        <v>2004000</v>
      </c>
      <c r="E83" s="9">
        <v>2010000</v>
      </c>
      <c r="F83" s="9">
        <v>0</v>
      </c>
      <c r="G83" s="9">
        <f t="shared" si="16"/>
        <v>6000</v>
      </c>
      <c r="H83" s="12">
        <f t="shared" si="19"/>
        <v>42.19</v>
      </c>
      <c r="I83" s="12">
        <f t="shared" si="20"/>
        <v>0</v>
      </c>
      <c r="J83" s="12">
        <f t="shared" si="21"/>
        <v>0</v>
      </c>
      <c r="K83" s="13">
        <f t="shared" si="22"/>
        <v>0</v>
      </c>
      <c r="L83" s="13">
        <f t="shared" si="23"/>
        <v>0</v>
      </c>
      <c r="M83" s="13">
        <f t="shared" si="17"/>
        <v>42.19</v>
      </c>
      <c r="N83" s="13">
        <f t="shared" si="24"/>
        <v>0</v>
      </c>
      <c r="O83" s="13">
        <f t="shared" si="18"/>
        <v>42.19</v>
      </c>
    </row>
    <row r="84" spans="1:15">
      <c r="A84" s="24" t="s">
        <v>173</v>
      </c>
      <c r="B84" s="1" t="s">
        <v>74</v>
      </c>
      <c r="C84" s="9" t="s">
        <v>135</v>
      </c>
      <c r="D84" s="9">
        <v>0</v>
      </c>
      <c r="E84" s="9">
        <v>0</v>
      </c>
      <c r="F84" s="9">
        <v>0</v>
      </c>
      <c r="G84" s="9">
        <f t="shared" si="16"/>
        <v>0</v>
      </c>
      <c r="H84" s="12">
        <f t="shared" si="19"/>
        <v>12.41</v>
      </c>
      <c r="I84" s="12">
        <f t="shared" si="20"/>
        <v>0</v>
      </c>
      <c r="J84" s="12">
        <f t="shared" si="21"/>
        <v>0</v>
      </c>
      <c r="K84" s="13">
        <f t="shared" si="22"/>
        <v>0</v>
      </c>
      <c r="L84" s="13">
        <f t="shared" si="23"/>
        <v>0</v>
      </c>
      <c r="M84" s="13">
        <f t="shared" si="17"/>
        <v>12.41</v>
      </c>
      <c r="N84" s="13">
        <f t="shared" si="24"/>
        <v>0</v>
      </c>
      <c r="O84" s="13">
        <f t="shared" si="18"/>
        <v>12.41</v>
      </c>
    </row>
    <row r="85" spans="1:15">
      <c r="A85" s="23" t="s">
        <v>173</v>
      </c>
      <c r="B85" s="1" t="s">
        <v>75</v>
      </c>
      <c r="C85" s="9"/>
      <c r="D85" s="9">
        <v>761000</v>
      </c>
      <c r="E85" s="9">
        <v>783000</v>
      </c>
      <c r="F85" s="9">
        <v>0</v>
      </c>
      <c r="G85" s="9">
        <f t="shared" si="16"/>
        <v>22000</v>
      </c>
      <c r="H85" s="12">
        <f t="shared" si="19"/>
        <v>42.19</v>
      </c>
      <c r="I85" s="12">
        <f t="shared" si="20"/>
        <v>23</v>
      </c>
      <c r="J85" s="12">
        <f t="shared" si="21"/>
        <v>5.34</v>
      </c>
      <c r="K85" s="13">
        <f t="shared" si="22"/>
        <v>0</v>
      </c>
      <c r="L85" s="13">
        <f t="shared" si="23"/>
        <v>0</v>
      </c>
      <c r="M85" s="13">
        <f t="shared" si="17"/>
        <v>70.53</v>
      </c>
      <c r="N85" s="13">
        <f t="shared" si="24"/>
        <v>0</v>
      </c>
      <c r="O85" s="13">
        <f t="shared" si="18"/>
        <v>70.53</v>
      </c>
    </row>
    <row r="86" spans="1:15">
      <c r="A86" s="24" t="s">
        <v>173</v>
      </c>
      <c r="B86" s="1" t="s">
        <v>76</v>
      </c>
      <c r="C86" s="9"/>
      <c r="D86" s="9">
        <v>326000</v>
      </c>
      <c r="E86" s="9">
        <v>339000</v>
      </c>
      <c r="F86" s="9">
        <v>0</v>
      </c>
      <c r="G86" s="9">
        <f t="shared" si="16"/>
        <v>13000</v>
      </c>
      <c r="H86" s="12">
        <f t="shared" si="19"/>
        <v>42.19</v>
      </c>
      <c r="I86" s="12">
        <f t="shared" si="20"/>
        <v>6.8999999999999995</v>
      </c>
      <c r="J86" s="12">
        <f t="shared" si="21"/>
        <v>0</v>
      </c>
      <c r="K86" s="13">
        <f t="shared" si="22"/>
        <v>0</v>
      </c>
      <c r="L86" s="13">
        <f t="shared" si="23"/>
        <v>0</v>
      </c>
      <c r="M86" s="13">
        <f t="shared" si="17"/>
        <v>49.089999999999996</v>
      </c>
      <c r="N86" s="13">
        <f t="shared" si="24"/>
        <v>0</v>
      </c>
      <c r="O86" s="13">
        <f t="shared" si="18"/>
        <v>49.089999999999996</v>
      </c>
    </row>
    <row r="87" spans="1:15">
      <c r="A87" s="23" t="s">
        <v>173</v>
      </c>
      <c r="B87" s="1" t="s">
        <v>77</v>
      </c>
      <c r="C87" s="9"/>
      <c r="D87" s="9">
        <v>182000</v>
      </c>
      <c r="E87" s="9">
        <v>192000</v>
      </c>
      <c r="F87" s="9">
        <v>0</v>
      </c>
      <c r="G87" s="9">
        <f t="shared" si="16"/>
        <v>10000</v>
      </c>
      <c r="H87" s="12">
        <f t="shared" si="19"/>
        <v>42.19</v>
      </c>
      <c r="I87" s="12">
        <f t="shared" si="20"/>
        <v>0</v>
      </c>
      <c r="J87" s="12">
        <f t="shared" si="21"/>
        <v>0</v>
      </c>
      <c r="K87" s="13">
        <f t="shared" si="22"/>
        <v>0</v>
      </c>
      <c r="L87" s="13">
        <f t="shared" si="23"/>
        <v>0</v>
      </c>
      <c r="M87" s="13">
        <f t="shared" si="17"/>
        <v>42.19</v>
      </c>
      <c r="N87" s="13">
        <f t="shared" si="24"/>
        <v>0</v>
      </c>
      <c r="O87" s="13">
        <f t="shared" si="18"/>
        <v>42.19</v>
      </c>
    </row>
    <row r="88" spans="1:15">
      <c r="A88" s="24" t="s">
        <v>173</v>
      </c>
      <c r="B88" s="1" t="s">
        <v>78</v>
      </c>
      <c r="C88" s="9"/>
      <c r="D88" s="9">
        <v>1501000</v>
      </c>
      <c r="E88" s="9">
        <v>1513000</v>
      </c>
      <c r="F88" s="9">
        <v>0</v>
      </c>
      <c r="G88" s="9">
        <f t="shared" si="16"/>
        <v>12000</v>
      </c>
      <c r="H88" s="12">
        <f t="shared" si="19"/>
        <v>42.19</v>
      </c>
      <c r="I88" s="12">
        <f t="shared" si="20"/>
        <v>4.5999999999999996</v>
      </c>
      <c r="J88" s="12">
        <f t="shared" si="21"/>
        <v>0</v>
      </c>
      <c r="K88" s="13">
        <f t="shared" si="22"/>
        <v>0</v>
      </c>
      <c r="L88" s="13">
        <f t="shared" si="23"/>
        <v>0</v>
      </c>
      <c r="M88" s="13">
        <f t="shared" si="17"/>
        <v>46.79</v>
      </c>
      <c r="N88" s="13">
        <f t="shared" si="24"/>
        <v>0</v>
      </c>
      <c r="O88" s="13">
        <f t="shared" si="18"/>
        <v>46.79</v>
      </c>
    </row>
    <row r="89" spans="1:15">
      <c r="A89" s="23" t="s">
        <v>173</v>
      </c>
      <c r="B89" s="1" t="s">
        <v>79</v>
      </c>
      <c r="C89" s="9"/>
      <c r="D89" s="9">
        <v>3515000</v>
      </c>
      <c r="E89" s="9">
        <v>3521000</v>
      </c>
      <c r="F89" s="9">
        <v>0</v>
      </c>
      <c r="G89" s="9">
        <f t="shared" si="16"/>
        <v>6000</v>
      </c>
      <c r="H89" s="12">
        <f t="shared" si="19"/>
        <v>42.19</v>
      </c>
      <c r="I89" s="12">
        <f t="shared" si="20"/>
        <v>0</v>
      </c>
      <c r="J89" s="12">
        <f t="shared" si="21"/>
        <v>0</v>
      </c>
      <c r="K89" s="13">
        <f t="shared" si="22"/>
        <v>0</v>
      </c>
      <c r="L89" s="13">
        <f t="shared" si="23"/>
        <v>0</v>
      </c>
      <c r="M89" s="13">
        <f t="shared" si="17"/>
        <v>42.19</v>
      </c>
      <c r="N89" s="13">
        <f t="shared" si="24"/>
        <v>0</v>
      </c>
      <c r="O89" s="13">
        <f t="shared" si="18"/>
        <v>42.19</v>
      </c>
    </row>
    <row r="90" spans="1:15">
      <c r="A90" s="24" t="s">
        <v>173</v>
      </c>
      <c r="B90" s="1" t="s">
        <v>80</v>
      </c>
      <c r="C90" s="9"/>
      <c r="D90" s="9">
        <v>3057000</v>
      </c>
      <c r="E90" s="9">
        <v>3062000</v>
      </c>
      <c r="F90" s="9">
        <v>0</v>
      </c>
      <c r="G90" s="9">
        <f t="shared" si="16"/>
        <v>5000</v>
      </c>
      <c r="H90" s="12">
        <f t="shared" si="19"/>
        <v>42.19</v>
      </c>
      <c r="I90" s="12">
        <f t="shared" si="20"/>
        <v>0</v>
      </c>
      <c r="J90" s="12">
        <f t="shared" si="21"/>
        <v>0</v>
      </c>
      <c r="K90" s="13">
        <f t="shared" si="22"/>
        <v>0</v>
      </c>
      <c r="L90" s="13">
        <f t="shared" si="23"/>
        <v>0</v>
      </c>
      <c r="M90" s="13">
        <f t="shared" si="17"/>
        <v>42.19</v>
      </c>
      <c r="N90" s="13">
        <f t="shared" si="24"/>
        <v>0</v>
      </c>
      <c r="O90" s="13">
        <f t="shared" si="18"/>
        <v>42.19</v>
      </c>
    </row>
    <row r="91" spans="1:15">
      <c r="A91" s="23" t="s">
        <v>173</v>
      </c>
      <c r="B91" s="1" t="s">
        <v>81</v>
      </c>
      <c r="C91" s="9" t="s">
        <v>135</v>
      </c>
      <c r="D91" s="9">
        <v>0</v>
      </c>
      <c r="E91" s="9">
        <v>0</v>
      </c>
      <c r="F91" s="9">
        <v>0</v>
      </c>
      <c r="G91" s="9">
        <f t="shared" si="16"/>
        <v>0</v>
      </c>
      <c r="H91" s="12">
        <f t="shared" si="19"/>
        <v>12.41</v>
      </c>
      <c r="I91" s="12">
        <f t="shared" si="20"/>
        <v>0</v>
      </c>
      <c r="J91" s="12">
        <f t="shared" si="21"/>
        <v>0</v>
      </c>
      <c r="K91" s="13">
        <f t="shared" si="22"/>
        <v>0</v>
      </c>
      <c r="L91" s="13">
        <f t="shared" si="23"/>
        <v>0</v>
      </c>
      <c r="M91" s="13">
        <f t="shared" si="17"/>
        <v>12.41</v>
      </c>
      <c r="N91" s="13">
        <f t="shared" si="24"/>
        <v>0</v>
      </c>
      <c r="O91" s="13">
        <f t="shared" si="18"/>
        <v>12.41</v>
      </c>
    </row>
    <row r="92" spans="1:15">
      <c r="A92" s="24" t="s">
        <v>173</v>
      </c>
      <c r="B92" s="1" t="s">
        <v>82</v>
      </c>
      <c r="C92" s="9"/>
      <c r="D92" s="9">
        <v>3572000</v>
      </c>
      <c r="E92" s="9">
        <v>3597000</v>
      </c>
      <c r="F92" s="9">
        <v>0</v>
      </c>
      <c r="G92" s="9">
        <f t="shared" si="16"/>
        <v>25000</v>
      </c>
      <c r="H92" s="12">
        <f t="shared" si="19"/>
        <v>42.19</v>
      </c>
      <c r="I92" s="12">
        <f t="shared" si="20"/>
        <v>23</v>
      </c>
      <c r="J92" s="12">
        <f t="shared" si="21"/>
        <v>13.35</v>
      </c>
      <c r="K92" s="13">
        <f t="shared" si="22"/>
        <v>0</v>
      </c>
      <c r="L92" s="13">
        <f t="shared" si="23"/>
        <v>0</v>
      </c>
      <c r="M92" s="13">
        <f t="shared" si="17"/>
        <v>78.539999999999992</v>
      </c>
      <c r="N92" s="13">
        <f t="shared" si="24"/>
        <v>0</v>
      </c>
      <c r="O92" s="13">
        <f t="shared" si="18"/>
        <v>78.539999999999992</v>
      </c>
    </row>
    <row r="93" spans="1:15">
      <c r="A93" s="23" t="s">
        <v>173</v>
      </c>
      <c r="B93" s="1" t="s">
        <v>83</v>
      </c>
      <c r="C93" s="9"/>
      <c r="D93" s="9">
        <v>7869000</v>
      </c>
      <c r="E93" s="9">
        <v>7904000</v>
      </c>
      <c r="F93" s="9">
        <v>0</v>
      </c>
      <c r="G93" s="9">
        <f t="shared" si="16"/>
        <v>35000</v>
      </c>
      <c r="H93" s="12">
        <f t="shared" si="19"/>
        <v>42.19</v>
      </c>
      <c r="I93" s="12">
        <f t="shared" si="20"/>
        <v>23</v>
      </c>
      <c r="J93" s="12">
        <f t="shared" si="21"/>
        <v>26.7</v>
      </c>
      <c r="K93" s="13">
        <f t="shared" si="22"/>
        <v>15.5</v>
      </c>
      <c r="L93" s="13">
        <f t="shared" si="23"/>
        <v>0</v>
      </c>
      <c r="M93" s="13">
        <f t="shared" si="17"/>
        <v>107.39</v>
      </c>
      <c r="N93" s="13">
        <f t="shared" si="24"/>
        <v>0</v>
      </c>
      <c r="O93" s="13">
        <f t="shared" si="18"/>
        <v>107.39</v>
      </c>
    </row>
    <row r="94" spans="1:15">
      <c r="A94" s="24" t="s">
        <v>173</v>
      </c>
      <c r="B94" s="1" t="s">
        <v>84</v>
      </c>
      <c r="C94" s="9"/>
      <c r="D94" s="9">
        <v>3800000</v>
      </c>
      <c r="E94" s="9">
        <v>3800000</v>
      </c>
      <c r="F94" s="9">
        <v>0</v>
      </c>
      <c r="G94" s="9">
        <f t="shared" si="16"/>
        <v>0</v>
      </c>
      <c r="H94" s="12">
        <f t="shared" si="19"/>
        <v>42.19</v>
      </c>
      <c r="I94" s="12">
        <f t="shared" si="20"/>
        <v>0</v>
      </c>
      <c r="J94" s="12">
        <f t="shared" si="21"/>
        <v>0</v>
      </c>
      <c r="K94" s="13">
        <f t="shared" si="22"/>
        <v>0</v>
      </c>
      <c r="L94" s="13">
        <f t="shared" si="23"/>
        <v>0</v>
      </c>
      <c r="M94" s="13">
        <f t="shared" si="17"/>
        <v>42.19</v>
      </c>
      <c r="N94" s="13">
        <f t="shared" si="24"/>
        <v>0</v>
      </c>
      <c r="O94" s="13">
        <f t="shared" si="18"/>
        <v>42.19</v>
      </c>
    </row>
    <row r="95" spans="1:15">
      <c r="A95" s="23" t="s">
        <v>173</v>
      </c>
      <c r="B95" s="1" t="s">
        <v>85</v>
      </c>
      <c r="C95" s="9"/>
      <c r="D95" s="9">
        <v>2175000</v>
      </c>
      <c r="E95" s="9">
        <v>2190000</v>
      </c>
      <c r="F95" s="9">
        <v>0</v>
      </c>
      <c r="G95" s="9">
        <f t="shared" si="16"/>
        <v>15000</v>
      </c>
      <c r="H95" s="12">
        <f t="shared" si="19"/>
        <v>42.19</v>
      </c>
      <c r="I95" s="12">
        <f t="shared" si="20"/>
        <v>11.5</v>
      </c>
      <c r="J95" s="12">
        <f t="shared" si="21"/>
        <v>0</v>
      </c>
      <c r="K95" s="13">
        <f t="shared" si="22"/>
        <v>0</v>
      </c>
      <c r="L95" s="13">
        <f t="shared" si="23"/>
        <v>0</v>
      </c>
      <c r="M95" s="13">
        <f t="shared" si="17"/>
        <v>53.69</v>
      </c>
      <c r="N95" s="13">
        <f t="shared" si="24"/>
        <v>0</v>
      </c>
      <c r="O95" s="13">
        <f t="shared" si="18"/>
        <v>53.69</v>
      </c>
    </row>
    <row r="96" spans="1:15">
      <c r="A96" s="24" t="s">
        <v>173</v>
      </c>
      <c r="B96" s="1" t="s">
        <v>86</v>
      </c>
      <c r="C96" s="9"/>
      <c r="D96" s="9">
        <v>1888000</v>
      </c>
      <c r="E96" s="9">
        <v>1897000</v>
      </c>
      <c r="F96" s="9">
        <v>0</v>
      </c>
      <c r="G96" s="9">
        <f t="shared" si="16"/>
        <v>9000</v>
      </c>
      <c r="H96" s="12">
        <f t="shared" si="19"/>
        <v>42.19</v>
      </c>
      <c r="I96" s="12">
        <f t="shared" si="20"/>
        <v>0</v>
      </c>
      <c r="J96" s="12">
        <f t="shared" si="21"/>
        <v>0</v>
      </c>
      <c r="K96" s="13">
        <f t="shared" si="22"/>
        <v>0</v>
      </c>
      <c r="L96" s="13">
        <f t="shared" si="23"/>
        <v>0</v>
      </c>
      <c r="M96" s="13">
        <f t="shared" si="17"/>
        <v>42.19</v>
      </c>
      <c r="N96" s="13">
        <f t="shared" si="24"/>
        <v>0</v>
      </c>
      <c r="O96" s="13">
        <f t="shared" si="18"/>
        <v>42.19</v>
      </c>
    </row>
    <row r="97" spans="1:15">
      <c r="A97" s="23" t="s">
        <v>173</v>
      </c>
      <c r="B97" s="1" t="s">
        <v>87</v>
      </c>
      <c r="C97" s="9" t="s">
        <v>135</v>
      </c>
      <c r="D97" s="9">
        <v>0</v>
      </c>
      <c r="E97" s="9">
        <v>0</v>
      </c>
      <c r="F97" s="9">
        <v>0</v>
      </c>
      <c r="G97" s="9">
        <f t="shared" si="16"/>
        <v>0</v>
      </c>
      <c r="H97" s="12">
        <f t="shared" si="19"/>
        <v>12.41</v>
      </c>
      <c r="I97" s="12">
        <f t="shared" si="20"/>
        <v>0</v>
      </c>
      <c r="J97" s="12">
        <f t="shared" si="21"/>
        <v>0</v>
      </c>
      <c r="K97" s="13">
        <f t="shared" si="22"/>
        <v>0</v>
      </c>
      <c r="L97" s="13">
        <f t="shared" si="23"/>
        <v>0</v>
      </c>
      <c r="M97" s="13">
        <f t="shared" si="17"/>
        <v>12.41</v>
      </c>
      <c r="N97" s="13">
        <f t="shared" si="24"/>
        <v>0</v>
      </c>
      <c r="O97" s="13">
        <f t="shared" si="18"/>
        <v>12.41</v>
      </c>
    </row>
    <row r="98" spans="1:15">
      <c r="A98" s="24" t="s">
        <v>173</v>
      </c>
      <c r="B98" s="1" t="s">
        <v>88</v>
      </c>
      <c r="C98" s="9"/>
      <c r="D98" s="9">
        <v>1294000</v>
      </c>
      <c r="E98" s="9">
        <v>1305000</v>
      </c>
      <c r="F98" s="9">
        <v>0</v>
      </c>
      <c r="G98" s="9">
        <f t="shared" si="16"/>
        <v>11000</v>
      </c>
      <c r="H98" s="12">
        <f t="shared" si="19"/>
        <v>42.19</v>
      </c>
      <c r="I98" s="12">
        <f t="shared" si="20"/>
        <v>2.2999999999999998</v>
      </c>
      <c r="J98" s="12">
        <f t="shared" si="21"/>
        <v>0</v>
      </c>
      <c r="K98" s="13">
        <f t="shared" si="22"/>
        <v>0</v>
      </c>
      <c r="L98" s="13">
        <f t="shared" si="23"/>
        <v>0</v>
      </c>
      <c r="M98" s="13">
        <f t="shared" si="17"/>
        <v>44.489999999999995</v>
      </c>
      <c r="N98" s="13">
        <f t="shared" si="24"/>
        <v>0</v>
      </c>
      <c r="O98" s="13">
        <f t="shared" si="18"/>
        <v>44.489999999999995</v>
      </c>
    </row>
    <row r="99" spans="1:15">
      <c r="A99" s="23" t="s">
        <v>173</v>
      </c>
      <c r="B99" s="1" t="s">
        <v>89</v>
      </c>
      <c r="C99" s="9"/>
      <c r="D99" s="9">
        <v>2543000</v>
      </c>
      <c r="E99" s="9">
        <v>2562000</v>
      </c>
      <c r="F99" s="9">
        <v>0</v>
      </c>
      <c r="G99" s="9">
        <f t="shared" si="16"/>
        <v>19000</v>
      </c>
      <c r="H99" s="12">
        <f t="shared" si="19"/>
        <v>42.19</v>
      </c>
      <c r="I99" s="12">
        <f t="shared" si="20"/>
        <v>20.7</v>
      </c>
      <c r="J99" s="12">
        <f t="shared" si="21"/>
        <v>0</v>
      </c>
      <c r="K99" s="13">
        <f t="shared" si="22"/>
        <v>0</v>
      </c>
      <c r="L99" s="13">
        <f t="shared" si="23"/>
        <v>0</v>
      </c>
      <c r="M99" s="13">
        <f t="shared" si="17"/>
        <v>62.89</v>
      </c>
      <c r="N99" s="13">
        <f t="shared" si="24"/>
        <v>0</v>
      </c>
      <c r="O99" s="13">
        <f t="shared" si="18"/>
        <v>62.89</v>
      </c>
    </row>
    <row r="100" spans="1:15">
      <c r="A100" s="24" t="s">
        <v>173</v>
      </c>
      <c r="B100" s="1" t="s">
        <v>90</v>
      </c>
      <c r="C100" s="9"/>
      <c r="D100" s="9">
        <v>1269000</v>
      </c>
      <c r="E100" s="9">
        <v>1275000</v>
      </c>
      <c r="F100" s="9">
        <v>0</v>
      </c>
      <c r="G100" s="9">
        <f t="shared" si="16"/>
        <v>6000</v>
      </c>
      <c r="H100" s="12">
        <f t="shared" si="19"/>
        <v>42.19</v>
      </c>
      <c r="I100" s="12">
        <f t="shared" si="20"/>
        <v>0</v>
      </c>
      <c r="J100" s="12">
        <f t="shared" si="21"/>
        <v>0</v>
      </c>
      <c r="K100" s="13">
        <f t="shared" si="22"/>
        <v>0</v>
      </c>
      <c r="L100" s="13">
        <f t="shared" si="23"/>
        <v>0</v>
      </c>
      <c r="M100" s="13">
        <f t="shared" si="17"/>
        <v>42.19</v>
      </c>
      <c r="N100" s="13">
        <f t="shared" si="24"/>
        <v>0</v>
      </c>
      <c r="O100" s="13">
        <f t="shared" si="18"/>
        <v>42.19</v>
      </c>
    </row>
    <row r="101" spans="1:15">
      <c r="A101" s="23" t="s">
        <v>173</v>
      </c>
      <c r="B101" s="1" t="s">
        <v>91</v>
      </c>
      <c r="C101" s="9"/>
      <c r="D101" s="9">
        <v>277200</v>
      </c>
      <c r="E101" s="9">
        <v>279600</v>
      </c>
      <c r="F101" s="9">
        <v>0</v>
      </c>
      <c r="G101" s="9">
        <f t="shared" si="16"/>
        <v>2400</v>
      </c>
      <c r="H101" s="12">
        <f t="shared" si="19"/>
        <v>42.19</v>
      </c>
      <c r="I101" s="12">
        <f t="shared" si="20"/>
        <v>0</v>
      </c>
      <c r="J101" s="12">
        <f t="shared" si="21"/>
        <v>0</v>
      </c>
      <c r="K101" s="13">
        <f t="shared" si="22"/>
        <v>0</v>
      </c>
      <c r="L101" s="13">
        <f t="shared" si="23"/>
        <v>0</v>
      </c>
      <c r="M101" s="13">
        <f t="shared" si="17"/>
        <v>42.19</v>
      </c>
      <c r="N101" s="13">
        <f t="shared" si="24"/>
        <v>0</v>
      </c>
      <c r="O101" s="13">
        <f t="shared" si="18"/>
        <v>42.19</v>
      </c>
    </row>
    <row r="102" spans="1:15">
      <c r="A102" s="24" t="s">
        <v>173</v>
      </c>
      <c r="B102" s="1" t="s">
        <v>92</v>
      </c>
      <c r="C102" s="9"/>
      <c r="D102" s="9">
        <v>2574000</v>
      </c>
      <c r="E102" s="9">
        <v>2581000</v>
      </c>
      <c r="F102" s="9">
        <v>0</v>
      </c>
      <c r="G102" s="9">
        <f t="shared" si="16"/>
        <v>7000</v>
      </c>
      <c r="H102" s="12">
        <f t="shared" si="19"/>
        <v>42.19</v>
      </c>
      <c r="I102" s="12">
        <f t="shared" si="20"/>
        <v>0</v>
      </c>
      <c r="J102" s="12">
        <f t="shared" si="21"/>
        <v>0</v>
      </c>
      <c r="K102" s="13">
        <f t="shared" si="22"/>
        <v>0</v>
      </c>
      <c r="L102" s="13">
        <f t="shared" si="23"/>
        <v>0</v>
      </c>
      <c r="M102" s="13">
        <f t="shared" si="17"/>
        <v>42.19</v>
      </c>
      <c r="N102" s="13">
        <f t="shared" si="24"/>
        <v>0</v>
      </c>
      <c r="O102" s="13">
        <f t="shared" si="18"/>
        <v>42.19</v>
      </c>
    </row>
    <row r="103" spans="1:15">
      <c r="A103" s="23" t="s">
        <v>173</v>
      </c>
      <c r="B103" s="1" t="s">
        <v>93</v>
      </c>
      <c r="C103" s="9" t="s">
        <v>135</v>
      </c>
      <c r="D103" s="9">
        <v>0</v>
      </c>
      <c r="E103" s="9">
        <v>0</v>
      </c>
      <c r="F103" s="9">
        <v>0</v>
      </c>
      <c r="G103" s="9">
        <f t="shared" si="16"/>
        <v>0</v>
      </c>
      <c r="H103" s="12">
        <f t="shared" si="19"/>
        <v>12.41</v>
      </c>
      <c r="I103" s="12">
        <f t="shared" si="20"/>
        <v>0</v>
      </c>
      <c r="J103" s="12">
        <f t="shared" si="21"/>
        <v>0</v>
      </c>
      <c r="K103" s="13">
        <f t="shared" si="22"/>
        <v>0</v>
      </c>
      <c r="L103" s="13">
        <f t="shared" si="23"/>
        <v>0</v>
      </c>
      <c r="M103" s="13">
        <f t="shared" si="17"/>
        <v>12.41</v>
      </c>
      <c r="N103" s="13">
        <f t="shared" si="24"/>
        <v>0</v>
      </c>
      <c r="O103" s="13">
        <f t="shared" si="18"/>
        <v>12.41</v>
      </c>
    </row>
    <row r="104" spans="1:15">
      <c r="A104" s="24" t="s">
        <v>173</v>
      </c>
      <c r="B104" s="1" t="s">
        <v>94</v>
      </c>
      <c r="C104" s="9" t="s">
        <v>135</v>
      </c>
      <c r="D104" s="9">
        <v>0</v>
      </c>
      <c r="E104" s="9">
        <v>0</v>
      </c>
      <c r="F104" s="9">
        <v>0</v>
      </c>
      <c r="G104" s="9">
        <f t="shared" si="16"/>
        <v>0</v>
      </c>
      <c r="H104" s="12">
        <f t="shared" si="19"/>
        <v>12.41</v>
      </c>
      <c r="I104" s="12">
        <f t="shared" si="20"/>
        <v>0</v>
      </c>
      <c r="J104" s="12">
        <f t="shared" si="21"/>
        <v>0</v>
      </c>
      <c r="K104" s="13">
        <f t="shared" si="22"/>
        <v>0</v>
      </c>
      <c r="L104" s="13">
        <f t="shared" si="23"/>
        <v>0</v>
      </c>
      <c r="M104" s="13">
        <f t="shared" si="17"/>
        <v>12.41</v>
      </c>
      <c r="N104" s="13">
        <f t="shared" si="24"/>
        <v>0</v>
      </c>
      <c r="O104" s="13">
        <f t="shared" si="18"/>
        <v>12.41</v>
      </c>
    </row>
    <row r="105" spans="1:15">
      <c r="A105" s="23" t="s">
        <v>173</v>
      </c>
      <c r="B105" s="1" t="s">
        <v>95</v>
      </c>
      <c r="C105" s="9" t="s">
        <v>135</v>
      </c>
      <c r="D105" s="9">
        <v>0</v>
      </c>
      <c r="E105" s="9">
        <v>0</v>
      </c>
      <c r="F105" s="9">
        <v>0</v>
      </c>
      <c r="G105" s="9">
        <f t="shared" si="16"/>
        <v>0</v>
      </c>
      <c r="H105" s="12">
        <f t="shared" si="19"/>
        <v>12.41</v>
      </c>
      <c r="I105" s="12">
        <f t="shared" si="20"/>
        <v>0</v>
      </c>
      <c r="J105" s="12">
        <f t="shared" si="21"/>
        <v>0</v>
      </c>
      <c r="K105" s="13">
        <f t="shared" si="22"/>
        <v>0</v>
      </c>
      <c r="L105" s="13">
        <f t="shared" si="23"/>
        <v>0</v>
      </c>
      <c r="M105" s="13">
        <f t="shared" si="17"/>
        <v>12.41</v>
      </c>
      <c r="N105" s="13">
        <f t="shared" si="24"/>
        <v>0</v>
      </c>
      <c r="O105" s="13">
        <f t="shared" si="18"/>
        <v>12.41</v>
      </c>
    </row>
    <row r="106" spans="1:15">
      <c r="A106" s="24" t="s">
        <v>173</v>
      </c>
      <c r="B106" s="1" t="s">
        <v>96</v>
      </c>
      <c r="C106" s="9"/>
      <c r="D106" s="9">
        <v>1942000</v>
      </c>
      <c r="E106" s="9">
        <v>1953000</v>
      </c>
      <c r="F106" s="9">
        <v>0</v>
      </c>
      <c r="G106" s="9">
        <f t="shared" si="16"/>
        <v>11000</v>
      </c>
      <c r="H106" s="12">
        <f t="shared" si="19"/>
        <v>42.19</v>
      </c>
      <c r="I106" s="12">
        <f t="shared" si="20"/>
        <v>2.2999999999999998</v>
      </c>
      <c r="J106" s="12">
        <f t="shared" si="21"/>
        <v>0</v>
      </c>
      <c r="K106" s="13">
        <f t="shared" si="22"/>
        <v>0</v>
      </c>
      <c r="L106" s="13">
        <f t="shared" si="23"/>
        <v>0</v>
      </c>
      <c r="M106" s="13">
        <f t="shared" si="17"/>
        <v>44.489999999999995</v>
      </c>
      <c r="N106" s="13">
        <f t="shared" si="24"/>
        <v>0</v>
      </c>
      <c r="O106" s="13">
        <f t="shared" si="18"/>
        <v>44.489999999999995</v>
      </c>
    </row>
    <row r="107" spans="1:15">
      <c r="A107" s="23" t="s">
        <v>173</v>
      </c>
      <c r="B107" s="1" t="s">
        <v>97</v>
      </c>
      <c r="C107" s="9" t="s">
        <v>135</v>
      </c>
      <c r="D107" s="9">
        <v>0</v>
      </c>
      <c r="E107" s="9">
        <v>0</v>
      </c>
      <c r="F107" s="9">
        <v>0</v>
      </c>
      <c r="G107" s="9">
        <f t="shared" ref="G107:G136" si="25">($E107-$D107)+$F107</f>
        <v>0</v>
      </c>
      <c r="H107" s="12">
        <f t="shared" si="19"/>
        <v>12.41</v>
      </c>
      <c r="I107" s="12">
        <f t="shared" si="20"/>
        <v>0</v>
      </c>
      <c r="J107" s="12">
        <f t="shared" si="21"/>
        <v>0</v>
      </c>
      <c r="K107" s="13">
        <f t="shared" si="22"/>
        <v>0</v>
      </c>
      <c r="L107" s="13">
        <f t="shared" si="23"/>
        <v>0</v>
      </c>
      <c r="M107" s="13">
        <f t="shared" si="17"/>
        <v>12.41</v>
      </c>
      <c r="N107" s="13">
        <f t="shared" si="24"/>
        <v>0</v>
      </c>
      <c r="O107" s="13">
        <f t="shared" si="18"/>
        <v>12.41</v>
      </c>
    </row>
    <row r="108" spans="1:15">
      <c r="A108" s="24" t="s">
        <v>173</v>
      </c>
      <c r="B108" s="1" t="s">
        <v>98</v>
      </c>
      <c r="C108" s="9" t="s">
        <v>135</v>
      </c>
      <c r="D108" s="9">
        <v>0</v>
      </c>
      <c r="E108" s="9">
        <v>0</v>
      </c>
      <c r="F108" s="9">
        <v>0</v>
      </c>
      <c r="G108" s="9">
        <f t="shared" si="25"/>
        <v>0</v>
      </c>
      <c r="H108" s="12">
        <f t="shared" si="19"/>
        <v>12.41</v>
      </c>
      <c r="I108" s="12">
        <f t="shared" si="20"/>
        <v>0</v>
      </c>
      <c r="J108" s="12">
        <f t="shared" si="21"/>
        <v>0</v>
      </c>
      <c r="K108" s="13">
        <f t="shared" si="22"/>
        <v>0</v>
      </c>
      <c r="L108" s="13">
        <f t="shared" si="23"/>
        <v>0</v>
      </c>
      <c r="M108" s="13">
        <f t="shared" si="17"/>
        <v>12.41</v>
      </c>
      <c r="N108" s="13">
        <f t="shared" si="24"/>
        <v>0</v>
      </c>
      <c r="O108" s="13">
        <f t="shared" si="18"/>
        <v>12.41</v>
      </c>
    </row>
    <row r="109" spans="1:15">
      <c r="A109" s="23" t="s">
        <v>173</v>
      </c>
      <c r="B109" s="1" t="s">
        <v>99</v>
      </c>
      <c r="C109" s="9"/>
      <c r="D109" s="9">
        <v>1680000</v>
      </c>
      <c r="E109" s="9">
        <v>1680000</v>
      </c>
      <c r="F109" s="9">
        <v>0</v>
      </c>
      <c r="G109" s="9">
        <f t="shared" si="25"/>
        <v>0</v>
      </c>
      <c r="H109" s="12">
        <f t="shared" si="19"/>
        <v>42.19</v>
      </c>
      <c r="I109" s="12">
        <f t="shared" si="20"/>
        <v>0</v>
      </c>
      <c r="J109" s="12">
        <f t="shared" si="21"/>
        <v>0</v>
      </c>
      <c r="K109" s="13">
        <f t="shared" si="22"/>
        <v>0</v>
      </c>
      <c r="L109" s="13">
        <f t="shared" si="23"/>
        <v>0</v>
      </c>
      <c r="M109" s="13">
        <f t="shared" si="17"/>
        <v>42.19</v>
      </c>
      <c r="N109" s="13">
        <f t="shared" si="24"/>
        <v>0</v>
      </c>
      <c r="O109" s="13">
        <f t="shared" si="18"/>
        <v>42.19</v>
      </c>
    </row>
    <row r="110" spans="1:15">
      <c r="A110" s="24" t="s">
        <v>173</v>
      </c>
      <c r="B110" s="1" t="s">
        <v>100</v>
      </c>
      <c r="C110" s="9"/>
      <c r="D110" s="9">
        <v>546000</v>
      </c>
      <c r="E110" s="9">
        <v>546000</v>
      </c>
      <c r="F110" s="9">
        <v>0</v>
      </c>
      <c r="G110" s="9">
        <f t="shared" si="25"/>
        <v>0</v>
      </c>
      <c r="H110" s="12">
        <f t="shared" si="19"/>
        <v>42.19</v>
      </c>
      <c r="I110" s="12">
        <f t="shared" si="20"/>
        <v>0</v>
      </c>
      <c r="J110" s="12">
        <f t="shared" si="21"/>
        <v>0</v>
      </c>
      <c r="K110" s="13">
        <f t="shared" si="22"/>
        <v>0</v>
      </c>
      <c r="L110" s="13">
        <f t="shared" si="23"/>
        <v>0</v>
      </c>
      <c r="M110" s="13">
        <f t="shared" si="17"/>
        <v>42.19</v>
      </c>
      <c r="N110" s="13">
        <f t="shared" si="24"/>
        <v>0</v>
      </c>
      <c r="O110" s="13">
        <f t="shared" si="18"/>
        <v>42.19</v>
      </c>
    </row>
    <row r="111" spans="1:15">
      <c r="A111" s="23" t="s">
        <v>173</v>
      </c>
      <c r="B111" s="1" t="s">
        <v>101</v>
      </c>
      <c r="C111" s="9"/>
      <c r="D111" s="9">
        <v>4667000</v>
      </c>
      <c r="E111" s="9">
        <v>4673000</v>
      </c>
      <c r="F111" s="9">
        <v>0</v>
      </c>
      <c r="G111" s="9">
        <f t="shared" si="25"/>
        <v>6000</v>
      </c>
      <c r="H111" s="12">
        <f t="shared" si="19"/>
        <v>42.19</v>
      </c>
      <c r="I111" s="12">
        <f t="shared" si="20"/>
        <v>0</v>
      </c>
      <c r="J111" s="12">
        <f t="shared" si="21"/>
        <v>0</v>
      </c>
      <c r="K111" s="13">
        <f t="shared" si="22"/>
        <v>0</v>
      </c>
      <c r="L111" s="13">
        <f t="shared" si="23"/>
        <v>0</v>
      </c>
      <c r="M111" s="13">
        <f t="shared" si="17"/>
        <v>42.19</v>
      </c>
      <c r="N111" s="13">
        <f t="shared" si="24"/>
        <v>0</v>
      </c>
      <c r="O111" s="13">
        <f t="shared" si="18"/>
        <v>42.19</v>
      </c>
    </row>
    <row r="112" spans="1:15">
      <c r="A112" s="24" t="s">
        <v>173</v>
      </c>
      <c r="B112" s="1" t="s">
        <v>102</v>
      </c>
      <c r="C112" s="9" t="s">
        <v>135</v>
      </c>
      <c r="D112" s="9">
        <v>0</v>
      </c>
      <c r="E112" s="9">
        <v>0</v>
      </c>
      <c r="F112" s="9">
        <v>0</v>
      </c>
      <c r="G112" s="9">
        <f t="shared" si="25"/>
        <v>0</v>
      </c>
      <c r="H112" s="12">
        <f t="shared" si="19"/>
        <v>12.41</v>
      </c>
      <c r="I112" s="12">
        <f t="shared" si="20"/>
        <v>0</v>
      </c>
      <c r="J112" s="12">
        <f t="shared" si="21"/>
        <v>0</v>
      </c>
      <c r="K112" s="13">
        <f t="shared" si="22"/>
        <v>0</v>
      </c>
      <c r="L112" s="13">
        <f t="shared" si="23"/>
        <v>0</v>
      </c>
      <c r="M112" s="13">
        <f t="shared" si="17"/>
        <v>12.41</v>
      </c>
      <c r="N112" s="13">
        <f t="shared" si="24"/>
        <v>0</v>
      </c>
      <c r="O112" s="13">
        <f t="shared" si="18"/>
        <v>12.41</v>
      </c>
    </row>
    <row r="113" spans="1:15">
      <c r="A113" s="23" t="s">
        <v>173</v>
      </c>
      <c r="B113" s="1" t="s">
        <v>103</v>
      </c>
      <c r="C113" s="9"/>
      <c r="D113" s="9">
        <v>1472000</v>
      </c>
      <c r="E113" s="9">
        <v>1496000</v>
      </c>
      <c r="F113" s="9">
        <v>0</v>
      </c>
      <c r="G113" s="9">
        <f t="shared" si="25"/>
        <v>24000</v>
      </c>
      <c r="H113" s="12">
        <f t="shared" ref="H113:H136" si="26">IF(OR($G113&gt;0,$C113=""),$L$4,$N$4)</f>
        <v>42.19</v>
      </c>
      <c r="I113" s="12">
        <f t="shared" ref="I113:I136" si="27">IF(AND((($G113-10000)&gt;=0),(($G113-10000)&lt;= 10000)),($G113-10000)/1000*$L$5,IF(($G113-10000)&gt;=10000,$L$5*10,0))</f>
        <v>23</v>
      </c>
      <c r="J113" s="12">
        <f t="shared" ref="J113:J136" si="28">IF(AND((($G113-20000)&gt;=0),(($G113-20000)&lt;=10000)),($G113-20000)/1000*$L$6,IF(($G113-20000)&gt;=10000,$L$6*10,0))</f>
        <v>10.68</v>
      </c>
      <c r="K113" s="13">
        <f t="shared" ref="K113:K136" si="29">IF(AND((($G113-30000)&gt;=0),(($G113-30000)&lt;=10000)),($G113-30000)/1000*$L$7,IF(($G113-30000)&gt;=10000,$L$7*10,0))</f>
        <v>0</v>
      </c>
      <c r="L113" s="13">
        <f t="shared" ref="L113:L136" si="30">IF((($G113-40000)&gt;=0),($G113-40000)/1000*$L$8,0)</f>
        <v>0</v>
      </c>
      <c r="M113" s="13">
        <f t="shared" si="17"/>
        <v>75.87</v>
      </c>
      <c r="N113" s="13">
        <f t="shared" ref="N113:N136" si="31">IF(   $I$5=1,    IF((G113-$I$6)&gt;0,((G113-$I$6)/$G$141)*$F$8,0),   IF(G113&gt;0,(G113/$G$138)*$F$8,0)    )</f>
        <v>0</v>
      </c>
      <c r="O113" s="13">
        <f t="shared" si="18"/>
        <v>75.87</v>
      </c>
    </row>
    <row r="114" spans="1:15">
      <c r="A114" s="24" t="s">
        <v>173</v>
      </c>
      <c r="B114" s="1" t="s">
        <v>104</v>
      </c>
      <c r="C114" s="9" t="s">
        <v>135</v>
      </c>
      <c r="D114" s="9">
        <v>0</v>
      </c>
      <c r="E114" s="9">
        <v>0</v>
      </c>
      <c r="F114" s="9">
        <v>0</v>
      </c>
      <c r="G114" s="9">
        <f t="shared" si="25"/>
        <v>0</v>
      </c>
      <c r="H114" s="12">
        <f t="shared" si="26"/>
        <v>12.41</v>
      </c>
      <c r="I114" s="12">
        <f t="shared" si="27"/>
        <v>0</v>
      </c>
      <c r="J114" s="12">
        <f t="shared" si="28"/>
        <v>0</v>
      </c>
      <c r="K114" s="13">
        <f t="shared" si="29"/>
        <v>0</v>
      </c>
      <c r="L114" s="13">
        <f t="shared" si="30"/>
        <v>0</v>
      </c>
      <c r="M114" s="13">
        <f t="shared" si="17"/>
        <v>12.41</v>
      </c>
      <c r="N114" s="13">
        <f t="shared" si="31"/>
        <v>0</v>
      </c>
      <c r="O114" s="13">
        <f t="shared" si="18"/>
        <v>12.41</v>
      </c>
    </row>
    <row r="115" spans="1:15">
      <c r="A115" s="23" t="s">
        <v>173</v>
      </c>
      <c r="B115" s="1" t="s">
        <v>105</v>
      </c>
      <c r="C115" s="9"/>
      <c r="D115" s="9">
        <v>1724000</v>
      </c>
      <c r="E115" s="9">
        <v>1754000</v>
      </c>
      <c r="F115" s="9">
        <v>0</v>
      </c>
      <c r="G115" s="9">
        <f t="shared" si="25"/>
        <v>30000</v>
      </c>
      <c r="H115" s="12">
        <f t="shared" si="26"/>
        <v>42.19</v>
      </c>
      <c r="I115" s="12">
        <f t="shared" si="27"/>
        <v>23</v>
      </c>
      <c r="J115" s="12">
        <f t="shared" si="28"/>
        <v>26.7</v>
      </c>
      <c r="K115" s="13">
        <f t="shared" si="29"/>
        <v>0</v>
      </c>
      <c r="L115" s="13">
        <f t="shared" si="30"/>
        <v>0</v>
      </c>
      <c r="M115" s="13">
        <f t="shared" si="17"/>
        <v>91.89</v>
      </c>
      <c r="N115" s="13">
        <f t="shared" si="31"/>
        <v>0</v>
      </c>
      <c r="O115" s="13">
        <f t="shared" si="18"/>
        <v>91.89</v>
      </c>
    </row>
    <row r="116" spans="1:15">
      <c r="A116" s="24" t="s">
        <v>173</v>
      </c>
      <c r="B116" s="1" t="s">
        <v>106</v>
      </c>
      <c r="C116" s="9"/>
      <c r="D116" s="9">
        <v>1805000</v>
      </c>
      <c r="E116" s="9">
        <v>1806000</v>
      </c>
      <c r="F116" s="9">
        <v>0</v>
      </c>
      <c r="G116" s="9">
        <f t="shared" si="25"/>
        <v>1000</v>
      </c>
      <c r="H116" s="12">
        <f t="shared" si="26"/>
        <v>42.19</v>
      </c>
      <c r="I116" s="12">
        <f t="shared" si="27"/>
        <v>0</v>
      </c>
      <c r="J116" s="12">
        <f t="shared" si="28"/>
        <v>0</v>
      </c>
      <c r="K116" s="13">
        <f t="shared" si="29"/>
        <v>0</v>
      </c>
      <c r="L116" s="13">
        <f t="shared" si="30"/>
        <v>0</v>
      </c>
      <c r="M116" s="13">
        <f t="shared" si="17"/>
        <v>42.19</v>
      </c>
      <c r="N116" s="13">
        <f t="shared" si="31"/>
        <v>0</v>
      </c>
      <c r="O116" s="13">
        <f t="shared" si="18"/>
        <v>42.19</v>
      </c>
    </row>
    <row r="117" spans="1:15">
      <c r="A117" s="23" t="s">
        <v>173</v>
      </c>
      <c r="B117" s="1" t="s">
        <v>107</v>
      </c>
      <c r="C117" s="9"/>
      <c r="D117" s="9">
        <v>340000</v>
      </c>
      <c r="E117" s="9">
        <v>343000</v>
      </c>
      <c r="F117" s="9">
        <v>0</v>
      </c>
      <c r="G117" s="9">
        <f t="shared" si="25"/>
        <v>3000</v>
      </c>
      <c r="H117" s="12">
        <f t="shared" si="26"/>
        <v>42.19</v>
      </c>
      <c r="I117" s="12">
        <f t="shared" si="27"/>
        <v>0</v>
      </c>
      <c r="J117" s="12">
        <f t="shared" si="28"/>
        <v>0</v>
      </c>
      <c r="K117" s="13">
        <f t="shared" si="29"/>
        <v>0</v>
      </c>
      <c r="L117" s="13">
        <f t="shared" si="30"/>
        <v>0</v>
      </c>
      <c r="M117" s="13">
        <f t="shared" si="17"/>
        <v>42.19</v>
      </c>
      <c r="N117" s="13">
        <f t="shared" si="31"/>
        <v>0</v>
      </c>
      <c r="O117" s="13">
        <f t="shared" si="18"/>
        <v>42.19</v>
      </c>
    </row>
    <row r="118" spans="1:15">
      <c r="A118" s="24" t="s">
        <v>173</v>
      </c>
      <c r="B118" s="1" t="s">
        <v>108</v>
      </c>
      <c r="C118" s="9"/>
      <c r="D118" s="9">
        <v>2745000</v>
      </c>
      <c r="E118" s="9">
        <v>2753000</v>
      </c>
      <c r="F118" s="9">
        <v>0</v>
      </c>
      <c r="G118" s="9">
        <f t="shared" si="25"/>
        <v>8000</v>
      </c>
      <c r="H118" s="12">
        <f t="shared" si="26"/>
        <v>42.19</v>
      </c>
      <c r="I118" s="12">
        <f t="shared" si="27"/>
        <v>0</v>
      </c>
      <c r="J118" s="12">
        <f t="shared" si="28"/>
        <v>0</v>
      </c>
      <c r="K118" s="13">
        <f t="shared" si="29"/>
        <v>0</v>
      </c>
      <c r="L118" s="13">
        <f t="shared" si="30"/>
        <v>0</v>
      </c>
      <c r="M118" s="13">
        <f t="shared" si="17"/>
        <v>42.19</v>
      </c>
      <c r="N118" s="13">
        <f t="shared" si="31"/>
        <v>0</v>
      </c>
      <c r="O118" s="13">
        <f t="shared" si="18"/>
        <v>42.19</v>
      </c>
    </row>
    <row r="119" spans="1:15">
      <c r="A119" s="23" t="s">
        <v>173</v>
      </c>
      <c r="B119" s="1" t="s">
        <v>109</v>
      </c>
      <c r="C119" s="9" t="s">
        <v>135</v>
      </c>
      <c r="D119" s="9">
        <v>0</v>
      </c>
      <c r="E119" s="9">
        <v>0</v>
      </c>
      <c r="F119" s="9">
        <v>0</v>
      </c>
      <c r="G119" s="9">
        <f t="shared" si="25"/>
        <v>0</v>
      </c>
      <c r="H119" s="12">
        <f t="shared" si="26"/>
        <v>12.41</v>
      </c>
      <c r="I119" s="12">
        <f t="shared" si="27"/>
        <v>0</v>
      </c>
      <c r="J119" s="12">
        <f t="shared" si="28"/>
        <v>0</v>
      </c>
      <c r="K119" s="13">
        <f t="shared" si="29"/>
        <v>0</v>
      </c>
      <c r="L119" s="13">
        <f t="shared" si="30"/>
        <v>0</v>
      </c>
      <c r="M119" s="13">
        <f t="shared" si="17"/>
        <v>12.41</v>
      </c>
      <c r="N119" s="13">
        <f t="shared" si="31"/>
        <v>0</v>
      </c>
      <c r="O119" s="13">
        <f t="shared" si="18"/>
        <v>12.41</v>
      </c>
    </row>
    <row r="120" spans="1:15">
      <c r="A120" s="24" t="s">
        <v>173</v>
      </c>
      <c r="B120" s="1" t="s">
        <v>110</v>
      </c>
      <c r="C120" s="9"/>
      <c r="D120" s="9">
        <v>3889000</v>
      </c>
      <c r="E120" s="9">
        <v>3899000</v>
      </c>
      <c r="F120" s="9">
        <v>0</v>
      </c>
      <c r="G120" s="9">
        <f t="shared" si="25"/>
        <v>10000</v>
      </c>
      <c r="H120" s="12">
        <f t="shared" si="26"/>
        <v>42.19</v>
      </c>
      <c r="I120" s="12">
        <f t="shared" si="27"/>
        <v>0</v>
      </c>
      <c r="J120" s="12">
        <f t="shared" si="28"/>
        <v>0</v>
      </c>
      <c r="K120" s="13">
        <f t="shared" si="29"/>
        <v>0</v>
      </c>
      <c r="L120" s="13">
        <f t="shared" si="30"/>
        <v>0</v>
      </c>
      <c r="M120" s="13">
        <f t="shared" si="17"/>
        <v>42.19</v>
      </c>
      <c r="N120" s="13">
        <f t="shared" si="31"/>
        <v>0</v>
      </c>
      <c r="O120" s="13">
        <f t="shared" si="18"/>
        <v>42.19</v>
      </c>
    </row>
    <row r="121" spans="1:15">
      <c r="A121" s="23" t="s">
        <v>173</v>
      </c>
      <c r="B121" s="1" t="s">
        <v>111</v>
      </c>
      <c r="C121" s="9"/>
      <c r="D121" s="9">
        <v>3755000</v>
      </c>
      <c r="E121" s="9">
        <v>3768000</v>
      </c>
      <c r="F121" s="9">
        <v>0</v>
      </c>
      <c r="G121" s="9">
        <f t="shared" si="25"/>
        <v>13000</v>
      </c>
      <c r="H121" s="12">
        <f t="shared" si="26"/>
        <v>42.19</v>
      </c>
      <c r="I121" s="12">
        <f t="shared" si="27"/>
        <v>6.8999999999999995</v>
      </c>
      <c r="J121" s="12">
        <f t="shared" si="28"/>
        <v>0</v>
      </c>
      <c r="K121" s="13">
        <f t="shared" si="29"/>
        <v>0</v>
      </c>
      <c r="L121" s="13">
        <f t="shared" si="30"/>
        <v>0</v>
      </c>
      <c r="M121" s="13">
        <f t="shared" si="17"/>
        <v>49.089999999999996</v>
      </c>
      <c r="N121" s="13">
        <f t="shared" si="31"/>
        <v>0</v>
      </c>
      <c r="O121" s="13">
        <f t="shared" si="18"/>
        <v>49.089999999999996</v>
      </c>
    </row>
    <row r="122" spans="1:15">
      <c r="A122" s="24" t="s">
        <v>173</v>
      </c>
      <c r="B122" s="1" t="s">
        <v>112</v>
      </c>
      <c r="C122" s="9"/>
      <c r="D122" s="9">
        <v>363000</v>
      </c>
      <c r="E122" s="9">
        <v>365000</v>
      </c>
      <c r="F122" s="9">
        <v>0</v>
      </c>
      <c r="G122" s="9">
        <f t="shared" si="25"/>
        <v>2000</v>
      </c>
      <c r="H122" s="12">
        <f t="shared" si="26"/>
        <v>42.19</v>
      </c>
      <c r="I122" s="12">
        <f t="shared" si="27"/>
        <v>0</v>
      </c>
      <c r="J122" s="12">
        <f t="shared" si="28"/>
        <v>0</v>
      </c>
      <c r="K122" s="13">
        <f t="shared" si="29"/>
        <v>0</v>
      </c>
      <c r="L122" s="13">
        <f t="shared" si="30"/>
        <v>0</v>
      </c>
      <c r="M122" s="13">
        <f t="shared" si="17"/>
        <v>42.19</v>
      </c>
      <c r="N122" s="13">
        <f t="shared" si="31"/>
        <v>0</v>
      </c>
      <c r="O122" s="13">
        <f t="shared" si="18"/>
        <v>42.19</v>
      </c>
    </row>
    <row r="123" spans="1:15">
      <c r="A123" s="23" t="s">
        <v>173</v>
      </c>
      <c r="B123" s="1" t="s">
        <v>113</v>
      </c>
      <c r="C123" s="9"/>
      <c r="D123" s="9">
        <v>1609000</v>
      </c>
      <c r="E123" s="9">
        <v>1625000</v>
      </c>
      <c r="F123" s="9">
        <v>0</v>
      </c>
      <c r="G123" s="9">
        <f t="shared" si="25"/>
        <v>16000</v>
      </c>
      <c r="H123" s="12">
        <f t="shared" si="26"/>
        <v>42.19</v>
      </c>
      <c r="I123" s="12">
        <f t="shared" si="27"/>
        <v>13.799999999999999</v>
      </c>
      <c r="J123" s="12">
        <f t="shared" si="28"/>
        <v>0</v>
      </c>
      <c r="K123" s="13">
        <f t="shared" si="29"/>
        <v>0</v>
      </c>
      <c r="L123" s="13">
        <f t="shared" si="30"/>
        <v>0</v>
      </c>
      <c r="M123" s="13">
        <f t="shared" si="17"/>
        <v>55.989999999999995</v>
      </c>
      <c r="N123" s="13">
        <f t="shared" si="31"/>
        <v>0</v>
      </c>
      <c r="O123" s="13">
        <f t="shared" si="18"/>
        <v>55.989999999999995</v>
      </c>
    </row>
    <row r="124" spans="1:15">
      <c r="A124" s="24" t="s">
        <v>173</v>
      </c>
      <c r="B124" s="1" t="s">
        <v>114</v>
      </c>
      <c r="C124" s="9"/>
      <c r="D124" s="9">
        <v>2667000</v>
      </c>
      <c r="E124" s="9">
        <v>2673000</v>
      </c>
      <c r="F124" s="9">
        <v>0</v>
      </c>
      <c r="G124" s="9">
        <f t="shared" si="25"/>
        <v>6000</v>
      </c>
      <c r="H124" s="12">
        <f t="shared" si="26"/>
        <v>42.19</v>
      </c>
      <c r="I124" s="12">
        <f t="shared" si="27"/>
        <v>0</v>
      </c>
      <c r="J124" s="12">
        <f t="shared" si="28"/>
        <v>0</v>
      </c>
      <c r="K124" s="13">
        <f t="shared" si="29"/>
        <v>0</v>
      </c>
      <c r="L124" s="13">
        <f t="shared" si="30"/>
        <v>0</v>
      </c>
      <c r="M124" s="13">
        <f t="shared" si="17"/>
        <v>42.19</v>
      </c>
      <c r="N124" s="13">
        <f t="shared" si="31"/>
        <v>0</v>
      </c>
      <c r="O124" s="13">
        <f t="shared" si="18"/>
        <v>42.19</v>
      </c>
    </row>
    <row r="125" spans="1:15">
      <c r="A125" s="23" t="s">
        <v>173</v>
      </c>
      <c r="B125" s="1" t="s">
        <v>115</v>
      </c>
      <c r="C125" s="9"/>
      <c r="D125" s="9">
        <v>2619000</v>
      </c>
      <c r="E125" s="9">
        <v>2630000</v>
      </c>
      <c r="F125" s="9">
        <v>0</v>
      </c>
      <c r="G125" s="9">
        <f t="shared" si="25"/>
        <v>11000</v>
      </c>
      <c r="H125" s="12">
        <f t="shared" si="26"/>
        <v>42.19</v>
      </c>
      <c r="I125" s="12">
        <f t="shared" si="27"/>
        <v>2.2999999999999998</v>
      </c>
      <c r="J125" s="12">
        <f t="shared" si="28"/>
        <v>0</v>
      </c>
      <c r="K125" s="13">
        <f t="shared" si="29"/>
        <v>0</v>
      </c>
      <c r="L125" s="13">
        <f t="shared" si="30"/>
        <v>0</v>
      </c>
      <c r="M125" s="13">
        <f t="shared" si="17"/>
        <v>44.489999999999995</v>
      </c>
      <c r="N125" s="13">
        <f t="shared" si="31"/>
        <v>0</v>
      </c>
      <c r="O125" s="13">
        <f t="shared" si="18"/>
        <v>44.489999999999995</v>
      </c>
    </row>
    <row r="126" spans="1:15">
      <c r="A126" s="24" t="s">
        <v>173</v>
      </c>
      <c r="B126" s="1" t="s">
        <v>116</v>
      </c>
      <c r="C126" s="9"/>
      <c r="D126" s="9">
        <v>4281000</v>
      </c>
      <c r="E126" s="9">
        <v>4283000</v>
      </c>
      <c r="F126" s="9">
        <v>0</v>
      </c>
      <c r="G126" s="9">
        <f t="shared" si="25"/>
        <v>2000</v>
      </c>
      <c r="H126" s="12">
        <f t="shared" si="26"/>
        <v>42.19</v>
      </c>
      <c r="I126" s="12">
        <f t="shared" si="27"/>
        <v>0</v>
      </c>
      <c r="J126" s="12">
        <f t="shared" si="28"/>
        <v>0</v>
      </c>
      <c r="K126" s="13">
        <f t="shared" si="29"/>
        <v>0</v>
      </c>
      <c r="L126" s="13">
        <f t="shared" si="30"/>
        <v>0</v>
      </c>
      <c r="M126" s="13">
        <f t="shared" si="17"/>
        <v>42.19</v>
      </c>
      <c r="N126" s="13">
        <f t="shared" si="31"/>
        <v>0</v>
      </c>
      <c r="O126" s="13">
        <f t="shared" si="18"/>
        <v>42.19</v>
      </c>
    </row>
    <row r="127" spans="1:15">
      <c r="A127" s="23" t="s">
        <v>173</v>
      </c>
      <c r="B127" s="1" t="s">
        <v>117</v>
      </c>
      <c r="C127" s="9"/>
      <c r="D127" s="9">
        <v>1935000</v>
      </c>
      <c r="E127" s="9">
        <v>1940000</v>
      </c>
      <c r="F127" s="9">
        <v>0</v>
      </c>
      <c r="G127" s="9">
        <f t="shared" si="25"/>
        <v>5000</v>
      </c>
      <c r="H127" s="12">
        <f t="shared" si="26"/>
        <v>42.19</v>
      </c>
      <c r="I127" s="12">
        <f t="shared" si="27"/>
        <v>0</v>
      </c>
      <c r="J127" s="12">
        <f t="shared" si="28"/>
        <v>0</v>
      </c>
      <c r="K127" s="13">
        <f t="shared" si="29"/>
        <v>0</v>
      </c>
      <c r="L127" s="13">
        <f t="shared" si="30"/>
        <v>0</v>
      </c>
      <c r="M127" s="13">
        <f t="shared" si="17"/>
        <v>42.19</v>
      </c>
      <c r="N127" s="13">
        <f t="shared" si="31"/>
        <v>0</v>
      </c>
      <c r="O127" s="13">
        <f t="shared" si="18"/>
        <v>42.19</v>
      </c>
    </row>
    <row r="128" spans="1:15">
      <c r="A128" s="24" t="s">
        <v>173</v>
      </c>
      <c r="B128" s="1" t="s">
        <v>118</v>
      </c>
      <c r="C128" s="9"/>
      <c r="D128" s="9">
        <v>65000</v>
      </c>
      <c r="E128" s="9">
        <v>74000</v>
      </c>
      <c r="F128" s="9">
        <v>0</v>
      </c>
      <c r="G128" s="9">
        <f t="shared" si="25"/>
        <v>9000</v>
      </c>
      <c r="H128" s="12">
        <f t="shared" si="26"/>
        <v>42.19</v>
      </c>
      <c r="I128" s="12">
        <f t="shared" si="27"/>
        <v>0</v>
      </c>
      <c r="J128" s="12">
        <f t="shared" si="28"/>
        <v>0</v>
      </c>
      <c r="K128" s="13">
        <f t="shared" si="29"/>
        <v>0</v>
      </c>
      <c r="L128" s="13">
        <f t="shared" si="30"/>
        <v>0</v>
      </c>
      <c r="M128" s="13">
        <f t="shared" si="17"/>
        <v>42.19</v>
      </c>
      <c r="N128" s="13">
        <f t="shared" si="31"/>
        <v>0</v>
      </c>
      <c r="O128" s="13">
        <f t="shared" si="18"/>
        <v>42.19</v>
      </c>
    </row>
    <row r="129" spans="1:15">
      <c r="A129" s="23" t="s">
        <v>173</v>
      </c>
      <c r="B129" s="1" t="s">
        <v>119</v>
      </c>
      <c r="C129" s="9"/>
      <c r="D129" s="9">
        <v>7563000</v>
      </c>
      <c r="E129" s="9">
        <v>7571000</v>
      </c>
      <c r="F129" s="9">
        <v>0</v>
      </c>
      <c r="G129" s="9">
        <f t="shared" si="25"/>
        <v>8000</v>
      </c>
      <c r="H129" s="12">
        <f t="shared" si="26"/>
        <v>42.19</v>
      </c>
      <c r="I129" s="12">
        <f t="shared" si="27"/>
        <v>0</v>
      </c>
      <c r="J129" s="12">
        <f t="shared" si="28"/>
        <v>0</v>
      </c>
      <c r="K129" s="13">
        <f t="shared" si="29"/>
        <v>0</v>
      </c>
      <c r="L129" s="13">
        <f t="shared" si="30"/>
        <v>0</v>
      </c>
      <c r="M129" s="13">
        <f t="shared" si="17"/>
        <v>42.19</v>
      </c>
      <c r="N129" s="13">
        <f t="shared" si="31"/>
        <v>0</v>
      </c>
      <c r="O129" s="13">
        <f t="shared" si="18"/>
        <v>42.19</v>
      </c>
    </row>
    <row r="130" spans="1:15">
      <c r="A130" s="24" t="s">
        <v>173</v>
      </c>
      <c r="B130" s="1" t="s">
        <v>120</v>
      </c>
      <c r="C130" s="9"/>
      <c r="D130" s="9">
        <v>3780000</v>
      </c>
      <c r="E130" s="9">
        <v>3794000</v>
      </c>
      <c r="F130" s="9">
        <v>0</v>
      </c>
      <c r="G130" s="9">
        <f t="shared" si="25"/>
        <v>14000</v>
      </c>
      <c r="H130" s="12">
        <f t="shared" si="26"/>
        <v>42.19</v>
      </c>
      <c r="I130" s="12">
        <f t="shared" si="27"/>
        <v>9.1999999999999993</v>
      </c>
      <c r="J130" s="12">
        <f t="shared" si="28"/>
        <v>0</v>
      </c>
      <c r="K130" s="13">
        <f t="shared" si="29"/>
        <v>0</v>
      </c>
      <c r="L130" s="13">
        <f t="shared" si="30"/>
        <v>0</v>
      </c>
      <c r="M130" s="13">
        <f t="shared" si="17"/>
        <v>51.39</v>
      </c>
      <c r="N130" s="13">
        <f t="shared" si="31"/>
        <v>0</v>
      </c>
      <c r="O130" s="13">
        <f t="shared" si="18"/>
        <v>51.39</v>
      </c>
    </row>
    <row r="131" spans="1:15">
      <c r="A131" s="23" t="s">
        <v>173</v>
      </c>
      <c r="B131" s="1" t="s">
        <v>121</v>
      </c>
      <c r="C131" s="9" t="s">
        <v>135</v>
      </c>
      <c r="D131" s="9">
        <v>0</v>
      </c>
      <c r="E131" s="9">
        <v>0</v>
      </c>
      <c r="F131" s="9">
        <v>0</v>
      </c>
      <c r="G131" s="9">
        <f t="shared" si="25"/>
        <v>0</v>
      </c>
      <c r="H131" s="12">
        <f t="shared" si="26"/>
        <v>12.41</v>
      </c>
      <c r="I131" s="12">
        <f t="shared" si="27"/>
        <v>0</v>
      </c>
      <c r="J131" s="12">
        <f t="shared" si="28"/>
        <v>0</v>
      </c>
      <c r="K131" s="13">
        <f t="shared" si="29"/>
        <v>0</v>
      </c>
      <c r="L131" s="13">
        <f t="shared" si="30"/>
        <v>0</v>
      </c>
      <c r="M131" s="13">
        <f t="shared" si="17"/>
        <v>12.41</v>
      </c>
      <c r="N131" s="13">
        <f t="shared" si="31"/>
        <v>0</v>
      </c>
      <c r="O131" s="13">
        <f t="shared" si="18"/>
        <v>12.41</v>
      </c>
    </row>
    <row r="132" spans="1:15">
      <c r="A132" s="24" t="s">
        <v>173</v>
      </c>
      <c r="B132" s="1" t="s">
        <v>122</v>
      </c>
      <c r="C132" s="9"/>
      <c r="D132" s="9">
        <v>1429000</v>
      </c>
      <c r="E132" s="9">
        <v>1447000</v>
      </c>
      <c r="F132" s="9">
        <v>0</v>
      </c>
      <c r="G132" s="9">
        <f t="shared" si="25"/>
        <v>18000</v>
      </c>
      <c r="H132" s="12">
        <f t="shared" si="26"/>
        <v>42.19</v>
      </c>
      <c r="I132" s="12">
        <f t="shared" si="27"/>
        <v>18.399999999999999</v>
      </c>
      <c r="J132" s="12">
        <f t="shared" si="28"/>
        <v>0</v>
      </c>
      <c r="K132" s="13">
        <f t="shared" si="29"/>
        <v>0</v>
      </c>
      <c r="L132" s="13">
        <f t="shared" si="30"/>
        <v>0</v>
      </c>
      <c r="M132" s="13">
        <f t="shared" si="17"/>
        <v>60.589999999999996</v>
      </c>
      <c r="N132" s="13">
        <f t="shared" si="31"/>
        <v>0</v>
      </c>
      <c r="O132" s="13">
        <f t="shared" si="18"/>
        <v>60.589999999999996</v>
      </c>
    </row>
    <row r="133" spans="1:15">
      <c r="A133" s="23" t="s">
        <v>173</v>
      </c>
      <c r="B133" s="1" t="s">
        <v>123</v>
      </c>
      <c r="C133" s="9" t="s">
        <v>135</v>
      </c>
      <c r="D133" s="9">
        <v>0</v>
      </c>
      <c r="E133" s="9">
        <v>0</v>
      </c>
      <c r="F133" s="9">
        <v>0</v>
      </c>
      <c r="G133" s="9">
        <f t="shared" si="25"/>
        <v>0</v>
      </c>
      <c r="H133" s="12">
        <f t="shared" si="26"/>
        <v>12.41</v>
      </c>
      <c r="I133" s="12">
        <f t="shared" si="27"/>
        <v>0</v>
      </c>
      <c r="J133" s="12">
        <f t="shared" si="28"/>
        <v>0</v>
      </c>
      <c r="K133" s="13">
        <f t="shared" si="29"/>
        <v>0</v>
      </c>
      <c r="L133" s="13">
        <f t="shared" si="30"/>
        <v>0</v>
      </c>
      <c r="M133" s="13">
        <f t="shared" si="17"/>
        <v>12.41</v>
      </c>
      <c r="N133" s="13">
        <f t="shared" si="31"/>
        <v>0</v>
      </c>
      <c r="O133" s="13">
        <f t="shared" si="18"/>
        <v>12.41</v>
      </c>
    </row>
    <row r="134" spans="1:15">
      <c r="A134" s="24" t="s">
        <v>173</v>
      </c>
      <c r="B134" s="1" t="s">
        <v>124</v>
      </c>
      <c r="C134" s="9" t="s">
        <v>135</v>
      </c>
      <c r="D134" s="9">
        <v>0</v>
      </c>
      <c r="E134" s="9">
        <v>0</v>
      </c>
      <c r="F134" s="9">
        <v>0</v>
      </c>
      <c r="G134" s="9">
        <f t="shared" si="25"/>
        <v>0</v>
      </c>
      <c r="H134" s="12">
        <f t="shared" si="26"/>
        <v>12.41</v>
      </c>
      <c r="I134" s="12">
        <f t="shared" si="27"/>
        <v>0</v>
      </c>
      <c r="J134" s="12">
        <f t="shared" si="28"/>
        <v>0</v>
      </c>
      <c r="K134" s="13">
        <f t="shared" si="29"/>
        <v>0</v>
      </c>
      <c r="L134" s="13">
        <f t="shared" si="30"/>
        <v>0</v>
      </c>
      <c r="M134" s="13">
        <f t="shared" si="17"/>
        <v>12.41</v>
      </c>
      <c r="N134" s="13">
        <f t="shared" si="31"/>
        <v>0</v>
      </c>
      <c r="O134" s="13">
        <f t="shared" si="18"/>
        <v>12.41</v>
      </c>
    </row>
    <row r="135" spans="1:15">
      <c r="A135" s="23" t="s">
        <v>173</v>
      </c>
      <c r="B135" s="1" t="s">
        <v>125</v>
      </c>
      <c r="C135" s="9" t="s">
        <v>135</v>
      </c>
      <c r="D135" s="9">
        <v>0</v>
      </c>
      <c r="E135" s="9">
        <v>0</v>
      </c>
      <c r="F135" s="9">
        <v>0</v>
      </c>
      <c r="G135" s="9">
        <f t="shared" si="25"/>
        <v>0</v>
      </c>
      <c r="H135" s="12">
        <f t="shared" si="26"/>
        <v>12.41</v>
      </c>
      <c r="I135" s="12">
        <f t="shared" si="27"/>
        <v>0</v>
      </c>
      <c r="J135" s="12">
        <f t="shared" si="28"/>
        <v>0</v>
      </c>
      <c r="K135" s="13">
        <f t="shared" si="29"/>
        <v>0</v>
      </c>
      <c r="L135" s="13">
        <f t="shared" si="30"/>
        <v>0</v>
      </c>
      <c r="M135" s="13">
        <f t="shared" si="17"/>
        <v>12.41</v>
      </c>
      <c r="N135" s="13">
        <f t="shared" si="31"/>
        <v>0</v>
      </c>
      <c r="O135" s="13">
        <f t="shared" si="18"/>
        <v>12.41</v>
      </c>
    </row>
    <row r="136" spans="1:15">
      <c r="A136" s="25" t="s">
        <v>173</v>
      </c>
      <c r="B136" s="1" t="s">
        <v>126</v>
      </c>
      <c r="C136" s="9"/>
      <c r="D136" s="9">
        <v>1368000</v>
      </c>
      <c r="E136" s="9">
        <v>1416000</v>
      </c>
      <c r="F136" s="9">
        <v>0</v>
      </c>
      <c r="G136" s="9">
        <f t="shared" si="25"/>
        <v>48000</v>
      </c>
      <c r="H136" s="12">
        <f t="shared" si="26"/>
        <v>42.19</v>
      </c>
      <c r="I136" s="12">
        <f t="shared" si="27"/>
        <v>23</v>
      </c>
      <c r="J136" s="12">
        <f t="shared" si="28"/>
        <v>26.7</v>
      </c>
      <c r="K136" s="13">
        <f t="shared" si="29"/>
        <v>31</v>
      </c>
      <c r="L136" s="13">
        <f t="shared" si="30"/>
        <v>28.8</v>
      </c>
      <c r="M136" s="13">
        <f t="shared" si="17"/>
        <v>151.69</v>
      </c>
      <c r="N136" s="13">
        <f t="shared" si="31"/>
        <v>18.035875000000001</v>
      </c>
      <c r="O136" s="13">
        <f t="shared" si="18"/>
        <v>169.725875</v>
      </c>
    </row>
    <row r="137" spans="1:15">
      <c r="C137" s="9"/>
      <c r="D137" s="9"/>
      <c r="E137" s="9"/>
      <c r="F137" s="9"/>
      <c r="G137" s="9"/>
      <c r="H137" s="12"/>
      <c r="I137" s="12"/>
      <c r="J137" s="12"/>
      <c r="K137" s="13"/>
      <c r="L137" s="13"/>
      <c r="M137" s="13"/>
      <c r="N137" s="13"/>
      <c r="O137" s="13"/>
    </row>
    <row r="138" spans="1:15">
      <c r="D138" s="1" t="s">
        <v>145</v>
      </c>
      <c r="G138" s="1">
        <f>SUM(G11:G136)</f>
        <v>1434400</v>
      </c>
      <c r="K138" s="1" t="s">
        <v>133</v>
      </c>
      <c r="N138" s="16">
        <f>SUM(N11:N136)</f>
        <v>332.97</v>
      </c>
      <c r="O138" s="5">
        <f>SUM(O11:O136)</f>
        <v>6821.5699999999852</v>
      </c>
    </row>
    <row r="139" spans="1:15">
      <c r="D139" s="1" t="s">
        <v>147</v>
      </c>
      <c r="G139" s="1">
        <f>G138-G16</f>
        <v>1396400</v>
      </c>
    </row>
    <row r="140" spans="1:15">
      <c r="D140" s="1" t="s">
        <v>153</v>
      </c>
      <c r="G140" s="1">
        <f>SUMIF(G11:G15,"&gt;" &amp; $I$6)+SUMIF(G17:G136,"&gt;" &amp; $I$6)+SUMIF(G16,"&gt;" &amp; $I$7)</f>
        <v>485000</v>
      </c>
    </row>
    <row r="141" spans="1:15">
      <c r="D141" s="1" t="s">
        <v>154</v>
      </c>
      <c r="G141" s="1">
        <f>(SUMIF(G11:G15,"&gt;" &amp; $I$6)-(COUNTIF(G11:G15,"&gt;" &amp; $I$6)*$I$6))+(SUMIF(G17:G136,"&gt;" &amp; $I$6)-(COUNTIF(G17:G136,"&gt;" &amp; $I$6)*$I$6))+(SUMIF(G16,"&gt;" &amp; $I$7)-(COUNTIF(G16,"&gt;" &amp; $I$7)*$I$7))</f>
        <v>240000</v>
      </c>
    </row>
  </sheetData>
  <mergeCells count="1">
    <mergeCell ref="O7:O9"/>
  </mergeCells>
  <pageMargins left="0.2" right="0.2" top="0.49" bottom="0.63" header="0.25" footer="0"/>
  <pageSetup scale="73" fitToHeight="0" orientation="landscape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listcustomers</vt:lpstr>
      <vt:lpstr>listcustomers!Print_Titles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C. Murdock</dc:creator>
  <cp:lastModifiedBy>mpaschal</cp:lastModifiedBy>
  <cp:lastPrinted>2013-07-10T17:32:46Z</cp:lastPrinted>
  <dcterms:created xsi:type="dcterms:W3CDTF">2011-05-04T15:58:26Z</dcterms:created>
  <dcterms:modified xsi:type="dcterms:W3CDTF">2013-07-11T17:02:02Z</dcterms:modified>
</cp:coreProperties>
</file>