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0" yWindow="0" windowWidth="24000" windowHeight="11190"/>
  </bookViews>
  <sheets>
    <sheet name="8.1" sheetId="1" r:id="rId1"/>
    <sheet name="8.2" sheetId="2" r:id="rId2"/>
    <sheet name="8.3" sheetId="3" r:id="rId3"/>
    <sheet name="8.4" sheetId="4" r:id="rId4"/>
  </sheets>
  <externalReferences>
    <externalReference r:id="rId5"/>
    <externalReference r:id="rId6"/>
  </externalReferences>
  <definedNames>
    <definedName name="_xlnm.Print_Area" localSheetId="0">'8.1'!$A$1:$F$46</definedName>
    <definedName name="_xlnm.Print_Area" localSheetId="1">'8.2'!$A$1:$F$36</definedName>
    <definedName name="_xlnm.Print_Area" localSheetId="2">'8.3'!$A$1:$I$27</definedName>
    <definedName name="_xlnm.Print_Area" localSheetId="3">'8.4'!$A$1:$G$27</definedName>
    <definedName name="ValidAccount">[1]Variables!$AK$43:$AK$380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F39" i="1"/>
  <c r="F41" i="1" s="1"/>
  <c r="F44" i="1" s="1"/>
  <c r="F46" i="1" s="1"/>
  <c r="C10" i="1" s="1"/>
  <c r="F10" i="1" s="1"/>
  <c r="D27" i="1"/>
  <c r="F25" i="1"/>
  <c r="F24" i="1"/>
  <c r="F23" i="1"/>
  <c r="F22" i="1"/>
  <c r="C33" i="2"/>
  <c r="C35" i="2" s="1"/>
  <c r="C11" i="2" s="1"/>
  <c r="F11" i="2" s="1"/>
  <c r="C28" i="2"/>
  <c r="C30" i="2" s="1"/>
  <c r="C10" i="2" s="1"/>
  <c r="I9" i="3"/>
  <c r="G14" i="4"/>
  <c r="G15" i="4" s="1"/>
  <c r="G13" i="4"/>
  <c r="G12" i="4"/>
  <c r="F42" i="1" l="1"/>
  <c r="F27" i="1"/>
  <c r="F28" i="1" s="1"/>
  <c r="F10" i="2"/>
  <c r="F13" i="2" s="1"/>
  <c r="C13" i="2"/>
  <c r="F30" i="1" l="1"/>
  <c r="F32" i="1" s="1"/>
  <c r="C9" i="1" s="1"/>
  <c r="F9" i="1" s="1"/>
  <c r="F12" i="1" s="1"/>
</calcChain>
</file>

<file path=xl/sharedStrings.xml><?xml version="1.0" encoding="utf-8"?>
<sst xmlns="http://schemas.openxmlformats.org/spreadsheetml/2006/main" count="123" uniqueCount="61">
  <si>
    <t>Docket No. 13-035-184</t>
  </si>
  <si>
    <t>Utah General Rate Case - June 2015</t>
  </si>
  <si>
    <t>Eric Orton</t>
  </si>
  <si>
    <t>Office Supplies &amp; Expenses</t>
  </si>
  <si>
    <t>DPU Exhibit 8.4</t>
  </si>
  <si>
    <t>TOTAL</t>
  </si>
  <si>
    <t>UTAH</t>
  </si>
  <si>
    <t>ACCOUNT</t>
  </si>
  <si>
    <t>COMPANY</t>
  </si>
  <si>
    <t>FACTOR</t>
  </si>
  <si>
    <t>FACTOR %</t>
  </si>
  <si>
    <t>ALLOCATED</t>
  </si>
  <si>
    <t xml:space="preserve">Adjustment to Expense </t>
  </si>
  <si>
    <t xml:space="preserve">   Demand Side Management</t>
  </si>
  <si>
    <t>UT</t>
  </si>
  <si>
    <t xml:space="preserve">   Blue Sky</t>
  </si>
  <si>
    <t xml:space="preserve">   Project Silver</t>
  </si>
  <si>
    <t>Total</t>
  </si>
  <si>
    <t>Discription of Adjustment:</t>
  </si>
  <si>
    <t>This adjustment removes expenses that should not have been included in regulated results.</t>
  </si>
  <si>
    <t>Rocky Mountain Power</t>
  </si>
  <si>
    <t>Utah General Rate Case</t>
  </si>
  <si>
    <t>Misc General Expense - Challenge Grants</t>
  </si>
  <si>
    <t>DPU Exhibit 8.3</t>
  </si>
  <si>
    <t>Adjustment to Expense:</t>
  </si>
  <si>
    <t>Miscellaneous General Expense</t>
  </si>
  <si>
    <t>The Division removes 100 percent of the Challenge Grant expense since it appears these expenses</t>
  </si>
  <si>
    <t>are related to civic activities.</t>
  </si>
  <si>
    <t>Misc General Expense - Civic Memberships</t>
  </si>
  <si>
    <t>DPU Exhibit 8.2</t>
  </si>
  <si>
    <t>ACCT</t>
  </si>
  <si>
    <t>SO</t>
  </si>
  <si>
    <t>Description:</t>
  </si>
  <si>
    <t xml:space="preserve">To remove expenses related to Chamber of Commerce type payments from revenue requirement. </t>
  </si>
  <si>
    <t>These amounts are civic related activities as the Uniform System of accounts is interpreted by the DPU.</t>
  </si>
  <si>
    <t>They are therefore removed from the company test year amounts.</t>
  </si>
  <si>
    <t>Total Company - Non-Utah</t>
  </si>
  <si>
    <t xml:space="preserve">Escalation Factor </t>
  </si>
  <si>
    <t>Total Company - Utah</t>
  </si>
  <si>
    <t xml:space="preserve"> %</t>
  </si>
  <si>
    <t>Club/Civic Organization Membership Expense - Non-Utah</t>
  </si>
  <si>
    <t>Club/Civic Organization Membership Expense - Utah Only</t>
  </si>
  <si>
    <t xml:space="preserve">Misc General Expense - Lobbying </t>
  </si>
  <si>
    <t>DPU Exhibit 8.1</t>
  </si>
  <si>
    <t>EEI</t>
  </si>
  <si>
    <t>UTC</t>
  </si>
  <si>
    <t>Total Adjustment</t>
  </si>
  <si>
    <t xml:space="preserve">% </t>
  </si>
  <si>
    <t>Amount</t>
  </si>
  <si>
    <t>Pacificorp Portion</t>
  </si>
  <si>
    <t>Influence</t>
  </si>
  <si>
    <t>Legislation</t>
  </si>
  <si>
    <t xml:space="preserve">Regular Activies of Edison Electric Institute  </t>
  </si>
  <si>
    <t>Industry Issues</t>
  </si>
  <si>
    <t>Mutual Assistance Program</t>
  </si>
  <si>
    <t>Contribution to the Thomas Alva Edison Foundation</t>
  </si>
  <si>
    <t>% of total dues used to influence legislation</t>
  </si>
  <si>
    <t xml:space="preserve">Escalation of expense  </t>
  </si>
  <si>
    <t>Membership Fees</t>
  </si>
  <si>
    <t>with lobbying efforts and are therefore viewed by the DPU as a below the line expense.</t>
  </si>
  <si>
    <t>To remove Edison Electric Institute (EEI) dues and Utilities Telecom Council (UTC) that are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</si>
</sst>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%"/>
    <numFmt numFmtId="167" formatCode="_(&quot;$&quot;* #,##0_);_(&quot;$&quot;* \(#,##0\);_(&quot;$&quot;* &quot;-&quot;??_);_(@_)"/>
    <numFmt numFmtId="168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5" fillId="0" borderId="0" xfId="0" applyFont="1"/>
    <xf numFmtId="0" fontId="3" fillId="0" borderId="0" xfId="0" applyFont="1" applyFill="1" applyBorder="1"/>
    <xf numFmtId="0" fontId="3" fillId="0" borderId="0" xfId="4" applyFont="1" applyFill="1" applyBorder="1" applyAlignment="1">
      <alignment horizontal="center"/>
    </xf>
    <xf numFmtId="164" fontId="5" fillId="0" borderId="0" xfId="0" applyNumberFormat="1" applyFont="1"/>
    <xf numFmtId="3" fontId="3" fillId="0" borderId="0" xfId="0" applyNumberFormat="1" applyFont="1" applyBorder="1" applyAlignment="1">
      <alignment horizontal="center"/>
    </xf>
    <xf numFmtId="9" fontId="3" fillId="0" borderId="0" xfId="3" applyNumberFormat="1" applyFont="1" applyFill="1" applyAlignment="1" applyProtection="1">
      <alignment horizontal="center"/>
      <protection locked="0"/>
    </xf>
    <xf numFmtId="37" fontId="3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5" fillId="0" borderId="0" xfId="0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2" fillId="0" borderId="0" xfId="0" applyFont="1"/>
    <xf numFmtId="0" fontId="5" fillId="0" borderId="0" xfId="0" applyFont="1" applyFill="1" applyAlignment="1">
      <alignment horizontal="right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/>
    <xf numFmtId="166" fontId="3" fillId="0" borderId="0" xfId="3" applyNumberFormat="1" applyFont="1"/>
    <xf numFmtId="167" fontId="1" fillId="0" borderId="0" xfId="2" applyNumberFormat="1"/>
    <xf numFmtId="168" fontId="1" fillId="0" borderId="0" xfId="3" applyNumberFormat="1"/>
    <xf numFmtId="167" fontId="1" fillId="0" borderId="0" xfId="2" applyNumberFormat="1" applyBorder="1"/>
    <xf numFmtId="167" fontId="2" fillId="0" borderId="0" xfId="0" applyNumberFormat="1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2" fontId="0" fillId="0" borderId="0" xfId="0" applyNumberFormat="1"/>
    <xf numFmtId="0" fontId="0" fillId="0" borderId="0" xfId="0" applyFill="1"/>
    <xf numFmtId="10" fontId="0" fillId="0" borderId="7" xfId="0" applyNumberFormat="1" applyFill="1" applyBorder="1"/>
    <xf numFmtId="0" fontId="3" fillId="0" borderId="7" xfId="0" applyFont="1" applyBorder="1" applyAlignment="1">
      <alignment horizontal="center"/>
    </xf>
    <xf numFmtId="10" fontId="3" fillId="0" borderId="0" xfId="3" applyNumberFormat="1" applyFont="1"/>
    <xf numFmtId="10" fontId="1" fillId="0" borderId="0" xfId="3" applyNumberFormat="1"/>
    <xf numFmtId="167" fontId="2" fillId="0" borderId="0" xfId="2" applyNumberFormat="1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1" fillId="0" borderId="4" xfId="5" applyBorder="1"/>
    <xf numFmtId="0" fontId="1" fillId="0" borderId="0" xfId="5" applyBorder="1"/>
    <xf numFmtId="0" fontId="1" fillId="0" borderId="0" xfId="5" applyBorder="1" applyAlignment="1">
      <alignment horizontal="center"/>
    </xf>
    <xf numFmtId="0" fontId="1" fillId="0" borderId="5" xfId="5" applyBorder="1" applyAlignment="1">
      <alignment horizontal="center"/>
    </xf>
    <xf numFmtId="0" fontId="1" fillId="0" borderId="4" xfId="5" applyFont="1" applyBorder="1"/>
    <xf numFmtId="0" fontId="1" fillId="0" borderId="7" xfId="5" applyBorder="1" applyAlignment="1">
      <alignment horizontal="center"/>
    </xf>
    <xf numFmtId="0" fontId="1" fillId="0" borderId="8" xfId="5" applyBorder="1" applyAlignment="1">
      <alignment horizontal="center"/>
    </xf>
    <xf numFmtId="44" fontId="1" fillId="0" borderId="0" xfId="6" applyFont="1" applyBorder="1"/>
    <xf numFmtId="10" fontId="1" fillId="0" borderId="0" xfId="7" applyNumberFormat="1" applyFont="1" applyBorder="1"/>
    <xf numFmtId="44" fontId="1" fillId="0" borderId="5" xfId="5" applyNumberFormat="1" applyBorder="1"/>
    <xf numFmtId="0" fontId="1" fillId="0" borderId="5" xfId="5" applyBorder="1"/>
    <xf numFmtId="44" fontId="1" fillId="0" borderId="5" xfId="6" applyFont="1" applyBorder="1"/>
    <xf numFmtId="10" fontId="1" fillId="0" borderId="5" xfId="7" applyNumberFormat="1" applyFont="1" applyBorder="1"/>
    <xf numFmtId="0" fontId="0" fillId="0" borderId="4" xfId="0" applyBorder="1"/>
    <xf numFmtId="10" fontId="0" fillId="0" borderId="0" xfId="0" applyNumberFormat="1" applyBorder="1"/>
    <xf numFmtId="0" fontId="1" fillId="0" borderId="7" xfId="5" applyBorder="1"/>
    <xf numFmtId="44" fontId="1" fillId="0" borderId="8" xfId="5" applyNumberFormat="1" applyBorder="1"/>
    <xf numFmtId="0" fontId="3" fillId="0" borderId="6" xfId="0" applyFont="1" applyBorder="1"/>
  </cellXfs>
  <cellStyles count="8">
    <cellStyle name="Comma" xfId="1" builtinId="3"/>
    <cellStyle name="Currency" xfId="2" builtinId="4"/>
    <cellStyle name="Currency 2" xfId="6"/>
    <cellStyle name="Normal" xfId="0" builtinId="0"/>
    <cellStyle name="Normal 2" xfId="5"/>
    <cellStyle name="Normal_Adjustment Template" xfId="4"/>
    <cellStyle name="Percent" xfId="3" builtinId="5"/>
    <cellStyle name="Percent 2" xfId="7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8\Utah%20GRC%20Dec%202009%20with%20June%2008%20Base\Models\Filed%20Models\Models\UT%20RAM%20Semi%20Jun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ic\Electric%20Coops\rmp\expenses\Orton%20Prefiled%20Direct%20Testimony%20-%20Exhibit%207.3%20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U Exhibit 7.1 Dir"/>
      <sheetName val="data"/>
    </sheetNames>
    <sheetDataSet>
      <sheetData sheetId="0"/>
      <sheetData sheetId="1">
        <row r="45">
          <cell r="J45">
            <v>74442.75</v>
          </cell>
        </row>
        <row r="237">
          <cell r="J237">
            <v>285854.71999999997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4" sqref="F4"/>
    </sheetView>
  </sheetViews>
  <sheetFormatPr defaultRowHeight="15" x14ac:dyDescent="0.25"/>
  <cols>
    <col min="1" max="1" width="26" customWidth="1"/>
    <col min="3" max="3" width="11.5703125" customWidth="1"/>
    <col min="4" max="4" width="12.5703125" bestFit="1" customWidth="1"/>
    <col min="5" max="5" width="10.7109375" bestFit="1" customWidth="1"/>
    <col min="6" max="6" width="20.28515625" bestFit="1" customWidth="1"/>
  </cols>
  <sheetData>
    <row r="1" spans="1:6" x14ac:dyDescent="0.25">
      <c r="A1" s="7" t="s">
        <v>20</v>
      </c>
      <c r="D1" s="68"/>
      <c r="F1" s="28" t="s">
        <v>0</v>
      </c>
    </row>
    <row r="2" spans="1:6" x14ac:dyDescent="0.25">
      <c r="A2" s="7" t="s">
        <v>21</v>
      </c>
      <c r="D2" s="68"/>
      <c r="F2" s="28" t="s">
        <v>2</v>
      </c>
    </row>
    <row r="3" spans="1:6" x14ac:dyDescent="0.25">
      <c r="A3" s="43" t="s">
        <v>42</v>
      </c>
      <c r="D3" s="68"/>
      <c r="F3" s="44" t="s">
        <v>43</v>
      </c>
    </row>
    <row r="4" spans="1:6" x14ac:dyDescent="0.25">
      <c r="D4" s="68"/>
      <c r="F4" s="46">
        <v>41760</v>
      </c>
    </row>
    <row r="5" spans="1:6" x14ac:dyDescent="0.25">
      <c r="D5" s="68"/>
    </row>
    <row r="6" spans="1:6" x14ac:dyDescent="0.25">
      <c r="B6" s="69"/>
      <c r="C6" s="41" t="s">
        <v>5</v>
      </c>
      <c r="D6" s="41"/>
      <c r="E6" s="41"/>
      <c r="F6" s="41" t="s">
        <v>6</v>
      </c>
    </row>
    <row r="7" spans="1:6" x14ac:dyDescent="0.25">
      <c r="A7" s="50" t="s">
        <v>24</v>
      </c>
      <c r="B7" s="50" t="s">
        <v>30</v>
      </c>
      <c r="C7" s="50" t="s">
        <v>8</v>
      </c>
      <c r="D7" s="50" t="s">
        <v>9</v>
      </c>
      <c r="E7" s="50" t="s">
        <v>10</v>
      </c>
      <c r="F7" s="50" t="s">
        <v>11</v>
      </c>
    </row>
    <row r="8" spans="1:6" x14ac:dyDescent="0.25">
      <c r="A8" s="50"/>
      <c r="B8" s="50"/>
      <c r="C8" s="50"/>
      <c r="D8" s="50"/>
      <c r="E8" s="50"/>
      <c r="F8" s="50"/>
    </row>
    <row r="9" spans="1:6" x14ac:dyDescent="0.25">
      <c r="A9" s="41" t="s">
        <v>44</v>
      </c>
      <c r="B9">
        <v>930</v>
      </c>
      <c r="C9" s="70">
        <f>-F32</f>
        <v>-209657.62503600001</v>
      </c>
      <c r="D9" s="41" t="s">
        <v>31</v>
      </c>
      <c r="E9" s="71">
        <v>0.424703</v>
      </c>
      <c r="F9" s="70">
        <f>C9*E9</f>
        <v>-89042.222325664319</v>
      </c>
    </row>
    <row r="10" spans="1:6" x14ac:dyDescent="0.25">
      <c r="A10" s="41" t="s">
        <v>45</v>
      </c>
      <c r="B10">
        <v>930</v>
      </c>
      <c r="C10" s="70">
        <f>-F46</f>
        <v>-694.89688000000012</v>
      </c>
      <c r="D10" s="41" t="s">
        <v>31</v>
      </c>
      <c r="E10" s="71">
        <v>0.424703</v>
      </c>
      <c r="F10" s="70">
        <f>C10*E10</f>
        <v>-295.12478962664005</v>
      </c>
    </row>
    <row r="11" spans="1:6" x14ac:dyDescent="0.25">
      <c r="C11" s="70"/>
      <c r="D11" s="41"/>
      <c r="E11" s="71"/>
      <c r="F11" s="70"/>
    </row>
    <row r="12" spans="1:6" x14ac:dyDescent="0.25">
      <c r="A12" t="s">
        <v>46</v>
      </c>
      <c r="C12" s="72"/>
      <c r="D12" s="68"/>
      <c r="E12" s="73"/>
      <c r="F12" s="87">
        <f>SUM(F9:F10)</f>
        <v>-89337.347115290962</v>
      </c>
    </row>
    <row r="13" spans="1:6" x14ac:dyDescent="0.25">
      <c r="C13" s="72"/>
      <c r="D13" s="68"/>
      <c r="E13" s="73"/>
      <c r="F13" s="74"/>
    </row>
    <row r="14" spans="1:6" x14ac:dyDescent="0.25">
      <c r="A14" s="88" t="s">
        <v>32</v>
      </c>
      <c r="D14" s="68"/>
    </row>
    <row r="15" spans="1:6" x14ac:dyDescent="0.25">
      <c r="A15" s="76" t="s">
        <v>60</v>
      </c>
      <c r="B15" s="32"/>
      <c r="C15" s="32"/>
      <c r="D15" s="77"/>
      <c r="E15" s="32"/>
      <c r="F15" s="33"/>
    </row>
    <row r="16" spans="1:6" x14ac:dyDescent="0.25">
      <c r="A16" s="107" t="s">
        <v>59</v>
      </c>
      <c r="B16" s="38"/>
      <c r="C16" s="38"/>
      <c r="D16" s="80"/>
      <c r="E16" s="38"/>
      <c r="F16" s="39"/>
    </row>
    <row r="17" spans="1:6" ht="6" customHeight="1" x14ac:dyDescent="0.25"/>
    <row r="18" spans="1:6" x14ac:dyDescent="0.25">
      <c r="A18" s="31"/>
      <c r="B18" s="32"/>
      <c r="C18" s="89" t="s">
        <v>44</v>
      </c>
      <c r="D18" s="32"/>
      <c r="E18" s="32"/>
      <c r="F18" s="33"/>
    </row>
    <row r="19" spans="1:6" x14ac:dyDescent="0.25">
      <c r="A19" s="90"/>
      <c r="B19" s="91"/>
      <c r="C19" s="91"/>
      <c r="D19" s="91"/>
      <c r="E19" s="92" t="s">
        <v>47</v>
      </c>
      <c r="F19" s="93" t="s">
        <v>48</v>
      </c>
    </row>
    <row r="20" spans="1:6" x14ac:dyDescent="0.25">
      <c r="A20" s="94" t="s">
        <v>49</v>
      </c>
      <c r="B20" s="91"/>
      <c r="C20" s="91"/>
      <c r="D20" s="91"/>
      <c r="E20" s="92" t="s">
        <v>50</v>
      </c>
      <c r="F20" s="93" t="s">
        <v>50</v>
      </c>
    </row>
    <row r="21" spans="1:6" x14ac:dyDescent="0.25">
      <c r="A21" s="90"/>
      <c r="B21" s="91"/>
      <c r="C21" s="91"/>
      <c r="D21" s="92"/>
      <c r="E21" s="95" t="s">
        <v>51</v>
      </c>
      <c r="F21" s="96" t="s">
        <v>51</v>
      </c>
    </row>
    <row r="22" spans="1:6" x14ac:dyDescent="0.25">
      <c r="A22" s="94" t="s">
        <v>52</v>
      </c>
      <c r="B22" s="91"/>
      <c r="C22" s="35"/>
      <c r="D22" s="97">
        <v>826716</v>
      </c>
      <c r="E22" s="98">
        <v>0.18</v>
      </c>
      <c r="F22" s="99">
        <f>E22*D22</f>
        <v>148808.88</v>
      </c>
    </row>
    <row r="23" spans="1:6" x14ac:dyDescent="0.25">
      <c r="A23" s="94" t="s">
        <v>53</v>
      </c>
      <c r="B23" s="91"/>
      <c r="C23" s="35"/>
      <c r="D23" s="97">
        <v>82672</v>
      </c>
      <c r="E23" s="98">
        <v>0.4</v>
      </c>
      <c r="F23" s="99">
        <f t="shared" ref="F23:F25" si="0">E23*D23</f>
        <v>33068.800000000003</v>
      </c>
    </row>
    <row r="24" spans="1:6" x14ac:dyDescent="0.25">
      <c r="A24" s="94" t="s">
        <v>54</v>
      </c>
      <c r="B24" s="91"/>
      <c r="C24" s="35"/>
      <c r="D24" s="97">
        <v>3247.31</v>
      </c>
      <c r="E24" s="98">
        <v>0</v>
      </c>
      <c r="F24" s="99">
        <f t="shared" si="0"/>
        <v>0</v>
      </c>
    </row>
    <row r="25" spans="1:6" x14ac:dyDescent="0.25">
      <c r="A25" s="94" t="s">
        <v>55</v>
      </c>
      <c r="B25" s="91"/>
      <c r="C25" s="35"/>
      <c r="D25" s="97">
        <v>19483.849999999999</v>
      </c>
      <c r="E25" s="98">
        <v>1</v>
      </c>
      <c r="F25" s="99">
        <f t="shared" si="0"/>
        <v>19483.849999999999</v>
      </c>
    </row>
    <row r="26" spans="1:6" x14ac:dyDescent="0.25">
      <c r="A26" s="90"/>
      <c r="B26" s="91"/>
      <c r="C26" s="35"/>
      <c r="D26" s="97"/>
      <c r="E26" s="91"/>
      <c r="F26" s="100"/>
    </row>
    <row r="27" spans="1:6" x14ac:dyDescent="0.25">
      <c r="A27" s="90" t="s">
        <v>17</v>
      </c>
      <c r="B27" s="91"/>
      <c r="C27" s="35"/>
      <c r="D27" s="97">
        <f>SUM(D22:D25)</f>
        <v>932119.16</v>
      </c>
      <c r="E27" s="91"/>
      <c r="F27" s="101">
        <f>SUM(F22:F25)</f>
        <v>201361.53</v>
      </c>
    </row>
    <row r="28" spans="1:6" x14ac:dyDescent="0.25">
      <c r="A28" s="94" t="s">
        <v>56</v>
      </c>
      <c r="B28" s="91"/>
      <c r="C28" s="35"/>
      <c r="D28" s="97"/>
      <c r="E28" s="91"/>
      <c r="F28" s="102">
        <f>F27/D27</f>
        <v>0.21602552403278566</v>
      </c>
    </row>
    <row r="29" spans="1:6" x14ac:dyDescent="0.25">
      <c r="A29" s="103"/>
      <c r="B29" s="35"/>
      <c r="C29" s="35"/>
      <c r="D29" s="35"/>
      <c r="E29" s="35"/>
      <c r="F29" s="36"/>
    </row>
    <row r="30" spans="1:6" x14ac:dyDescent="0.25">
      <c r="A30" s="94" t="s">
        <v>57</v>
      </c>
      <c r="B30" s="104">
        <v>4.1200000000000001E-2</v>
      </c>
      <c r="C30" s="35"/>
      <c r="D30" s="91"/>
      <c r="E30" s="91"/>
      <c r="F30" s="99">
        <f>F27*B30</f>
        <v>8296.0950360000006</v>
      </c>
    </row>
    <row r="31" spans="1:6" x14ac:dyDescent="0.25">
      <c r="A31" s="103"/>
      <c r="B31" s="35"/>
      <c r="C31" s="35"/>
      <c r="D31" s="35"/>
      <c r="E31" s="35"/>
      <c r="F31" s="36"/>
    </row>
    <row r="32" spans="1:6" x14ac:dyDescent="0.25">
      <c r="A32" s="103"/>
      <c r="B32" s="91" t="s">
        <v>46</v>
      </c>
      <c r="C32" s="35"/>
      <c r="D32" s="91"/>
      <c r="E32" s="91"/>
      <c r="F32" s="99">
        <f>F27+F30</f>
        <v>209657.62503600001</v>
      </c>
    </row>
    <row r="33" spans="1:6" x14ac:dyDescent="0.25">
      <c r="A33" s="37"/>
      <c r="B33" s="105"/>
      <c r="C33" s="38"/>
      <c r="D33" s="105"/>
      <c r="E33" s="105"/>
      <c r="F33" s="106"/>
    </row>
    <row r="34" spans="1:6" ht="6" customHeight="1" x14ac:dyDescent="0.25">
      <c r="D34" s="68"/>
    </row>
    <row r="35" spans="1:6" x14ac:dyDescent="0.25">
      <c r="A35" s="31"/>
      <c r="B35" s="32"/>
      <c r="C35" s="89" t="s">
        <v>45</v>
      </c>
      <c r="D35" s="77"/>
      <c r="E35" s="32"/>
      <c r="F35" s="33"/>
    </row>
    <row r="36" spans="1:6" x14ac:dyDescent="0.25">
      <c r="A36" s="94"/>
      <c r="B36" s="91"/>
      <c r="C36" s="91"/>
      <c r="D36" s="91"/>
      <c r="E36" s="92" t="s">
        <v>47</v>
      </c>
      <c r="F36" s="93" t="s">
        <v>48</v>
      </c>
    </row>
    <row r="37" spans="1:6" x14ac:dyDescent="0.25">
      <c r="A37" s="94"/>
      <c r="B37" s="91"/>
      <c r="C37" s="91"/>
      <c r="D37" s="91"/>
      <c r="E37" s="92" t="s">
        <v>50</v>
      </c>
      <c r="F37" s="93" t="s">
        <v>50</v>
      </c>
    </row>
    <row r="38" spans="1:6" x14ac:dyDescent="0.25">
      <c r="A38" s="90"/>
      <c r="B38" s="91"/>
      <c r="C38" s="91"/>
      <c r="D38" s="92"/>
      <c r="E38" s="95" t="s">
        <v>51</v>
      </c>
      <c r="F38" s="96" t="s">
        <v>51</v>
      </c>
    </row>
    <row r="39" spans="1:6" x14ac:dyDescent="0.25">
      <c r="A39" s="94" t="s">
        <v>58</v>
      </c>
      <c r="B39" s="91"/>
      <c r="C39" s="35"/>
      <c r="D39" s="97">
        <v>13348</v>
      </c>
      <c r="E39" s="98">
        <v>0.05</v>
      </c>
      <c r="F39" s="99">
        <f>E39*D39</f>
        <v>667.40000000000009</v>
      </c>
    </row>
    <row r="40" spans="1:6" x14ac:dyDescent="0.25">
      <c r="A40" s="94"/>
      <c r="B40" s="91"/>
      <c r="C40" s="35"/>
      <c r="D40" s="97"/>
      <c r="E40" s="98"/>
      <c r="F40" s="99"/>
    </row>
    <row r="41" spans="1:6" x14ac:dyDescent="0.25">
      <c r="A41" s="90" t="s">
        <v>17</v>
      </c>
      <c r="B41" s="91"/>
      <c r="C41" s="35"/>
      <c r="D41" s="97">
        <f>SUM(D39:D40)</f>
        <v>13348</v>
      </c>
      <c r="E41" s="91"/>
      <c r="F41" s="101">
        <f>SUM(F39:F40)</f>
        <v>667.40000000000009</v>
      </c>
    </row>
    <row r="42" spans="1:6" x14ac:dyDescent="0.25">
      <c r="A42" s="94" t="s">
        <v>56</v>
      </c>
      <c r="B42" s="91"/>
      <c r="C42" s="35"/>
      <c r="D42" s="97"/>
      <c r="E42" s="91"/>
      <c r="F42" s="102">
        <f>F41/D41</f>
        <v>5.000000000000001E-2</v>
      </c>
    </row>
    <row r="43" spans="1:6" x14ac:dyDescent="0.25">
      <c r="A43" s="103"/>
      <c r="B43" s="35"/>
      <c r="C43" s="35"/>
      <c r="D43" s="35"/>
      <c r="E43" s="35"/>
      <c r="F43" s="36"/>
    </row>
    <row r="44" spans="1:6" x14ac:dyDescent="0.25">
      <c r="A44" s="94" t="s">
        <v>57</v>
      </c>
      <c r="B44" s="104">
        <v>4.1200000000000001E-2</v>
      </c>
      <c r="C44" s="35"/>
      <c r="D44" s="91"/>
      <c r="E44" s="91"/>
      <c r="F44" s="99">
        <f>F41*B44</f>
        <v>27.496880000000004</v>
      </c>
    </row>
    <row r="45" spans="1:6" x14ac:dyDescent="0.25">
      <c r="A45" s="103"/>
      <c r="B45" s="35"/>
      <c r="C45" s="35"/>
      <c r="D45" s="35"/>
      <c r="E45" s="35"/>
      <c r="F45" s="36"/>
    </row>
    <row r="46" spans="1:6" x14ac:dyDescent="0.25">
      <c r="A46" s="37"/>
      <c r="B46" s="105" t="s">
        <v>46</v>
      </c>
      <c r="C46" s="38"/>
      <c r="D46" s="105"/>
      <c r="E46" s="105"/>
      <c r="F46" s="106">
        <f>F41+F44</f>
        <v>694.89688000000012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33" sqref="C33"/>
    </sheetView>
  </sheetViews>
  <sheetFormatPr defaultRowHeight="15" x14ac:dyDescent="0.25"/>
  <cols>
    <col min="1" max="1" width="51.28515625" customWidth="1"/>
    <col min="2" max="2" width="5.85546875" bestFit="1" customWidth="1"/>
    <col min="3" max="3" width="11.85546875" customWidth="1"/>
    <col min="4" max="4" width="8.28515625" customWidth="1"/>
    <col min="5" max="5" width="8" customWidth="1"/>
    <col min="6" max="6" width="12.28515625" customWidth="1"/>
  </cols>
  <sheetData>
    <row r="1" spans="1:6" x14ac:dyDescent="0.25">
      <c r="A1" s="7" t="s">
        <v>20</v>
      </c>
      <c r="D1" s="68"/>
      <c r="F1" s="28" t="s">
        <v>0</v>
      </c>
    </row>
    <row r="2" spans="1:6" x14ac:dyDescent="0.25">
      <c r="A2" s="7" t="s">
        <v>21</v>
      </c>
      <c r="D2" s="68"/>
      <c r="F2" s="28" t="s">
        <v>2</v>
      </c>
    </row>
    <row r="3" spans="1:6" x14ac:dyDescent="0.25">
      <c r="A3" s="43" t="s">
        <v>28</v>
      </c>
      <c r="D3" s="68"/>
      <c r="F3" s="44" t="s">
        <v>29</v>
      </c>
    </row>
    <row r="4" spans="1:6" x14ac:dyDescent="0.25">
      <c r="D4" s="68"/>
      <c r="F4" s="46">
        <v>41760</v>
      </c>
    </row>
    <row r="5" spans="1:6" x14ac:dyDescent="0.25">
      <c r="D5" s="68"/>
    </row>
    <row r="6" spans="1:6" x14ac:dyDescent="0.25">
      <c r="D6" s="68"/>
    </row>
    <row r="7" spans="1:6" x14ac:dyDescent="0.25">
      <c r="B7" s="69"/>
      <c r="C7" s="41" t="s">
        <v>5</v>
      </c>
      <c r="D7" s="41"/>
      <c r="E7" s="41" t="s">
        <v>9</v>
      </c>
      <c r="F7" s="41" t="s">
        <v>6</v>
      </c>
    </row>
    <row r="8" spans="1:6" x14ac:dyDescent="0.25">
      <c r="A8" s="50" t="s">
        <v>24</v>
      </c>
      <c r="B8" s="50" t="s">
        <v>30</v>
      </c>
      <c r="C8" s="50" t="s">
        <v>8</v>
      </c>
      <c r="D8" s="50" t="s">
        <v>9</v>
      </c>
      <c r="E8" s="84" t="s">
        <v>39</v>
      </c>
      <c r="F8" s="50" t="s">
        <v>11</v>
      </c>
    </row>
    <row r="9" spans="1:6" x14ac:dyDescent="0.25">
      <c r="A9" s="50"/>
      <c r="B9" s="50"/>
      <c r="C9" s="50"/>
      <c r="D9" s="50"/>
      <c r="E9" s="50"/>
      <c r="F9" s="50"/>
    </row>
    <row r="10" spans="1:6" x14ac:dyDescent="0.25">
      <c r="A10" t="s">
        <v>40</v>
      </c>
      <c r="B10">
        <v>930</v>
      </c>
      <c r="C10" s="70">
        <f>C30</f>
        <v>-297774.86182399996</v>
      </c>
      <c r="D10" s="41" t="s">
        <v>31</v>
      </c>
      <c r="E10" s="85">
        <v>0.424703</v>
      </c>
      <c r="F10" s="70">
        <f>C10*E10</f>
        <v>-126465.87714123825</v>
      </c>
    </row>
    <row r="11" spans="1:6" x14ac:dyDescent="0.25">
      <c r="A11" t="s">
        <v>41</v>
      </c>
      <c r="B11">
        <v>930</v>
      </c>
      <c r="C11" s="72">
        <f>C35</f>
        <v>-77547.012675000005</v>
      </c>
      <c r="D11" s="41" t="s">
        <v>14</v>
      </c>
      <c r="E11" s="86">
        <v>1</v>
      </c>
      <c r="F11" s="70">
        <f>C11*E11</f>
        <v>-77547.012675000005</v>
      </c>
    </row>
    <row r="12" spans="1:6" x14ac:dyDescent="0.25">
      <c r="C12" s="72"/>
      <c r="D12" s="68"/>
      <c r="E12" s="73"/>
      <c r="F12" s="74"/>
    </row>
    <row r="13" spans="1:6" x14ac:dyDescent="0.25">
      <c r="A13" s="43" t="s">
        <v>17</v>
      </c>
      <c r="C13" s="70">
        <f>SUM(C10:C11)</f>
        <v>-375321.87449899997</v>
      </c>
      <c r="D13" s="68"/>
      <c r="F13" s="70">
        <f>SUM(F10:F11)</f>
        <v>-204012.88981623825</v>
      </c>
    </row>
    <row r="14" spans="1:6" x14ac:dyDescent="0.25">
      <c r="A14" s="43"/>
      <c r="D14" s="68"/>
      <c r="F14" s="75"/>
    </row>
    <row r="15" spans="1:6" x14ac:dyDescent="0.25">
      <c r="D15" s="68"/>
    </row>
    <row r="16" spans="1:6" x14ac:dyDescent="0.25">
      <c r="D16" s="68"/>
    </row>
    <row r="17" spans="1:6" x14ac:dyDescent="0.25">
      <c r="D17" s="68"/>
    </row>
    <row r="18" spans="1:6" x14ac:dyDescent="0.25">
      <c r="D18" s="68"/>
    </row>
    <row r="19" spans="1:6" x14ac:dyDescent="0.25">
      <c r="A19" s="43" t="s">
        <v>32</v>
      </c>
      <c r="D19" s="68"/>
    </row>
    <row r="20" spans="1:6" x14ac:dyDescent="0.25">
      <c r="A20" s="76" t="s">
        <v>33</v>
      </c>
      <c r="B20" s="32"/>
      <c r="C20" s="32"/>
      <c r="D20" s="77"/>
      <c r="E20" s="32"/>
      <c r="F20" s="33"/>
    </row>
    <row r="21" spans="1:6" x14ac:dyDescent="0.25">
      <c r="A21" s="78"/>
      <c r="B21" s="35"/>
      <c r="C21" s="35"/>
      <c r="D21" s="79"/>
      <c r="E21" s="35"/>
      <c r="F21" s="36"/>
    </row>
    <row r="22" spans="1:6" x14ac:dyDescent="0.25">
      <c r="A22" s="78" t="s">
        <v>34</v>
      </c>
      <c r="B22" s="35"/>
      <c r="C22" s="35"/>
      <c r="D22" s="79"/>
      <c r="E22" s="35"/>
      <c r="F22" s="36"/>
    </row>
    <row r="23" spans="1:6" x14ac:dyDescent="0.25">
      <c r="A23" s="78" t="s">
        <v>35</v>
      </c>
      <c r="B23" s="35"/>
      <c r="C23" s="35"/>
      <c r="D23" s="79"/>
      <c r="E23" s="35"/>
      <c r="F23" s="36"/>
    </row>
    <row r="24" spans="1:6" x14ac:dyDescent="0.25">
      <c r="A24" s="37"/>
      <c r="B24" s="38"/>
      <c r="C24" s="38"/>
      <c r="D24" s="80"/>
      <c r="E24" s="38"/>
      <c r="F24" s="39"/>
    </row>
    <row r="25" spans="1:6" x14ac:dyDescent="0.25">
      <c r="D25" s="68"/>
    </row>
    <row r="26" spans="1:6" x14ac:dyDescent="0.25">
      <c r="D26" s="68"/>
    </row>
    <row r="27" spans="1:6" x14ac:dyDescent="0.25">
      <c r="C27" s="81"/>
      <c r="D27" s="68"/>
    </row>
    <row r="28" spans="1:6" x14ac:dyDescent="0.25">
      <c r="A28" t="s">
        <v>36</v>
      </c>
      <c r="C28" s="81">
        <f>-[2]data!J237</f>
        <v>-285854.71999999997</v>
      </c>
      <c r="D28" s="68"/>
    </row>
    <row r="29" spans="1:6" x14ac:dyDescent="0.25">
      <c r="A29" s="2" t="s">
        <v>37</v>
      </c>
      <c r="B29" s="82"/>
      <c r="C29" s="83">
        <v>4.1200000000000001E-2</v>
      </c>
      <c r="D29" s="68"/>
    </row>
    <row r="30" spans="1:6" x14ac:dyDescent="0.25">
      <c r="A30" s="40" t="s">
        <v>36</v>
      </c>
      <c r="C30" s="81">
        <f>C28*1.0417</f>
        <v>-297774.86182399996</v>
      </c>
      <c r="D30" s="68"/>
    </row>
    <row r="31" spans="1:6" x14ac:dyDescent="0.25">
      <c r="D31" s="68"/>
    </row>
    <row r="32" spans="1:6" x14ac:dyDescent="0.25">
      <c r="D32" s="68"/>
    </row>
    <row r="33" spans="1:4" x14ac:dyDescent="0.25">
      <c r="A33" t="s">
        <v>38</v>
      </c>
      <c r="C33" s="81">
        <f>-[2]data!J45</f>
        <v>-74442.75</v>
      </c>
      <c r="D33" s="68"/>
    </row>
    <row r="34" spans="1:4" x14ac:dyDescent="0.25">
      <c r="A34" s="2" t="s">
        <v>37</v>
      </c>
      <c r="B34" s="82"/>
      <c r="C34" s="83">
        <v>4.1200000000000001E-2</v>
      </c>
      <c r="D34" s="68"/>
    </row>
    <row r="35" spans="1:4" x14ac:dyDescent="0.25">
      <c r="A35" s="40" t="s">
        <v>38</v>
      </c>
      <c r="C35" s="81">
        <f>C33*1.0417</f>
        <v>-77547.012675000005</v>
      </c>
      <c r="D35" s="68"/>
    </row>
    <row r="36" spans="1:4" x14ac:dyDescent="0.25">
      <c r="D36" s="68"/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9" sqref="F9"/>
    </sheetView>
  </sheetViews>
  <sheetFormatPr defaultRowHeight="15" x14ac:dyDescent="0.25"/>
  <cols>
    <col min="1" max="1" width="1.85546875" customWidth="1"/>
    <col min="2" max="2" width="28.140625" customWidth="1"/>
    <col min="3" max="3" width="1.5703125" customWidth="1"/>
    <col min="5" max="5" width="1.5703125" customWidth="1"/>
    <col min="6" max="6" width="11.5703125" bestFit="1" customWidth="1"/>
    <col min="7" max="7" width="8.42578125" bestFit="1" customWidth="1"/>
    <col min="8" max="8" width="10.7109375" bestFit="1" customWidth="1"/>
    <col min="9" max="9" width="15.7109375" customWidth="1"/>
  </cols>
  <sheetData>
    <row r="1" spans="1:9" x14ac:dyDescent="0.25">
      <c r="A1" s="40"/>
      <c r="B1" s="7" t="s">
        <v>20</v>
      </c>
      <c r="C1" s="40"/>
      <c r="D1" s="41"/>
      <c r="E1" s="41"/>
      <c r="F1" s="42"/>
      <c r="G1" s="41"/>
      <c r="H1" s="19"/>
      <c r="I1" s="28" t="s">
        <v>0</v>
      </c>
    </row>
    <row r="2" spans="1:9" x14ac:dyDescent="0.25">
      <c r="A2" s="40"/>
      <c r="B2" s="7" t="s">
        <v>21</v>
      </c>
      <c r="C2" s="40"/>
      <c r="D2" s="41"/>
      <c r="E2" s="41"/>
      <c r="F2" s="42"/>
      <c r="G2" s="41"/>
      <c r="H2" s="19"/>
      <c r="I2" s="28" t="s">
        <v>2</v>
      </c>
    </row>
    <row r="3" spans="1:9" x14ac:dyDescent="0.25">
      <c r="A3" s="40"/>
      <c r="B3" s="43" t="s">
        <v>22</v>
      </c>
      <c r="C3" s="40"/>
      <c r="D3" s="41"/>
      <c r="E3" s="41"/>
      <c r="F3" s="42"/>
      <c r="G3" s="41"/>
      <c r="H3" s="19"/>
      <c r="I3" s="44" t="s">
        <v>23</v>
      </c>
    </row>
    <row r="4" spans="1:9" x14ac:dyDescent="0.25">
      <c r="A4" s="40"/>
      <c r="B4" s="40"/>
      <c r="C4" s="40"/>
      <c r="D4" s="41"/>
      <c r="E4" s="41"/>
      <c r="F4" s="42"/>
      <c r="G4" s="41"/>
      <c r="H4" s="45"/>
      <c r="I4" s="46">
        <v>41760</v>
      </c>
    </row>
    <row r="5" spans="1:9" x14ac:dyDescent="0.25">
      <c r="A5" s="40"/>
      <c r="B5" s="40"/>
      <c r="C5" s="40"/>
      <c r="D5" s="41"/>
      <c r="E5" s="41"/>
      <c r="F5" s="42"/>
      <c r="G5" s="41"/>
      <c r="H5" s="40"/>
      <c r="I5" s="47"/>
    </row>
    <row r="6" spans="1:9" x14ac:dyDescent="0.25">
      <c r="A6" s="40"/>
      <c r="B6" s="40"/>
      <c r="C6" s="40"/>
      <c r="D6" s="41"/>
      <c r="E6" s="41"/>
      <c r="F6" s="48" t="s">
        <v>5</v>
      </c>
      <c r="G6" s="41"/>
      <c r="H6" s="41"/>
      <c r="I6" s="49" t="s">
        <v>6</v>
      </c>
    </row>
    <row r="7" spans="1:9" x14ac:dyDescent="0.25">
      <c r="A7" s="40"/>
      <c r="B7" s="40"/>
      <c r="C7" s="40"/>
      <c r="D7" s="50" t="s">
        <v>7</v>
      </c>
      <c r="E7" s="50"/>
      <c r="F7" s="51" t="s">
        <v>8</v>
      </c>
      <c r="G7" s="50" t="s">
        <v>9</v>
      </c>
      <c r="H7" s="50" t="s">
        <v>10</v>
      </c>
      <c r="I7" s="52" t="s">
        <v>11</v>
      </c>
    </row>
    <row r="8" spans="1:9" x14ac:dyDescent="0.25">
      <c r="A8" s="53"/>
      <c r="B8" s="54" t="s">
        <v>24</v>
      </c>
      <c r="C8" s="55"/>
      <c r="D8" s="56"/>
      <c r="E8" s="56"/>
      <c r="F8" s="56"/>
      <c r="G8" s="56"/>
      <c r="H8" s="57"/>
      <c r="I8" s="58"/>
    </row>
    <row r="9" spans="1:9" x14ac:dyDescent="0.25">
      <c r="A9" s="53"/>
      <c r="B9" s="55" t="s">
        <v>25</v>
      </c>
      <c r="C9" s="55"/>
      <c r="D9" s="56">
        <v>930</v>
      </c>
      <c r="E9" s="56"/>
      <c r="F9" s="22">
        <v>-158750</v>
      </c>
      <c r="G9" s="23" t="s">
        <v>14</v>
      </c>
      <c r="H9" s="24">
        <v>1</v>
      </c>
      <c r="I9" s="25">
        <f>F9</f>
        <v>-158750</v>
      </c>
    </row>
    <row r="10" spans="1:9" x14ac:dyDescent="0.25">
      <c r="D10" s="56"/>
      <c r="E10" s="56"/>
      <c r="F10" s="27"/>
      <c r="G10" s="26"/>
      <c r="H10" s="24"/>
      <c r="I10" s="25"/>
    </row>
    <row r="11" spans="1:9" x14ac:dyDescent="0.25">
      <c r="D11" s="56"/>
      <c r="E11" s="56"/>
      <c r="F11" s="27"/>
      <c r="G11" s="26"/>
      <c r="H11" s="24"/>
      <c r="I11" s="25"/>
    </row>
    <row r="12" spans="1:9" x14ac:dyDescent="0.25">
      <c r="D12" s="56"/>
      <c r="E12" s="56"/>
      <c r="F12" s="27"/>
      <c r="G12" s="26"/>
      <c r="H12" s="24"/>
      <c r="I12" s="59"/>
    </row>
    <row r="13" spans="1:9" x14ac:dyDescent="0.25">
      <c r="D13" s="56"/>
      <c r="E13" s="56"/>
      <c r="F13" s="27"/>
      <c r="G13" s="26"/>
      <c r="H13" s="24"/>
      <c r="I13" s="59"/>
    </row>
    <row r="14" spans="1:9" x14ac:dyDescent="0.25">
      <c r="D14" s="56"/>
      <c r="E14" s="56"/>
      <c r="F14" s="27"/>
      <c r="G14" s="26"/>
      <c r="H14" s="24"/>
      <c r="I14" s="59"/>
    </row>
    <row r="15" spans="1:9" x14ac:dyDescent="0.25">
      <c r="D15" s="56"/>
      <c r="E15" s="56"/>
      <c r="F15" s="27"/>
      <c r="G15" s="26"/>
      <c r="H15" s="24"/>
      <c r="I15" s="59"/>
    </row>
    <row r="16" spans="1:9" x14ac:dyDescent="0.25">
      <c r="D16" s="56"/>
      <c r="E16" s="56"/>
      <c r="F16" s="27"/>
      <c r="G16" s="26"/>
      <c r="H16" s="24"/>
      <c r="I16" s="59"/>
    </row>
    <row r="17" spans="1:9" x14ac:dyDescent="0.25">
      <c r="D17" s="56"/>
      <c r="E17" s="56"/>
      <c r="F17" s="27"/>
      <c r="G17" s="26"/>
      <c r="H17" s="24"/>
      <c r="I17" s="59"/>
    </row>
    <row r="18" spans="1:9" x14ac:dyDescent="0.25">
      <c r="D18" s="56"/>
      <c r="E18" s="56"/>
      <c r="F18" s="27"/>
      <c r="G18" s="26"/>
      <c r="H18" s="24"/>
      <c r="I18" s="59"/>
    </row>
    <row r="19" spans="1:9" x14ac:dyDescent="0.25">
      <c r="D19" s="56"/>
      <c r="E19" s="56"/>
      <c r="F19" s="27"/>
      <c r="G19" s="26"/>
      <c r="H19" s="24"/>
      <c r="I19" s="59"/>
    </row>
    <row r="22" spans="1:9" x14ac:dyDescent="0.25">
      <c r="B22" s="30" t="s">
        <v>18</v>
      </c>
      <c r="C22" s="30"/>
    </row>
    <row r="23" spans="1:9" x14ac:dyDescent="0.25">
      <c r="A23" s="60"/>
      <c r="B23" s="61"/>
      <c r="C23" s="61"/>
      <c r="D23" s="61"/>
      <c r="E23" s="61"/>
      <c r="F23" s="61"/>
      <c r="G23" s="61"/>
      <c r="H23" s="61"/>
      <c r="I23" s="62"/>
    </row>
    <row r="24" spans="1:9" x14ac:dyDescent="0.25">
      <c r="A24" s="34"/>
      <c r="B24" s="63" t="s">
        <v>26</v>
      </c>
      <c r="C24" s="63"/>
      <c r="D24" s="63"/>
      <c r="E24" s="63"/>
      <c r="F24" s="63"/>
      <c r="G24" s="63"/>
      <c r="H24" s="63"/>
      <c r="I24" s="64"/>
    </row>
    <row r="25" spans="1:9" x14ac:dyDescent="0.25">
      <c r="A25" s="34"/>
      <c r="B25" s="63" t="s">
        <v>27</v>
      </c>
      <c r="C25" s="63"/>
      <c r="D25" s="63"/>
      <c r="E25" s="63"/>
      <c r="F25" s="63"/>
      <c r="G25" s="63"/>
      <c r="H25" s="63"/>
      <c r="I25" s="64"/>
    </row>
    <row r="26" spans="1:9" x14ac:dyDescent="0.25">
      <c r="A26" s="65"/>
      <c r="B26" s="66"/>
      <c r="C26" s="66"/>
      <c r="D26" s="66"/>
      <c r="E26" s="66"/>
      <c r="F26" s="66"/>
      <c r="G26" s="66"/>
      <c r="H26" s="66"/>
      <c r="I26" s="67"/>
    </row>
  </sheetData>
  <conditionalFormatting sqref="B8">
    <cfRule type="cellIs" dxfId="5" priority="2" stopIfTrue="1" operator="equal">
      <formula>"Adjustment to Income/Expense/Rate Base:"</formula>
    </cfRule>
  </conditionalFormatting>
  <conditionalFormatting sqref="B9">
    <cfRule type="cellIs" dxfId="4" priority="1" stopIfTrue="1" operator="equal">
      <formula>"Title"</formula>
    </cfRule>
  </conditionalFormatting>
  <dataValidations count="2">
    <dataValidation type="list" allowBlank="1" showInputMessage="1" showErrorMessage="1" errorTitle="Adjsutment Type Input Error" error="An invalid adjustment type was entered._x000a__x000a_Valid values are 1, 2, or 3." sqref="E9:E19">
      <formula1>"1,2,3"</formula1>
    </dataValidation>
    <dataValidation type="list" allowBlank="1" showInputMessage="1" showErrorMessage="1" errorTitle="Account Input Error" error="The account number entered is not valid." sqref="D9:D19">
      <formula1>ValidAccount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4" sqref="G4"/>
    </sheetView>
  </sheetViews>
  <sheetFormatPr defaultRowHeight="15" x14ac:dyDescent="0.25"/>
  <cols>
    <col min="1" max="1" width="24.42578125" customWidth="1"/>
    <col min="2" max="2" width="1.5703125" customWidth="1"/>
    <col min="3" max="3" width="9.85546875" bestFit="1" customWidth="1"/>
    <col min="4" max="4" width="11.5703125" bestFit="1" customWidth="1"/>
    <col min="5" max="5" width="8.42578125" bestFit="1" customWidth="1"/>
    <col min="6" max="6" width="10.7109375" bestFit="1" customWidth="1"/>
    <col min="7" max="7" width="21.5703125" bestFit="1" customWidth="1"/>
  </cols>
  <sheetData>
    <row r="1" spans="1:7" x14ac:dyDescent="0.25">
      <c r="A1" s="1" t="s">
        <v>20</v>
      </c>
      <c r="B1" s="2"/>
      <c r="C1" s="3"/>
      <c r="D1" s="4"/>
      <c r="E1" s="5"/>
      <c r="G1" s="6" t="s">
        <v>0</v>
      </c>
    </row>
    <row r="2" spans="1:7" x14ac:dyDescent="0.25">
      <c r="A2" s="7" t="s">
        <v>1</v>
      </c>
      <c r="B2" s="2"/>
      <c r="C2" s="3"/>
      <c r="D2" s="4"/>
      <c r="E2" s="5"/>
      <c r="G2" s="6" t="s">
        <v>2</v>
      </c>
    </row>
    <row r="3" spans="1:7" x14ac:dyDescent="0.25">
      <c r="A3" s="8" t="s">
        <v>3</v>
      </c>
      <c r="B3" s="2"/>
      <c r="C3" s="3"/>
      <c r="D3" s="4"/>
      <c r="E3" s="5"/>
      <c r="G3" s="6" t="s">
        <v>4</v>
      </c>
    </row>
    <row r="4" spans="1:7" x14ac:dyDescent="0.25">
      <c r="A4" s="2"/>
      <c r="B4" s="2"/>
      <c r="C4" s="3"/>
      <c r="D4" s="4"/>
      <c r="E4" s="9"/>
      <c r="G4" s="10">
        <v>41760</v>
      </c>
    </row>
    <row r="5" spans="1:7" x14ac:dyDescent="0.25">
      <c r="A5" s="2"/>
      <c r="B5" s="2"/>
      <c r="C5" s="3"/>
      <c r="D5" s="4"/>
      <c r="E5" s="9"/>
      <c r="F5" s="9"/>
      <c r="G5" s="11"/>
    </row>
    <row r="6" spans="1:7" x14ac:dyDescent="0.25">
      <c r="A6" s="2"/>
      <c r="B6" s="2"/>
      <c r="C6" s="3"/>
      <c r="D6" s="4"/>
      <c r="E6" s="9"/>
      <c r="F6" s="9"/>
      <c r="G6" s="11"/>
    </row>
    <row r="7" spans="1:7" x14ac:dyDescent="0.25">
      <c r="A7" s="2"/>
      <c r="B7" s="2"/>
      <c r="C7" s="3"/>
      <c r="D7" s="12" t="s">
        <v>5</v>
      </c>
      <c r="E7" s="3"/>
      <c r="F7" s="3"/>
      <c r="G7" s="13" t="s">
        <v>6</v>
      </c>
    </row>
    <row r="8" spans="1:7" x14ac:dyDescent="0.25">
      <c r="A8" s="2"/>
      <c r="B8" s="2"/>
      <c r="C8" s="14" t="s">
        <v>7</v>
      </c>
      <c r="D8" s="15" t="s">
        <v>8</v>
      </c>
      <c r="E8" s="14" t="s">
        <v>9</v>
      </c>
      <c r="F8" s="14" t="s">
        <v>10</v>
      </c>
      <c r="G8" s="16" t="s">
        <v>11</v>
      </c>
    </row>
    <row r="9" spans="1:7" x14ac:dyDescent="0.25">
      <c r="A9" s="1" t="s">
        <v>12</v>
      </c>
      <c r="B9" s="2"/>
      <c r="C9" s="3"/>
      <c r="D9" s="4"/>
      <c r="E9" s="2"/>
      <c r="F9" s="17"/>
      <c r="G9" s="18"/>
    </row>
    <row r="11" spans="1:7" x14ac:dyDescent="0.25">
      <c r="A11" s="19" t="s">
        <v>3</v>
      </c>
      <c r="B11" s="19"/>
      <c r="C11" s="19"/>
      <c r="D11" s="19"/>
      <c r="E11" s="19"/>
      <c r="F11" s="19"/>
      <c r="G11" s="19"/>
    </row>
    <row r="12" spans="1:7" x14ac:dyDescent="0.25">
      <c r="A12" s="20" t="s">
        <v>13</v>
      </c>
      <c r="B12" s="19"/>
      <c r="C12" s="21">
        <v>921</v>
      </c>
      <c r="D12" s="22">
        <v>-5323.13</v>
      </c>
      <c r="E12" s="23" t="s">
        <v>14</v>
      </c>
      <c r="F12" s="24">
        <v>1</v>
      </c>
      <c r="G12" s="25">
        <f>D12</f>
        <v>-5323.13</v>
      </c>
    </row>
    <row r="13" spans="1:7" x14ac:dyDescent="0.25">
      <c r="A13" s="19" t="s">
        <v>15</v>
      </c>
      <c r="B13" s="19"/>
      <c r="C13" s="26">
        <v>921</v>
      </c>
      <c r="D13" s="27">
        <v>-2951.95</v>
      </c>
      <c r="E13" s="23" t="s">
        <v>14</v>
      </c>
      <c r="F13" s="24">
        <v>1</v>
      </c>
      <c r="G13" s="25">
        <f t="shared" ref="G13:G14" si="0">D13</f>
        <v>-2951.95</v>
      </c>
    </row>
    <row r="14" spans="1:7" x14ac:dyDescent="0.25">
      <c r="A14" s="19" t="s">
        <v>16</v>
      </c>
      <c r="B14" s="19"/>
      <c r="C14" s="26">
        <v>921</v>
      </c>
      <c r="D14" s="27">
        <v>-2536.8000000000002</v>
      </c>
      <c r="E14" s="23" t="s">
        <v>14</v>
      </c>
      <c r="F14" s="24">
        <v>1</v>
      </c>
      <c r="G14" s="25">
        <f t="shared" si="0"/>
        <v>-2536.8000000000002</v>
      </c>
    </row>
    <row r="15" spans="1:7" x14ac:dyDescent="0.25">
      <c r="A15" s="28" t="s">
        <v>17</v>
      </c>
      <c r="B15" s="19"/>
      <c r="C15" s="19"/>
      <c r="D15" s="19"/>
      <c r="E15" s="19"/>
      <c r="F15" s="19"/>
      <c r="G15" s="29">
        <f>SUM(G12:G14)</f>
        <v>-10811.880000000001</v>
      </c>
    </row>
    <row r="22" spans="1:7" x14ac:dyDescent="0.25">
      <c r="A22" s="30" t="s">
        <v>18</v>
      </c>
    </row>
    <row r="23" spans="1:7" x14ac:dyDescent="0.25">
      <c r="A23" s="31"/>
      <c r="B23" s="32"/>
      <c r="C23" s="32"/>
      <c r="D23" s="32"/>
      <c r="E23" s="32"/>
      <c r="F23" s="32"/>
      <c r="G23" s="33"/>
    </row>
    <row r="24" spans="1:7" x14ac:dyDescent="0.25">
      <c r="A24" s="34" t="s">
        <v>19</v>
      </c>
      <c r="B24" s="35"/>
      <c r="C24" s="35"/>
      <c r="D24" s="35"/>
      <c r="E24" s="35"/>
      <c r="F24" s="35"/>
      <c r="G24" s="36"/>
    </row>
    <row r="25" spans="1:7" x14ac:dyDescent="0.25">
      <c r="A25" s="34"/>
      <c r="B25" s="35"/>
      <c r="C25" s="35"/>
      <c r="D25" s="35"/>
      <c r="E25" s="35"/>
      <c r="F25" s="35"/>
      <c r="G25" s="36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7"/>
      <c r="B27" s="38"/>
      <c r="C27" s="38"/>
      <c r="D27" s="38"/>
      <c r="E27" s="38"/>
      <c r="F27" s="38"/>
      <c r="G27" s="39"/>
    </row>
  </sheetData>
  <conditionalFormatting sqref="A9">
    <cfRule type="cellIs" dxfId="3" priority="4" stopIfTrue="1" operator="equal">
      <formula>"Adjustment to Income/Expense/Rate Base:"</formula>
    </cfRule>
  </conditionalFormatting>
  <conditionalFormatting sqref="A9">
    <cfRule type="cellIs" dxfId="2" priority="3" stopIfTrue="1" operator="equal">
      <formula>"Adjustment to Income/Expense/Rate Base:"</formula>
    </cfRule>
  </conditionalFormatting>
  <conditionalFormatting sqref="A12">
    <cfRule type="cellIs" dxfId="1" priority="2" stopIfTrue="1" operator="equal">
      <formula>"Title"</formula>
    </cfRule>
  </conditionalFormatting>
  <conditionalFormatting sqref="A12">
    <cfRule type="cellIs" dxfId="0" priority="1" stopIfTrue="1" operator="equal">
      <formula>"Title"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8.1</vt:lpstr>
      <vt:lpstr>8.2</vt:lpstr>
      <vt:lpstr>8.3</vt:lpstr>
      <vt:lpstr>8.4</vt:lpstr>
      <vt:lpstr>'8.1'!Print_Area</vt:lpstr>
      <vt:lpstr>'8.2'!Print_Area</vt:lpstr>
      <vt:lpstr>'8.3'!Print_Area</vt:lpstr>
      <vt:lpstr>'8.4'!Print_Area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laurieharris</cp:lastModifiedBy>
  <cp:lastPrinted>2014-04-29T15:43:48Z</cp:lastPrinted>
  <dcterms:created xsi:type="dcterms:W3CDTF">2014-04-16T20:16:43Z</dcterms:created>
  <dcterms:modified xsi:type="dcterms:W3CDTF">2014-05-03T15:45:48Z</dcterms:modified>
</cp:coreProperties>
</file>