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tfile16\"/>
    </mc:Choice>
  </mc:AlternateContent>
  <bookViews>
    <workbookView xWindow="480" yWindow="30" windowWidth="27795" windowHeight="13350" activeTab="3"/>
  </bookViews>
  <sheets>
    <sheet name="12 CP" sheetId="4" r:id="rId1"/>
    <sheet name="Peak Days" sheetId="5" r:id="rId2"/>
    <sheet name="Exhibit RMP___(RMM-1) pg2" sheetId="7" r:id="rId3"/>
    <sheet name="Exhibit RMP___(RMM-1) pg2-NREL" sheetId="9" r:id="rId4"/>
  </sheets>
  <definedNames>
    <definedName name="_xlnm.Print_Area" localSheetId="0">'12 CP'!$A$1:$N$12</definedName>
    <definedName name="_xlnm.Print_Area" localSheetId="2">'Exhibit RMP___(RMM-1) pg2'!$A$1:$E$28</definedName>
    <definedName name="_xlnm.Print_Area" localSheetId="3">'Exhibit RMP___(RMM-1) pg2-NREL'!$A$1:$E$28</definedName>
  </definedNames>
  <calcPr calcId="152511"/>
</workbook>
</file>

<file path=xl/calcChain.xml><?xml version="1.0" encoding="utf-8"?>
<calcChain xmlns="http://schemas.openxmlformats.org/spreadsheetml/2006/main">
  <c r="D13" i="9" l="1"/>
  <c r="E18" i="5" l="1"/>
  <c r="F18" i="5" s="1"/>
  <c r="G18" i="5" s="1"/>
  <c r="H18" i="5" s="1"/>
  <c r="I18" i="5" s="1"/>
  <c r="J18" i="5" s="1"/>
  <c r="K18" i="5" s="1"/>
  <c r="L18" i="5" s="1"/>
  <c r="M18" i="5" s="1"/>
  <c r="N18" i="5" s="1"/>
  <c r="O18" i="5" s="1"/>
  <c r="P18" i="5" s="1"/>
  <c r="Q18" i="5" s="1"/>
  <c r="R18" i="5" s="1"/>
  <c r="S18" i="5" s="1"/>
  <c r="T18" i="5" s="1"/>
  <c r="U18" i="5" s="1"/>
  <c r="V18" i="5" s="1"/>
  <c r="W18" i="5" s="1"/>
  <c r="X18" i="5" s="1"/>
  <c r="Y18" i="5" s="1"/>
  <c r="Z18" i="5" s="1"/>
  <c r="D18" i="5"/>
  <c r="E1" i="5"/>
  <c r="F1" i="5" s="1"/>
  <c r="G1" i="5" s="1"/>
  <c r="H1" i="5" s="1"/>
  <c r="I1" i="5" s="1"/>
  <c r="J1" i="5" s="1"/>
  <c r="K1" i="5" s="1"/>
  <c r="L1" i="5" s="1"/>
  <c r="M1" i="5" s="1"/>
  <c r="N1" i="5" s="1"/>
  <c r="O1" i="5" s="1"/>
  <c r="P1" i="5" s="1"/>
  <c r="Q1" i="5" s="1"/>
  <c r="R1" i="5" s="1"/>
  <c r="S1" i="5" s="1"/>
  <c r="T1" i="5" s="1"/>
  <c r="U1" i="5" s="1"/>
  <c r="V1" i="5" s="1"/>
  <c r="W1" i="5" s="1"/>
  <c r="X1" i="5" s="1"/>
  <c r="Y1" i="5" s="1"/>
  <c r="Z1" i="5" s="1"/>
  <c r="D1" i="5"/>
  <c r="N12" i="4" l="1"/>
  <c r="N11" i="4"/>
  <c r="N14" i="4" l="1"/>
  <c r="D16" i="9" s="1"/>
  <c r="D19" i="9" s="1"/>
  <c r="D21" i="9" s="1"/>
  <c r="D25" i="9" s="1"/>
  <c r="D27" i="9" s="1"/>
  <c r="C6" i="4"/>
  <c r="D6" i="4" s="1"/>
  <c r="E6" i="4" s="1"/>
  <c r="F6" i="4" s="1"/>
  <c r="G6" i="4" s="1"/>
  <c r="H6" i="4" s="1"/>
  <c r="I6" i="4" s="1"/>
  <c r="J6" i="4" s="1"/>
  <c r="K6" i="4" s="1"/>
  <c r="L6" i="4" s="1"/>
  <c r="M6" i="4" s="1"/>
</calcChain>
</file>

<file path=xl/sharedStrings.xml><?xml version="1.0" encoding="utf-8"?>
<sst xmlns="http://schemas.openxmlformats.org/spreadsheetml/2006/main" count="134" uniqueCount="58">
  <si>
    <t>PACIFICORP ELECTRIC OPERATIONS</t>
  </si>
  <si>
    <t>2015 MERGED COMPANY COINCIDENT LOADS AT SALES</t>
  </si>
  <si>
    <t>STATE OF UTAH</t>
  </si>
  <si>
    <t>Month        :</t>
  </si>
  <si>
    <t>Peak Date   :</t>
  </si>
  <si>
    <t>Peak Time MST :</t>
  </si>
  <si>
    <t>19:00</t>
  </si>
  <si>
    <t>09:00</t>
  </si>
  <si>
    <t>18:00</t>
  </si>
  <si>
    <t>16:00</t>
  </si>
  <si>
    <t>17:00</t>
  </si>
  <si>
    <t>_</t>
  </si>
  <si>
    <t>NEM Classes Broken Out</t>
  </si>
  <si>
    <t>Standardized Production Profile</t>
  </si>
  <si>
    <t>PVWatts Solar Shape</t>
  </si>
  <si>
    <t>Sum of</t>
  </si>
  <si>
    <t>12 CP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</si>
  <si>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</si>
  <si>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</si>
  <si>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</si>
  <si>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</si>
  <si>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</si>
  <si>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</si>
  <si>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</si>
  <si>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</si>
  <si>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</si>
  <si>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</si>
  <si>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</si>
  <si>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</si>
  <si>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Solar Production</t>
  </si>
  <si>
    <t>Profile from PVWatts</t>
  </si>
  <si>
    <t>Monthly Peak Day</t>
  </si>
  <si>
    <t>Rocky Mountain Power</t>
  </si>
  <si>
    <t>State of Utah</t>
  </si>
  <si>
    <t>12 Months Ended Dec 2015</t>
  </si>
  <si>
    <t>Costs and Benefits of the Net Metering Program at the</t>
  </si>
  <si>
    <t>State of Utah Jurisdictional Level</t>
  </si>
  <si>
    <t>Unit</t>
  </si>
  <si>
    <t>State</t>
  </si>
  <si>
    <t>Costs</t>
  </si>
  <si>
    <t>Increased Metering Cost</t>
  </si>
  <si>
    <t>$000</t>
  </si>
  <si>
    <t>Increased Engineering/Administration</t>
  </si>
  <si>
    <t>Increased Customer Service/Billing Cost</t>
  </si>
  <si>
    <t>Bill Credits</t>
  </si>
  <si>
    <t>Total Cost</t>
  </si>
  <si>
    <t>Benefits</t>
  </si>
  <si>
    <t>Lower Net Power Costs</t>
  </si>
  <si>
    <t>Lower Interjurisdictional Allocation</t>
  </si>
  <si>
    <t>Lower Line Losses</t>
  </si>
  <si>
    <t>Total Benefit</t>
  </si>
  <si>
    <t>Net Cost /(Benefit)</t>
  </si>
  <si>
    <t>Net Metering Energy Production</t>
  </si>
  <si>
    <t>MWh</t>
  </si>
  <si>
    <t>$/MWh</t>
  </si>
  <si>
    <t xml:space="preserve"> </t>
  </si>
  <si>
    <t>Change in Net Cost</t>
  </si>
  <si>
    <t>Change in 12 CP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</si>
</sst>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3" formatCode="_(* #,##0.00_);_(* \(#,##0.00\);_(* &quot;-&quot;??_);_(@_)"/>
    <numFmt numFmtId="164" formatCode="General_)"/>
    <numFmt numFmtId="165" formatCode="0.0%"/>
    <numFmt numFmtId="166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0"/>
      <name val="Helv"/>
    </font>
    <font>
      <sz val="6"/>
      <name val="Tms Rmn"/>
    </font>
    <font>
      <sz val="10"/>
      <name val="Times New Roman"/>
      <family val="1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6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164" fontId="1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3">
    <xf numFmtId="0" fontId="0" fillId="0" borderId="0" xfId="0"/>
    <xf numFmtId="164" fontId="1" fillId="0" borderId="0" xfId="1"/>
    <xf numFmtId="37" fontId="1" fillId="0" borderId="0" xfId="1" applyNumberFormat="1"/>
    <xf numFmtId="164" fontId="2" fillId="0" borderId="0" xfId="1" applyFont="1"/>
    <xf numFmtId="164" fontId="3" fillId="0" borderId="0" xfId="1" applyFont="1" applyAlignment="1" applyProtection="1">
      <alignment horizontal="left"/>
    </xf>
    <xf numFmtId="17" fontId="3" fillId="0" borderId="0" xfId="2" applyNumberFormat="1" applyFont="1" applyAlignment="1">
      <alignment horizontal="center"/>
    </xf>
    <xf numFmtId="0" fontId="3" fillId="0" borderId="0" xfId="0" applyFont="1" applyAlignment="1">
      <alignment horizontal="center"/>
    </xf>
    <xf numFmtId="17" fontId="3" fillId="0" borderId="0" xfId="0" quotePrefix="1" applyNumberFormat="1" applyFont="1" applyAlignment="1">
      <alignment horizontal="center"/>
    </xf>
    <xf numFmtId="164" fontId="3" fillId="0" borderId="0" xfId="1" applyFont="1" applyAlignment="1" applyProtection="1">
      <alignment horizontal="fill"/>
    </xf>
    <xf numFmtId="164" fontId="3" fillId="0" borderId="0" xfId="1" applyFont="1"/>
    <xf numFmtId="37" fontId="3" fillId="0" borderId="0" xfId="0" applyNumberFormat="1" applyFont="1"/>
    <xf numFmtId="37" fontId="0" fillId="0" borderId="0" xfId="0" applyNumberFormat="1"/>
    <xf numFmtId="15" fontId="0" fillId="0" borderId="0" xfId="0" applyNumberFormat="1"/>
    <xf numFmtId="0" fontId="6" fillId="0" borderId="0" xfId="0" applyFont="1"/>
    <xf numFmtId="0" fontId="7" fillId="0" borderId="0" xfId="0" applyFont="1"/>
    <xf numFmtId="164" fontId="8" fillId="0" borderId="0" xfId="1" applyFont="1" applyAlignment="1" applyProtection="1">
      <alignment horizontal="centerContinuous"/>
    </xf>
    <xf numFmtId="164" fontId="9" fillId="0" borderId="0" xfId="1" applyFont="1" applyAlignment="1">
      <alignment horizontal="centerContinuous"/>
    </xf>
    <xf numFmtId="164" fontId="8" fillId="0" borderId="0" xfId="1" applyFont="1" applyAlignment="1">
      <alignment horizontal="centerContinuous"/>
    </xf>
    <xf numFmtId="164" fontId="10" fillId="0" borderId="0" xfId="1" applyFont="1" applyAlignment="1">
      <alignment horizontal="centerContinuous"/>
    </xf>
    <xf numFmtId="164" fontId="8" fillId="0" borderId="0" xfId="1" applyFont="1"/>
    <xf numFmtId="37" fontId="8" fillId="0" borderId="0" xfId="1" applyNumberFormat="1" applyFont="1"/>
    <xf numFmtId="164" fontId="3" fillId="0" borderId="0" xfId="1" applyFont="1" applyAlignment="1" applyProtection="1">
      <alignment horizontal="center"/>
    </xf>
    <xf numFmtId="165" fontId="3" fillId="0" borderId="0" xfId="5" applyNumberFormat="1" applyFont="1"/>
    <xf numFmtId="166" fontId="0" fillId="0" borderId="0" xfId="4" applyNumberFormat="1" applyFont="1"/>
    <xf numFmtId="15" fontId="6" fillId="0" borderId="0" xfId="0" applyNumberFormat="1" applyFont="1"/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5" fontId="12" fillId="0" borderId="0" xfId="0" applyNumberFormat="1" applyFont="1" applyAlignment="1">
      <alignment horizontal="centerContinuous"/>
    </xf>
    <xf numFmtId="0" fontId="12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center"/>
    </xf>
    <xf numFmtId="5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6" fontId="12" fillId="0" borderId="0" xfId="0" quotePrefix="1" applyNumberFormat="1" applyFont="1" applyAlignment="1">
      <alignment horizontal="center"/>
    </xf>
    <xf numFmtId="5" fontId="12" fillId="0" borderId="0" xfId="0" applyNumberFormat="1" applyFont="1"/>
    <xf numFmtId="5" fontId="12" fillId="0" borderId="0" xfId="0" applyNumberFormat="1" applyFont="1" applyBorder="1"/>
    <xf numFmtId="5" fontId="12" fillId="0" borderId="1" xfId="0" applyNumberFormat="1" applyFont="1" applyBorder="1"/>
    <xf numFmtId="0" fontId="11" fillId="0" borderId="0" xfId="0" applyFont="1"/>
    <xf numFmtId="5" fontId="12" fillId="0" borderId="2" xfId="0" applyNumberFormat="1" applyFont="1" applyBorder="1"/>
    <xf numFmtId="7" fontId="12" fillId="0" borderId="0" xfId="0" applyNumberFormat="1" applyFont="1"/>
    <xf numFmtId="37" fontId="12" fillId="0" borderId="0" xfId="0" applyNumberFormat="1" applyFont="1"/>
    <xf numFmtId="7" fontId="12" fillId="0" borderId="2" xfId="0" applyNumberFormat="1" applyFont="1" applyBorder="1"/>
    <xf numFmtId="165" fontId="12" fillId="0" borderId="0" xfId="5" applyNumberFormat="1" applyFont="1"/>
  </cellXfs>
  <cellStyles count="6">
    <cellStyle name="Comma" xfId="4" builtinId="3"/>
    <cellStyle name="Normal" xfId="0" builtinId="0"/>
    <cellStyle name="Normal 8" xfId="3"/>
    <cellStyle name="Normal_03-04loadsrevised425" xfId="2"/>
    <cellStyle name="Normal_ut02-03loadsv2" xfId="1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workbookViewId="0">
      <selection activeCell="H12" sqref="H12"/>
    </sheetView>
  </sheetViews>
  <sheetFormatPr defaultRowHeight="15" x14ac:dyDescent="0.25"/>
  <cols>
    <col min="1" max="1" width="25.5703125" bestFit="1" customWidth="1"/>
  </cols>
  <sheetData>
    <row r="1" spans="1:18" x14ac:dyDescent="0.25">
      <c r="A1" s="14" t="s">
        <v>12</v>
      </c>
    </row>
    <row r="2" spans="1:18" s="19" customFormat="1" ht="12.95" customHeight="1" x14ac:dyDescent="0.2">
      <c r="A2" s="15" t="s">
        <v>0</v>
      </c>
      <c r="B2" s="16"/>
      <c r="C2" s="16"/>
      <c r="D2" s="16"/>
      <c r="E2" s="16"/>
      <c r="F2" s="17"/>
      <c r="G2" s="17"/>
      <c r="H2" s="16"/>
      <c r="I2" s="16"/>
      <c r="J2" s="16"/>
      <c r="K2" s="18"/>
      <c r="L2" s="18"/>
      <c r="M2" s="18"/>
      <c r="Q2" s="20"/>
      <c r="R2" s="20"/>
    </row>
    <row r="3" spans="1:18" s="19" customFormat="1" ht="12.95" customHeight="1" x14ac:dyDescent="0.2">
      <c r="A3" s="15" t="s">
        <v>1</v>
      </c>
      <c r="B3" s="16"/>
      <c r="C3" s="16"/>
      <c r="D3" s="16"/>
      <c r="E3" s="16"/>
      <c r="F3" s="17"/>
      <c r="G3" s="17"/>
      <c r="H3" s="16"/>
      <c r="I3" s="16"/>
      <c r="J3" s="16"/>
      <c r="K3" s="18"/>
      <c r="L3" s="18"/>
      <c r="M3" s="18"/>
      <c r="Q3" s="20"/>
      <c r="R3" s="20"/>
    </row>
    <row r="4" spans="1:18" s="19" customFormat="1" ht="12.95" customHeight="1" x14ac:dyDescent="0.2">
      <c r="A4" s="15" t="s">
        <v>2</v>
      </c>
      <c r="B4" s="16"/>
      <c r="C4" s="16"/>
      <c r="D4" s="16"/>
      <c r="E4" s="16"/>
      <c r="F4" s="17"/>
      <c r="G4" s="17"/>
      <c r="H4" s="16"/>
      <c r="I4" s="16"/>
      <c r="J4" s="16"/>
      <c r="K4" s="18"/>
      <c r="L4" s="18"/>
      <c r="M4" s="18"/>
      <c r="Q4" s="20"/>
      <c r="R4" s="20"/>
    </row>
    <row r="5" spans="1:18" s="1" customFormat="1" ht="12.95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Q5" s="2"/>
      <c r="R5" s="2"/>
    </row>
    <row r="6" spans="1:18" s="1" customFormat="1" ht="12.95" customHeight="1" x14ac:dyDescent="0.2">
      <c r="A6" s="4" t="s">
        <v>3</v>
      </c>
      <c r="B6" s="5">
        <v>42005</v>
      </c>
      <c r="C6" s="5">
        <f t="shared" ref="C6:M6" si="0">B6+31</f>
        <v>42036</v>
      </c>
      <c r="D6" s="5">
        <f t="shared" si="0"/>
        <v>42067</v>
      </c>
      <c r="E6" s="5">
        <f t="shared" si="0"/>
        <v>42098</v>
      </c>
      <c r="F6" s="5">
        <f t="shared" si="0"/>
        <v>42129</v>
      </c>
      <c r="G6" s="5">
        <f t="shared" si="0"/>
        <v>42160</v>
      </c>
      <c r="H6" s="5">
        <f t="shared" si="0"/>
        <v>42191</v>
      </c>
      <c r="I6" s="5">
        <f t="shared" si="0"/>
        <v>42222</v>
      </c>
      <c r="J6" s="5">
        <f t="shared" si="0"/>
        <v>42253</v>
      </c>
      <c r="K6" s="5">
        <f t="shared" si="0"/>
        <v>42284</v>
      </c>
      <c r="L6" s="5">
        <f t="shared" si="0"/>
        <v>42315</v>
      </c>
      <c r="M6" s="5">
        <f t="shared" si="0"/>
        <v>42346</v>
      </c>
      <c r="Q6" s="2"/>
      <c r="R6" s="2"/>
    </row>
    <row r="7" spans="1:18" s="1" customFormat="1" ht="12.95" customHeight="1" x14ac:dyDescent="0.2">
      <c r="A7" s="4" t="s">
        <v>4</v>
      </c>
      <c r="B7" s="6">
        <v>2</v>
      </c>
      <c r="C7" s="6">
        <v>23</v>
      </c>
      <c r="D7" s="6">
        <v>4</v>
      </c>
      <c r="E7" s="6">
        <v>15</v>
      </c>
      <c r="F7" s="6">
        <v>31</v>
      </c>
      <c r="G7" s="6">
        <v>30</v>
      </c>
      <c r="H7" s="6">
        <v>1</v>
      </c>
      <c r="I7" s="6">
        <v>13</v>
      </c>
      <c r="J7" s="6">
        <v>1</v>
      </c>
      <c r="K7" s="6">
        <v>1</v>
      </c>
      <c r="L7" s="6">
        <v>30</v>
      </c>
      <c r="M7" s="6">
        <v>14</v>
      </c>
      <c r="N7" s="21" t="s">
        <v>15</v>
      </c>
      <c r="Q7" s="2"/>
      <c r="R7" s="2"/>
    </row>
    <row r="8" spans="1:18" s="1" customFormat="1" ht="12.95" customHeight="1" x14ac:dyDescent="0.2">
      <c r="A8" s="4" t="s">
        <v>5</v>
      </c>
      <c r="B8" s="7" t="s">
        <v>6</v>
      </c>
      <c r="C8" s="7" t="s">
        <v>7</v>
      </c>
      <c r="D8" s="7" t="s">
        <v>7</v>
      </c>
      <c r="E8" s="7" t="s">
        <v>7</v>
      </c>
      <c r="F8" s="7" t="s">
        <v>6</v>
      </c>
      <c r="G8" s="7" t="s">
        <v>8</v>
      </c>
      <c r="H8" s="7" t="s">
        <v>9</v>
      </c>
      <c r="I8" s="7" t="s">
        <v>8</v>
      </c>
      <c r="J8" s="7" t="s">
        <v>10</v>
      </c>
      <c r="K8" s="7" t="s">
        <v>8</v>
      </c>
      <c r="L8" s="7" t="s">
        <v>6</v>
      </c>
      <c r="M8" s="7" t="s">
        <v>6</v>
      </c>
      <c r="N8" s="21" t="s">
        <v>16</v>
      </c>
      <c r="Q8" s="2"/>
      <c r="R8" s="2"/>
    </row>
    <row r="9" spans="1:18" s="1" customFormat="1" ht="12.95" customHeight="1" x14ac:dyDescent="0.2">
      <c r="A9" s="8" t="s">
        <v>11</v>
      </c>
      <c r="B9" s="8" t="s">
        <v>11</v>
      </c>
      <c r="C9" s="8" t="s">
        <v>11</v>
      </c>
      <c r="D9" s="8" t="s">
        <v>11</v>
      </c>
      <c r="E9" s="8" t="s">
        <v>11</v>
      </c>
      <c r="F9" s="8" t="s">
        <v>11</v>
      </c>
      <c r="G9" s="8" t="s">
        <v>11</v>
      </c>
      <c r="H9" s="8" t="s">
        <v>11</v>
      </c>
      <c r="I9" s="8" t="s">
        <v>11</v>
      </c>
      <c r="J9" s="8" t="s">
        <v>11</v>
      </c>
      <c r="K9" s="8" t="s">
        <v>11</v>
      </c>
      <c r="L9" s="8" t="s">
        <v>11</v>
      </c>
      <c r="M9" s="8" t="s">
        <v>11</v>
      </c>
      <c r="Q9" s="2"/>
      <c r="R9" s="2"/>
    </row>
    <row r="10" spans="1:18" s="1" customFormat="1" ht="8.1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Q10" s="2"/>
      <c r="R10" s="2"/>
    </row>
    <row r="11" spans="1:18" s="1" customFormat="1" ht="12.95" customHeight="1" x14ac:dyDescent="0.2">
      <c r="A11" s="4" t="s">
        <v>13</v>
      </c>
      <c r="B11" s="10">
        <v>0</v>
      </c>
      <c r="C11" s="10">
        <v>1841.45</v>
      </c>
      <c r="D11" s="10">
        <v>1103.97</v>
      </c>
      <c r="E11" s="10">
        <v>212.977</v>
      </c>
      <c r="F11" s="10">
        <v>4593.2700000000004</v>
      </c>
      <c r="G11" s="10">
        <v>8064.96</v>
      </c>
      <c r="H11" s="10">
        <v>13089.21</v>
      </c>
      <c r="I11" s="10">
        <v>8572.24</v>
      </c>
      <c r="J11" s="10">
        <v>12293.41</v>
      </c>
      <c r="K11" s="10">
        <v>6609.35</v>
      </c>
      <c r="L11" s="10">
        <v>0</v>
      </c>
      <c r="M11" s="10">
        <v>0</v>
      </c>
      <c r="N11" s="10">
        <f>SUM(B11:M11)</f>
        <v>56380.836999999992</v>
      </c>
      <c r="Q11" s="2"/>
      <c r="R11" s="2"/>
    </row>
    <row r="12" spans="1:18" s="1" customFormat="1" ht="12.95" customHeight="1" x14ac:dyDescent="0.2">
      <c r="A12" s="4" t="s">
        <v>14</v>
      </c>
      <c r="B12" s="10">
        <v>0</v>
      </c>
      <c r="C12" s="10">
        <v>3207.1</v>
      </c>
      <c r="D12" s="10">
        <v>4017.13</v>
      </c>
      <c r="E12" s="10">
        <v>2368.42</v>
      </c>
      <c r="F12" s="10">
        <v>2929.94</v>
      </c>
      <c r="G12" s="10">
        <v>7810.76</v>
      </c>
      <c r="H12" s="10">
        <v>13169.16</v>
      </c>
      <c r="I12" s="10">
        <v>7499.46</v>
      </c>
      <c r="J12" s="10">
        <v>11391.26</v>
      </c>
      <c r="K12" s="10">
        <v>3221.06</v>
      </c>
      <c r="L12" s="10">
        <v>0</v>
      </c>
      <c r="M12" s="10">
        <v>0</v>
      </c>
      <c r="N12" s="10">
        <f>SUM(B12:M12)</f>
        <v>55614.289999999994</v>
      </c>
      <c r="Q12" s="2"/>
      <c r="R12" s="2"/>
    </row>
    <row r="13" spans="1:18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8" x14ac:dyDescent="0.25">
      <c r="A14" t="s">
        <v>57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2">
        <f>N12/N11-1</f>
        <v>-1.3595878330078692E-2</v>
      </c>
    </row>
    <row r="15" spans="1:18" x14ac:dyDescent="0.2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8" x14ac:dyDescent="0.2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2:13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</sheetData>
  <pageMargins left="0.7" right="0.7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0"/>
  <sheetViews>
    <sheetView zoomScale="70" zoomScaleNormal="70" workbookViewId="0">
      <selection activeCell="C36" sqref="C36"/>
    </sheetView>
  </sheetViews>
  <sheetFormatPr defaultRowHeight="15" x14ac:dyDescent="0.25"/>
  <cols>
    <col min="1" max="1" width="25.42578125" customWidth="1"/>
    <col min="2" max="2" width="18.28515625" bestFit="1" customWidth="1"/>
    <col min="3" max="13" width="10.5703125" bestFit="1" customWidth="1"/>
    <col min="14" max="15" width="11.5703125" bestFit="1" customWidth="1"/>
    <col min="16" max="26" width="12" bestFit="1" customWidth="1"/>
    <col min="27" max="27" width="10.85546875" bestFit="1" customWidth="1"/>
  </cols>
  <sheetData>
    <row r="1" spans="1:26" x14ac:dyDescent="0.25">
      <c r="A1" s="24" t="s">
        <v>30</v>
      </c>
      <c r="B1" t="s">
        <v>31</v>
      </c>
      <c r="C1" s="23">
        <v>1</v>
      </c>
      <c r="D1" s="23">
        <f>C1+1</f>
        <v>2</v>
      </c>
      <c r="E1" s="23">
        <f t="shared" ref="E1:Z1" si="0">D1+1</f>
        <v>3</v>
      </c>
      <c r="F1" s="23">
        <f t="shared" si="0"/>
        <v>4</v>
      </c>
      <c r="G1" s="23">
        <f t="shared" si="0"/>
        <v>5</v>
      </c>
      <c r="H1" s="23">
        <f t="shared" si="0"/>
        <v>6</v>
      </c>
      <c r="I1" s="23">
        <f t="shared" si="0"/>
        <v>7</v>
      </c>
      <c r="J1" s="23">
        <f t="shared" si="0"/>
        <v>8</v>
      </c>
      <c r="K1" s="23">
        <f t="shared" si="0"/>
        <v>9</v>
      </c>
      <c r="L1" s="23">
        <f t="shared" si="0"/>
        <v>10</v>
      </c>
      <c r="M1" s="23">
        <f t="shared" si="0"/>
        <v>11</v>
      </c>
      <c r="N1" s="23">
        <f t="shared" si="0"/>
        <v>12</v>
      </c>
      <c r="O1" s="23">
        <f t="shared" si="0"/>
        <v>13</v>
      </c>
      <c r="P1" s="23">
        <f t="shared" si="0"/>
        <v>14</v>
      </c>
      <c r="Q1" s="23">
        <f t="shared" si="0"/>
        <v>15</v>
      </c>
      <c r="R1" s="23">
        <f t="shared" si="0"/>
        <v>16</v>
      </c>
      <c r="S1" s="23">
        <f t="shared" si="0"/>
        <v>17</v>
      </c>
      <c r="T1" s="23">
        <f t="shared" si="0"/>
        <v>18</v>
      </c>
      <c r="U1" s="23">
        <f t="shared" si="0"/>
        <v>19</v>
      </c>
      <c r="V1" s="23">
        <f t="shared" si="0"/>
        <v>20</v>
      </c>
      <c r="W1" s="23">
        <f t="shared" si="0"/>
        <v>21</v>
      </c>
      <c r="X1" s="23">
        <f t="shared" si="0"/>
        <v>22</v>
      </c>
      <c r="Y1" s="23">
        <f t="shared" si="0"/>
        <v>23</v>
      </c>
      <c r="Z1" s="23">
        <f t="shared" si="0"/>
        <v>24</v>
      </c>
    </row>
    <row r="2" spans="1:26" x14ac:dyDescent="0.25">
      <c r="A2" s="12"/>
      <c r="B2" t="s">
        <v>23</v>
      </c>
      <c r="C2" s="23">
        <v>0</v>
      </c>
      <c r="D2" s="23">
        <v>0</v>
      </c>
      <c r="E2" s="23">
        <v>0</v>
      </c>
      <c r="F2" s="23">
        <v>0</v>
      </c>
      <c r="G2" s="23">
        <v>0</v>
      </c>
      <c r="H2" s="23">
        <v>0</v>
      </c>
      <c r="I2" s="23">
        <v>0</v>
      </c>
      <c r="J2" s="23">
        <v>0</v>
      </c>
      <c r="K2" s="23">
        <v>888.9</v>
      </c>
      <c r="L2" s="23">
        <v>3339.5</v>
      </c>
      <c r="M2" s="23">
        <v>4530.1000000000004</v>
      </c>
      <c r="N2" s="23">
        <v>3560</v>
      </c>
      <c r="O2" s="23">
        <v>5811.5</v>
      </c>
      <c r="P2" s="23">
        <v>2695.6</v>
      </c>
      <c r="Q2" s="23">
        <v>1994</v>
      </c>
      <c r="R2" s="23">
        <v>2655.4</v>
      </c>
      <c r="S2" s="23">
        <v>725.6</v>
      </c>
      <c r="T2" s="23">
        <v>0.5</v>
      </c>
      <c r="U2" s="23">
        <v>0</v>
      </c>
      <c r="V2" s="23">
        <v>0</v>
      </c>
      <c r="W2" s="23">
        <v>0</v>
      </c>
      <c r="X2" s="23">
        <v>0</v>
      </c>
      <c r="Y2" s="23">
        <v>0</v>
      </c>
      <c r="Z2" s="23">
        <v>0</v>
      </c>
    </row>
    <row r="3" spans="1:26" x14ac:dyDescent="0.25">
      <c r="A3" s="12"/>
      <c r="B3" t="s">
        <v>24</v>
      </c>
      <c r="C3" s="23">
        <v>0</v>
      </c>
      <c r="D3" s="23">
        <v>0</v>
      </c>
      <c r="E3" s="23">
        <v>0</v>
      </c>
      <c r="F3" s="23">
        <v>0</v>
      </c>
      <c r="G3" s="23">
        <v>0</v>
      </c>
      <c r="H3" s="23">
        <v>0</v>
      </c>
      <c r="I3" s="23">
        <v>0</v>
      </c>
      <c r="J3" s="23">
        <v>553.5</v>
      </c>
      <c r="K3" s="23">
        <v>3207.1</v>
      </c>
      <c r="L3" s="23">
        <v>4541.5</v>
      </c>
      <c r="M3" s="23">
        <v>6948.9</v>
      </c>
      <c r="N3" s="23">
        <v>9313</v>
      </c>
      <c r="O3" s="23">
        <v>9434.4</v>
      </c>
      <c r="P3" s="23">
        <v>8064.7</v>
      </c>
      <c r="Q3" s="23">
        <v>5739.1</v>
      </c>
      <c r="R3" s="23">
        <v>7481.8</v>
      </c>
      <c r="S3" s="23">
        <v>4364.2</v>
      </c>
      <c r="T3" s="23">
        <v>1288.2</v>
      </c>
      <c r="U3" s="23">
        <v>0.7</v>
      </c>
      <c r="V3" s="23">
        <v>0</v>
      </c>
      <c r="W3" s="23">
        <v>0</v>
      </c>
      <c r="X3" s="23">
        <v>0</v>
      </c>
      <c r="Y3" s="23">
        <v>0</v>
      </c>
      <c r="Z3" s="23">
        <v>0</v>
      </c>
    </row>
    <row r="4" spans="1:26" x14ac:dyDescent="0.25">
      <c r="A4" s="12"/>
      <c r="B4" t="s">
        <v>25</v>
      </c>
      <c r="C4" s="23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3">
        <v>932.2</v>
      </c>
      <c r="K4" s="23">
        <v>4017.1</v>
      </c>
      <c r="L4" s="23">
        <v>7113.3</v>
      </c>
      <c r="M4" s="23">
        <v>6954.4</v>
      </c>
      <c r="N4" s="23">
        <v>9276.4</v>
      </c>
      <c r="O4" s="23">
        <v>8836.6</v>
      </c>
      <c r="P4" s="23">
        <v>6780.7</v>
      </c>
      <c r="Q4" s="23">
        <v>5866.9</v>
      </c>
      <c r="R4" s="23">
        <v>5116.3999999999996</v>
      </c>
      <c r="S4" s="23">
        <v>3206.7</v>
      </c>
      <c r="T4" s="23">
        <v>1382.1</v>
      </c>
      <c r="U4" s="23">
        <v>2.9</v>
      </c>
      <c r="V4" s="23">
        <v>0</v>
      </c>
      <c r="W4" s="23">
        <v>0</v>
      </c>
      <c r="X4" s="23">
        <v>0</v>
      </c>
      <c r="Y4" s="23">
        <v>0</v>
      </c>
      <c r="Z4" s="23">
        <v>0</v>
      </c>
    </row>
    <row r="5" spans="1:26" x14ac:dyDescent="0.25">
      <c r="A5" s="12"/>
      <c r="B5" t="s">
        <v>26</v>
      </c>
      <c r="C5" s="23">
        <v>0</v>
      </c>
      <c r="D5" s="23">
        <v>0</v>
      </c>
      <c r="E5" s="23">
        <v>0</v>
      </c>
      <c r="F5" s="23">
        <v>0</v>
      </c>
      <c r="G5" s="23">
        <v>0</v>
      </c>
      <c r="H5" s="23">
        <v>0</v>
      </c>
      <c r="I5" s="23">
        <v>0</v>
      </c>
      <c r="J5" s="23">
        <v>596.6</v>
      </c>
      <c r="K5" s="23">
        <v>2368.4</v>
      </c>
      <c r="L5" s="23">
        <v>3096.3</v>
      </c>
      <c r="M5" s="23">
        <v>5293.8</v>
      </c>
      <c r="N5" s="23">
        <v>5903.9</v>
      </c>
      <c r="O5" s="23">
        <v>7568.5</v>
      </c>
      <c r="P5" s="23">
        <v>7456.4</v>
      </c>
      <c r="Q5" s="23">
        <v>6349.9</v>
      </c>
      <c r="R5" s="23">
        <v>4444</v>
      </c>
      <c r="S5" s="23">
        <v>3625.8</v>
      </c>
      <c r="T5" s="23">
        <v>3213.6</v>
      </c>
      <c r="U5" s="23">
        <v>1509.4</v>
      </c>
      <c r="V5" s="23">
        <v>207.5</v>
      </c>
      <c r="W5" s="23">
        <v>0</v>
      </c>
      <c r="X5" s="23">
        <v>0</v>
      </c>
      <c r="Y5" s="23">
        <v>0</v>
      </c>
      <c r="Z5" s="23">
        <v>0</v>
      </c>
    </row>
    <row r="6" spans="1:26" x14ac:dyDescent="0.25">
      <c r="A6" s="12"/>
      <c r="B6" t="s">
        <v>27</v>
      </c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74.900000000000006</v>
      </c>
      <c r="J6" s="23">
        <v>820.8</v>
      </c>
      <c r="K6" s="23">
        <v>2361.1999999999998</v>
      </c>
      <c r="L6" s="23">
        <v>4099.5</v>
      </c>
      <c r="M6" s="23">
        <v>6906.3</v>
      </c>
      <c r="N6" s="23">
        <v>7783.6</v>
      </c>
      <c r="O6" s="23">
        <v>7679.4</v>
      </c>
      <c r="P6" s="23">
        <v>9712.9</v>
      </c>
      <c r="Q6" s="23">
        <v>9324.2999999999993</v>
      </c>
      <c r="R6" s="23">
        <v>9689.1</v>
      </c>
      <c r="S6" s="23">
        <v>8308.7999999999993</v>
      </c>
      <c r="T6" s="23">
        <v>5910.2</v>
      </c>
      <c r="U6" s="23">
        <v>2929.9</v>
      </c>
      <c r="V6" s="23">
        <v>1364.6</v>
      </c>
      <c r="W6" s="23">
        <v>139.5</v>
      </c>
      <c r="X6" s="23">
        <v>0</v>
      </c>
      <c r="Y6" s="23">
        <v>0</v>
      </c>
      <c r="Z6" s="23">
        <v>0</v>
      </c>
    </row>
    <row r="7" spans="1:26" x14ac:dyDescent="0.25">
      <c r="A7" s="12"/>
      <c r="B7" t="s">
        <v>28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  <c r="I7" s="23">
        <v>134.69999999999999</v>
      </c>
      <c r="J7" s="23">
        <v>1281.8</v>
      </c>
      <c r="K7" s="23">
        <v>4594.8999999999996</v>
      </c>
      <c r="L7" s="23">
        <v>8125.1</v>
      </c>
      <c r="M7" s="23">
        <v>11007</v>
      </c>
      <c r="N7" s="23">
        <v>12124.5</v>
      </c>
      <c r="O7" s="23">
        <v>13809.2</v>
      </c>
      <c r="P7" s="23">
        <v>14395.5</v>
      </c>
      <c r="Q7" s="23">
        <v>15128</v>
      </c>
      <c r="R7" s="23">
        <v>13680.8</v>
      </c>
      <c r="S7" s="23">
        <v>11555.6</v>
      </c>
      <c r="T7" s="23">
        <v>7810.8</v>
      </c>
      <c r="U7" s="23">
        <v>4460.8999999999996</v>
      </c>
      <c r="V7" s="23">
        <v>1493.7</v>
      </c>
      <c r="W7" s="23">
        <v>110.7</v>
      </c>
      <c r="X7" s="23">
        <v>0</v>
      </c>
      <c r="Y7" s="23">
        <v>0</v>
      </c>
      <c r="Z7" s="23">
        <v>0</v>
      </c>
    </row>
    <row r="8" spans="1:26" x14ac:dyDescent="0.25">
      <c r="A8" s="12"/>
      <c r="B8" t="s">
        <v>17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163.6</v>
      </c>
      <c r="J8" s="23">
        <v>1317.2</v>
      </c>
      <c r="K8" s="23">
        <v>4620</v>
      </c>
      <c r="L8" s="23">
        <v>7993.4</v>
      </c>
      <c r="M8" s="23">
        <v>10855.3</v>
      </c>
      <c r="N8" s="23">
        <v>12842.5</v>
      </c>
      <c r="O8" s="23">
        <v>14418.4</v>
      </c>
      <c r="P8" s="23">
        <v>14826.4</v>
      </c>
      <c r="Q8" s="23">
        <v>14261.3</v>
      </c>
      <c r="R8" s="23">
        <v>13169.2</v>
      </c>
      <c r="S8" s="23">
        <v>11469.9</v>
      </c>
      <c r="T8" s="23">
        <v>8029.9</v>
      </c>
      <c r="U8" s="23">
        <v>4778.3</v>
      </c>
      <c r="V8" s="23">
        <v>1524.4</v>
      </c>
      <c r="W8" s="23">
        <v>195.6</v>
      </c>
      <c r="X8" s="23">
        <v>0</v>
      </c>
      <c r="Y8" s="23">
        <v>0</v>
      </c>
      <c r="Z8" s="23">
        <v>0</v>
      </c>
    </row>
    <row r="9" spans="1:26" x14ac:dyDescent="0.25">
      <c r="A9" s="12"/>
      <c r="B9" t="s">
        <v>18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831.1</v>
      </c>
      <c r="K9" s="23">
        <v>3611.9</v>
      </c>
      <c r="L9" s="23">
        <v>7412.4</v>
      </c>
      <c r="M9" s="23">
        <v>10511.9</v>
      </c>
      <c r="N9" s="23">
        <v>12339</v>
      </c>
      <c r="O9" s="23">
        <v>14024.6</v>
      </c>
      <c r="P9" s="23">
        <v>12504.6</v>
      </c>
      <c r="Q9" s="23">
        <v>14112.7</v>
      </c>
      <c r="R9" s="23">
        <v>12534.7</v>
      </c>
      <c r="S9" s="23">
        <v>10310.1</v>
      </c>
      <c r="T9" s="23">
        <v>7499.5</v>
      </c>
      <c r="U9" s="23">
        <v>3808.7</v>
      </c>
      <c r="V9" s="23">
        <v>1091.4000000000001</v>
      </c>
      <c r="W9" s="23">
        <v>14.5</v>
      </c>
      <c r="X9" s="23">
        <v>0</v>
      </c>
      <c r="Y9" s="23">
        <v>0</v>
      </c>
      <c r="Z9" s="23">
        <v>0</v>
      </c>
    </row>
    <row r="10" spans="1:26" x14ac:dyDescent="0.25">
      <c r="A10" s="12"/>
      <c r="B10" t="s">
        <v>19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437.4</v>
      </c>
      <c r="K10" s="23">
        <v>3571.7</v>
      </c>
      <c r="L10" s="23">
        <v>8134.6</v>
      </c>
      <c r="M10" s="23">
        <v>11762.4</v>
      </c>
      <c r="N10" s="23">
        <v>14357.5</v>
      </c>
      <c r="O10" s="23">
        <v>16023.2</v>
      </c>
      <c r="P10" s="23">
        <v>15283.2</v>
      </c>
      <c r="Q10" s="23">
        <v>13556.3</v>
      </c>
      <c r="R10" s="23">
        <v>12006</v>
      </c>
      <c r="S10" s="23">
        <v>11391.3</v>
      </c>
      <c r="T10" s="23">
        <v>7727.3</v>
      </c>
      <c r="U10" s="23">
        <v>2152.8000000000002</v>
      </c>
      <c r="V10" s="23">
        <v>458.9</v>
      </c>
      <c r="W10" s="23">
        <v>0</v>
      </c>
      <c r="X10" s="23">
        <v>0</v>
      </c>
      <c r="Y10" s="23">
        <v>0</v>
      </c>
      <c r="Z10" s="23">
        <v>0</v>
      </c>
    </row>
    <row r="11" spans="1:26" x14ac:dyDescent="0.25">
      <c r="A11" s="12"/>
      <c r="B11" t="s">
        <v>20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169.6</v>
      </c>
      <c r="K11" s="23">
        <v>1911</v>
      </c>
      <c r="L11" s="23">
        <v>5697</v>
      </c>
      <c r="M11" s="23">
        <v>9201.7000000000007</v>
      </c>
      <c r="N11" s="23">
        <v>11963.8</v>
      </c>
      <c r="O11" s="23">
        <v>9750.7999999999993</v>
      </c>
      <c r="P11" s="23">
        <v>11093</v>
      </c>
      <c r="Q11" s="23">
        <v>15542.8</v>
      </c>
      <c r="R11" s="23">
        <v>8645.7000000000007</v>
      </c>
      <c r="S11" s="23">
        <v>6889.5</v>
      </c>
      <c r="T11" s="23">
        <v>3221.1</v>
      </c>
      <c r="U11" s="23">
        <v>239.4</v>
      </c>
      <c r="V11" s="23">
        <v>0</v>
      </c>
      <c r="W11" s="23">
        <v>0</v>
      </c>
      <c r="X11" s="23">
        <v>0</v>
      </c>
      <c r="Y11" s="23">
        <v>0</v>
      </c>
      <c r="Z11" s="23">
        <v>0</v>
      </c>
    </row>
    <row r="12" spans="1:26" x14ac:dyDescent="0.25">
      <c r="A12" s="12"/>
      <c r="B12" t="s">
        <v>21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141.30000000000001</v>
      </c>
      <c r="K12" s="23">
        <v>2793.8</v>
      </c>
      <c r="L12" s="23">
        <v>7485.8</v>
      </c>
      <c r="M12" s="23">
        <v>10152</v>
      </c>
      <c r="N12" s="23">
        <v>12069.7</v>
      </c>
      <c r="O12" s="23">
        <v>11456.9</v>
      </c>
      <c r="P12" s="23">
        <v>10755</v>
      </c>
      <c r="Q12" s="23">
        <v>9542.2000000000007</v>
      </c>
      <c r="R12" s="23">
        <v>6763.3</v>
      </c>
      <c r="S12" s="23">
        <v>1474.5</v>
      </c>
      <c r="T12" s="23">
        <v>0.4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</row>
    <row r="13" spans="1:26" x14ac:dyDescent="0.25">
      <c r="A13" s="12"/>
      <c r="B13" t="s">
        <v>22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1935.7</v>
      </c>
      <c r="L13" s="23">
        <v>3792.5</v>
      </c>
      <c r="M13" s="23">
        <v>6351.9</v>
      </c>
      <c r="N13" s="23">
        <v>9413.9</v>
      </c>
      <c r="O13" s="23">
        <v>9897.7000000000007</v>
      </c>
      <c r="P13" s="23">
        <v>9188.5</v>
      </c>
      <c r="Q13" s="23">
        <v>7398.8</v>
      </c>
      <c r="R13" s="23">
        <v>4645.5</v>
      </c>
      <c r="S13" s="23">
        <v>1223.0999999999999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</row>
    <row r="14" spans="1:26" x14ac:dyDescent="0.25">
      <c r="A14" s="1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5">
      <c r="A15" s="1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7" spans="1:26" x14ac:dyDescent="0.25">
      <c r="A17" s="13" t="s">
        <v>29</v>
      </c>
    </row>
    <row r="18" spans="1:26" x14ac:dyDescent="0.25">
      <c r="B18" t="s">
        <v>31</v>
      </c>
      <c r="C18" s="23">
        <v>1</v>
      </c>
      <c r="D18" s="23">
        <f>C18+1</f>
        <v>2</v>
      </c>
      <c r="E18" s="23">
        <f t="shared" ref="E18:Z18" si="1">D18+1</f>
        <v>3</v>
      </c>
      <c r="F18" s="23">
        <f t="shared" si="1"/>
        <v>4</v>
      </c>
      <c r="G18" s="23">
        <f t="shared" si="1"/>
        <v>5</v>
      </c>
      <c r="H18" s="23">
        <f t="shared" si="1"/>
        <v>6</v>
      </c>
      <c r="I18" s="23">
        <f t="shared" si="1"/>
        <v>7</v>
      </c>
      <c r="J18" s="23">
        <f t="shared" si="1"/>
        <v>8</v>
      </c>
      <c r="K18" s="23">
        <f t="shared" si="1"/>
        <v>9</v>
      </c>
      <c r="L18" s="23">
        <f t="shared" si="1"/>
        <v>10</v>
      </c>
      <c r="M18" s="23">
        <f t="shared" si="1"/>
        <v>11</v>
      </c>
      <c r="N18" s="23">
        <f t="shared" si="1"/>
        <v>12</v>
      </c>
      <c r="O18" s="23">
        <f t="shared" si="1"/>
        <v>13</v>
      </c>
      <c r="P18" s="23">
        <f t="shared" si="1"/>
        <v>14</v>
      </c>
      <c r="Q18" s="23">
        <f t="shared" si="1"/>
        <v>15</v>
      </c>
      <c r="R18" s="23">
        <f t="shared" si="1"/>
        <v>16</v>
      </c>
      <c r="S18" s="23">
        <f t="shared" si="1"/>
        <v>17</v>
      </c>
      <c r="T18" s="23">
        <f t="shared" si="1"/>
        <v>18</v>
      </c>
      <c r="U18" s="23">
        <f t="shared" si="1"/>
        <v>19</v>
      </c>
      <c r="V18" s="23">
        <f t="shared" si="1"/>
        <v>20</v>
      </c>
      <c r="W18" s="23">
        <f t="shared" si="1"/>
        <v>21</v>
      </c>
      <c r="X18" s="23">
        <f t="shared" si="1"/>
        <v>22</v>
      </c>
      <c r="Y18" s="23">
        <f t="shared" si="1"/>
        <v>23</v>
      </c>
      <c r="Z18" s="23">
        <f t="shared" si="1"/>
        <v>24</v>
      </c>
    </row>
    <row r="19" spans="1:26" x14ac:dyDescent="0.25">
      <c r="A19" s="12"/>
      <c r="B19" t="s">
        <v>23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237.7</v>
      </c>
      <c r="L19" s="23">
        <v>1206.4000000000001</v>
      </c>
      <c r="M19" s="23">
        <v>2307.4</v>
      </c>
      <c r="N19" s="23">
        <v>3113.7</v>
      </c>
      <c r="O19" s="23">
        <v>3471.7</v>
      </c>
      <c r="P19" s="23">
        <v>3438.6</v>
      </c>
      <c r="Q19" s="23">
        <v>2927.2</v>
      </c>
      <c r="R19" s="23">
        <v>2045.7</v>
      </c>
      <c r="S19" s="23">
        <v>788.2</v>
      </c>
      <c r="T19" s="23">
        <v>66.2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3">
        <v>0</v>
      </c>
    </row>
    <row r="20" spans="1:26" x14ac:dyDescent="0.25">
      <c r="A20" s="12"/>
      <c r="B20" t="s">
        <v>24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164.5</v>
      </c>
      <c r="K20" s="23">
        <v>1841.4</v>
      </c>
      <c r="L20" s="23">
        <v>5014.8999999999996</v>
      </c>
      <c r="M20" s="23">
        <v>7596.8</v>
      </c>
      <c r="N20" s="23">
        <v>9365.4</v>
      </c>
      <c r="O20" s="23">
        <v>10650</v>
      </c>
      <c r="P20" s="23">
        <v>11093</v>
      </c>
      <c r="Q20" s="23">
        <v>10245</v>
      </c>
      <c r="R20" s="23">
        <v>8375.1</v>
      </c>
      <c r="S20" s="23">
        <v>5138.3</v>
      </c>
      <c r="T20" s="23">
        <v>1746.5</v>
      </c>
      <c r="U20" s="23">
        <v>120.2</v>
      </c>
      <c r="V20" s="23">
        <v>0</v>
      </c>
      <c r="W20" s="23">
        <v>0</v>
      </c>
      <c r="X20" s="23">
        <v>0</v>
      </c>
      <c r="Y20" s="23">
        <v>0</v>
      </c>
      <c r="Z20" s="23">
        <v>0</v>
      </c>
    </row>
    <row r="21" spans="1:26" x14ac:dyDescent="0.25">
      <c r="A21" s="12"/>
      <c r="B21" t="s">
        <v>25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176.8</v>
      </c>
      <c r="K21" s="23">
        <v>1104</v>
      </c>
      <c r="L21" s="23">
        <v>2811.6</v>
      </c>
      <c r="M21" s="23">
        <v>4689.3999999999996</v>
      </c>
      <c r="N21" s="23">
        <v>5526.5</v>
      </c>
      <c r="O21" s="23">
        <v>6133.5</v>
      </c>
      <c r="P21" s="23">
        <v>6550.4</v>
      </c>
      <c r="Q21" s="23">
        <v>6630.5</v>
      </c>
      <c r="R21" s="23">
        <v>6350.3</v>
      </c>
      <c r="S21" s="23">
        <v>4566</v>
      </c>
      <c r="T21" s="23">
        <v>1937.8</v>
      </c>
      <c r="U21" s="23">
        <v>240.1</v>
      </c>
      <c r="V21" s="23">
        <v>6.7</v>
      </c>
      <c r="W21" s="23">
        <v>0</v>
      </c>
      <c r="X21" s="23">
        <v>0</v>
      </c>
      <c r="Y21" s="23">
        <v>0</v>
      </c>
      <c r="Z21" s="23">
        <v>0</v>
      </c>
    </row>
    <row r="22" spans="1:26" x14ac:dyDescent="0.25">
      <c r="A22" s="12"/>
      <c r="B22" t="s">
        <v>26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39</v>
      </c>
      <c r="K22" s="23">
        <v>213</v>
      </c>
      <c r="L22" s="23">
        <v>617.6</v>
      </c>
      <c r="M22" s="23">
        <v>919.4</v>
      </c>
      <c r="N22" s="23">
        <v>1185.5999999999999</v>
      </c>
      <c r="O22" s="23">
        <v>1590.2</v>
      </c>
      <c r="P22" s="23">
        <v>1970</v>
      </c>
      <c r="Q22" s="23">
        <v>2463.4</v>
      </c>
      <c r="R22" s="23">
        <v>2758.1</v>
      </c>
      <c r="S22" s="23">
        <v>2949.7</v>
      </c>
      <c r="T22" s="23">
        <v>1838.7</v>
      </c>
      <c r="U22" s="23">
        <v>717</v>
      </c>
      <c r="V22" s="23">
        <v>177.5</v>
      </c>
      <c r="W22" s="23">
        <v>14.2</v>
      </c>
      <c r="X22" s="23">
        <v>0</v>
      </c>
      <c r="Y22" s="23">
        <v>0</v>
      </c>
      <c r="Z22" s="23">
        <v>0</v>
      </c>
    </row>
    <row r="23" spans="1:26" x14ac:dyDescent="0.25">
      <c r="A23" s="12"/>
      <c r="B23" t="s">
        <v>27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155.9</v>
      </c>
      <c r="J23" s="23">
        <v>958.2</v>
      </c>
      <c r="K23" s="23">
        <v>3026.7</v>
      </c>
      <c r="L23" s="23">
        <v>5821.4</v>
      </c>
      <c r="M23" s="23">
        <v>8715</v>
      </c>
      <c r="N23" s="23">
        <v>11353.9</v>
      </c>
      <c r="O23" s="23">
        <v>12430</v>
      </c>
      <c r="P23" s="23">
        <v>13376.8</v>
      </c>
      <c r="Q23" s="23">
        <v>13498.4</v>
      </c>
      <c r="R23" s="23">
        <v>12540.2</v>
      </c>
      <c r="S23" s="23">
        <v>10099.1</v>
      </c>
      <c r="T23" s="23">
        <v>8148.5</v>
      </c>
      <c r="U23" s="23">
        <v>4593.3</v>
      </c>
      <c r="V23" s="23">
        <v>1760.5</v>
      </c>
      <c r="W23" s="23">
        <v>323.2</v>
      </c>
      <c r="X23" s="23">
        <v>11.4</v>
      </c>
      <c r="Y23" s="23">
        <v>0</v>
      </c>
      <c r="Z23" s="23">
        <v>0</v>
      </c>
    </row>
    <row r="24" spans="1:26" x14ac:dyDescent="0.25">
      <c r="A24" s="12"/>
      <c r="B24" t="s">
        <v>28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163.80000000000001</v>
      </c>
      <c r="J24" s="23">
        <v>958.5</v>
      </c>
      <c r="K24" s="23">
        <v>2564.1</v>
      </c>
      <c r="L24" s="23">
        <v>5468.1</v>
      </c>
      <c r="M24" s="23">
        <v>8335.2999999999993</v>
      </c>
      <c r="N24" s="23">
        <v>10797</v>
      </c>
      <c r="O24" s="23">
        <v>12156.8</v>
      </c>
      <c r="P24" s="23">
        <v>12701.6</v>
      </c>
      <c r="Q24" s="23">
        <v>12603.3</v>
      </c>
      <c r="R24" s="23">
        <v>11648.9</v>
      </c>
      <c r="S24" s="23">
        <v>9826.2000000000007</v>
      </c>
      <c r="T24" s="23">
        <v>8065</v>
      </c>
      <c r="U24" s="23">
        <v>4464.6000000000004</v>
      </c>
      <c r="V24" s="23">
        <v>1863.7</v>
      </c>
      <c r="W24" s="23">
        <v>491.5</v>
      </c>
      <c r="X24" s="23">
        <v>32.799999999999997</v>
      </c>
      <c r="Y24" s="23">
        <v>0</v>
      </c>
      <c r="Z24" s="23">
        <v>0</v>
      </c>
    </row>
    <row r="25" spans="1:26" x14ac:dyDescent="0.25">
      <c r="A25" s="12"/>
      <c r="B25" t="s">
        <v>17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293.89999999999998</v>
      </c>
      <c r="J25" s="23">
        <v>1349.4</v>
      </c>
      <c r="K25" s="23">
        <v>3086.4</v>
      </c>
      <c r="L25" s="23">
        <v>5852.1</v>
      </c>
      <c r="M25" s="23">
        <v>9210.1</v>
      </c>
      <c r="N25" s="23">
        <v>11949.1</v>
      </c>
      <c r="O25" s="23">
        <v>13623.6</v>
      </c>
      <c r="P25" s="23">
        <v>14171.4</v>
      </c>
      <c r="Q25" s="23">
        <v>13561.3</v>
      </c>
      <c r="R25" s="23">
        <v>13089.2</v>
      </c>
      <c r="S25" s="23">
        <v>11022.7</v>
      </c>
      <c r="T25" s="23">
        <v>8858.2999999999993</v>
      </c>
      <c r="U25" s="23">
        <v>5050.3999999999996</v>
      </c>
      <c r="V25" s="23">
        <v>2137.6999999999998</v>
      </c>
      <c r="W25" s="23">
        <v>525.5</v>
      </c>
      <c r="X25" s="23">
        <v>26.7</v>
      </c>
      <c r="Y25" s="23">
        <v>0</v>
      </c>
      <c r="Z25" s="23">
        <v>0</v>
      </c>
    </row>
    <row r="26" spans="1:26" x14ac:dyDescent="0.25">
      <c r="A26" s="12"/>
      <c r="B26" t="s">
        <v>18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23.9</v>
      </c>
      <c r="J26" s="23">
        <v>492.2</v>
      </c>
      <c r="K26" s="23">
        <v>2671.1</v>
      </c>
      <c r="L26" s="23">
        <v>6111.4</v>
      </c>
      <c r="M26" s="23">
        <v>9833.7000000000007</v>
      </c>
      <c r="N26" s="23">
        <v>13030.4</v>
      </c>
      <c r="O26" s="23">
        <v>15252.3</v>
      </c>
      <c r="P26" s="23">
        <v>16055</v>
      </c>
      <c r="Q26" s="23">
        <v>15792.2</v>
      </c>
      <c r="R26" s="23">
        <v>14616.8</v>
      </c>
      <c r="S26" s="23">
        <v>12342.3</v>
      </c>
      <c r="T26" s="23">
        <v>8572.2000000000007</v>
      </c>
      <c r="U26" s="23">
        <v>4200.1000000000004</v>
      </c>
      <c r="V26" s="23">
        <v>1385.7</v>
      </c>
      <c r="W26" s="23">
        <v>119.5</v>
      </c>
      <c r="X26" s="23">
        <v>4.8</v>
      </c>
      <c r="Y26" s="23">
        <v>0</v>
      </c>
      <c r="Z26" s="23">
        <v>0</v>
      </c>
    </row>
    <row r="27" spans="1:26" x14ac:dyDescent="0.25">
      <c r="A27" s="12"/>
      <c r="B27" t="s">
        <v>19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395.4</v>
      </c>
      <c r="K27" s="23">
        <v>2187.5</v>
      </c>
      <c r="L27" s="23">
        <v>4431.6000000000004</v>
      </c>
      <c r="M27" s="23">
        <v>8929.9</v>
      </c>
      <c r="N27" s="23">
        <v>13551.5</v>
      </c>
      <c r="O27" s="23">
        <v>15764.7</v>
      </c>
      <c r="P27" s="23">
        <v>15569.6</v>
      </c>
      <c r="Q27" s="23">
        <v>16057.4</v>
      </c>
      <c r="R27" s="23">
        <v>15374.5</v>
      </c>
      <c r="S27" s="23">
        <v>12293.4</v>
      </c>
      <c r="T27" s="23">
        <v>8488.2999999999993</v>
      </c>
      <c r="U27" s="23">
        <v>3635.6</v>
      </c>
      <c r="V27" s="23">
        <v>1027</v>
      </c>
      <c r="W27" s="23">
        <v>66.8</v>
      </c>
      <c r="X27" s="23">
        <v>0</v>
      </c>
      <c r="Y27" s="23">
        <v>0</v>
      </c>
      <c r="Z27" s="23">
        <v>0</v>
      </c>
    </row>
    <row r="28" spans="1:26" x14ac:dyDescent="0.25">
      <c r="A28" s="12"/>
      <c r="B28" t="s">
        <v>20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100</v>
      </c>
      <c r="K28" s="23">
        <v>1616.2</v>
      </c>
      <c r="L28" s="23">
        <v>4498.8</v>
      </c>
      <c r="M28" s="23">
        <v>8519.9</v>
      </c>
      <c r="N28" s="23">
        <v>10813.8</v>
      </c>
      <c r="O28" s="23">
        <v>12807.7</v>
      </c>
      <c r="P28" s="23">
        <v>14579.4</v>
      </c>
      <c r="Q28" s="23">
        <v>14990.4</v>
      </c>
      <c r="R28" s="23">
        <v>14068.5</v>
      </c>
      <c r="S28" s="23">
        <v>11769.1</v>
      </c>
      <c r="T28" s="23">
        <v>6609.3</v>
      </c>
      <c r="U28" s="23">
        <v>2149.4</v>
      </c>
      <c r="V28" s="23">
        <v>150</v>
      </c>
      <c r="W28" s="23">
        <v>0</v>
      </c>
      <c r="X28" s="23">
        <v>0</v>
      </c>
      <c r="Y28" s="23">
        <v>0</v>
      </c>
      <c r="Z28" s="23">
        <v>0</v>
      </c>
    </row>
    <row r="29" spans="1:26" x14ac:dyDescent="0.25">
      <c r="A29" s="12"/>
      <c r="B29" t="s">
        <v>21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36.200000000000003</v>
      </c>
      <c r="K29" s="23">
        <v>930.2</v>
      </c>
      <c r="L29" s="23">
        <v>3751.1</v>
      </c>
      <c r="M29" s="23">
        <v>7411.5</v>
      </c>
      <c r="N29" s="23">
        <v>10250.5</v>
      </c>
      <c r="O29" s="23">
        <v>12358.6</v>
      </c>
      <c r="P29" s="23">
        <v>12908.3</v>
      </c>
      <c r="Q29" s="23">
        <v>11072</v>
      </c>
      <c r="R29" s="23">
        <v>7000.8</v>
      </c>
      <c r="S29" s="23">
        <v>2138.3000000000002</v>
      </c>
      <c r="T29" s="23">
        <v>108.7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</row>
    <row r="30" spans="1:26" x14ac:dyDescent="0.25">
      <c r="A30" s="12"/>
      <c r="B30" t="s">
        <v>22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46.1</v>
      </c>
      <c r="L30" s="23">
        <v>197.7</v>
      </c>
      <c r="M30" s="23">
        <v>467.9</v>
      </c>
      <c r="N30" s="23">
        <v>764.4</v>
      </c>
      <c r="O30" s="23">
        <v>856.7</v>
      </c>
      <c r="P30" s="23">
        <v>500.8</v>
      </c>
      <c r="Q30" s="23">
        <v>494.2</v>
      </c>
      <c r="R30" s="23">
        <v>243.8</v>
      </c>
      <c r="S30" s="23">
        <v>85.7</v>
      </c>
      <c r="T30" s="23">
        <v>26.4</v>
      </c>
      <c r="U30" s="23">
        <v>0</v>
      </c>
      <c r="V30" s="23">
        <v>0</v>
      </c>
      <c r="W30" s="23">
        <v>0</v>
      </c>
      <c r="X30" s="23">
        <v>0</v>
      </c>
      <c r="Y30" s="23">
        <v>0</v>
      </c>
      <c r="Z30" s="2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view="pageBreakPreview" zoomScaleNormal="100" zoomScaleSheetLayoutView="100" workbookViewId="0">
      <selection activeCell="D6" sqref="D6"/>
    </sheetView>
  </sheetViews>
  <sheetFormatPr defaultRowHeight="15.75" x14ac:dyDescent="0.25"/>
  <cols>
    <col min="1" max="1" width="9" style="29" bestFit="1" customWidth="1"/>
    <col min="2" max="2" width="40.85546875" style="29" bestFit="1" customWidth="1"/>
    <col min="3" max="3" width="10.140625" style="28" bestFit="1" customWidth="1"/>
    <col min="4" max="4" width="12" style="34" bestFit="1" customWidth="1"/>
    <col min="5" max="5" width="17.28515625" style="29" bestFit="1" customWidth="1"/>
    <col min="6" max="7" width="9.140625" style="29"/>
    <col min="8" max="8" width="36.7109375" style="29" bestFit="1" customWidth="1"/>
    <col min="9" max="9" width="12.140625" style="29" bestFit="1" customWidth="1"/>
    <col min="10" max="16384" width="9.140625" style="29"/>
  </cols>
  <sheetData>
    <row r="1" spans="1:5" x14ac:dyDescent="0.25">
      <c r="A1" s="25" t="s">
        <v>32</v>
      </c>
      <c r="B1" s="26"/>
      <c r="C1" s="26"/>
      <c r="D1" s="27"/>
      <c r="E1" s="26"/>
    </row>
    <row r="2" spans="1:5" x14ac:dyDescent="0.25">
      <c r="A2" s="25" t="s">
        <v>33</v>
      </c>
      <c r="B2" s="26"/>
      <c r="C2" s="26"/>
      <c r="D2" s="27"/>
      <c r="E2" s="26"/>
    </row>
    <row r="3" spans="1:5" x14ac:dyDescent="0.25">
      <c r="A3" s="25" t="s">
        <v>34</v>
      </c>
      <c r="B3" s="26"/>
      <c r="C3" s="26"/>
      <c r="D3" s="27"/>
      <c r="E3" s="26"/>
    </row>
    <row r="4" spans="1:5" x14ac:dyDescent="0.25">
      <c r="A4" s="25" t="s">
        <v>35</v>
      </c>
      <c r="B4" s="26"/>
      <c r="C4" s="26"/>
      <c r="D4" s="27"/>
      <c r="E4" s="26"/>
    </row>
    <row r="5" spans="1:5" x14ac:dyDescent="0.25">
      <c r="A5" s="25" t="s">
        <v>36</v>
      </c>
      <c r="B5" s="26"/>
      <c r="C5" s="26"/>
      <c r="D5" s="27"/>
      <c r="E5" s="26"/>
    </row>
    <row r="6" spans="1:5" x14ac:dyDescent="0.25">
      <c r="A6" s="25"/>
      <c r="B6" s="26"/>
      <c r="D6" s="27"/>
    </row>
    <row r="7" spans="1:5" x14ac:dyDescent="0.25">
      <c r="C7" s="30" t="s">
        <v>37</v>
      </c>
      <c r="D7" s="31" t="s">
        <v>38</v>
      </c>
    </row>
    <row r="8" spans="1:5" x14ac:dyDescent="0.25">
      <c r="A8" s="32" t="s">
        <v>39</v>
      </c>
      <c r="B8" s="29" t="s">
        <v>40</v>
      </c>
      <c r="C8" s="33" t="s">
        <v>41</v>
      </c>
      <c r="D8" s="34">
        <v>161.01136266095006</v>
      </c>
    </row>
    <row r="9" spans="1:5" x14ac:dyDescent="0.25">
      <c r="B9" s="29" t="s">
        <v>42</v>
      </c>
      <c r="C9" s="33" t="s">
        <v>41</v>
      </c>
      <c r="D9" s="34">
        <v>527.99411677904891</v>
      </c>
    </row>
    <row r="10" spans="1:5" x14ac:dyDescent="0.25">
      <c r="B10" s="29" t="s">
        <v>43</v>
      </c>
      <c r="C10" s="33" t="s">
        <v>41</v>
      </c>
      <c r="D10" s="35">
        <v>83.453526921316055</v>
      </c>
    </row>
    <row r="11" spans="1:5" x14ac:dyDescent="0.25">
      <c r="B11" s="29" t="s">
        <v>44</v>
      </c>
      <c r="C11" s="33" t="s">
        <v>41</v>
      </c>
      <c r="D11" s="36">
        <v>4237.4195060682287</v>
      </c>
    </row>
    <row r="12" spans="1:5" x14ac:dyDescent="0.25">
      <c r="C12" s="29"/>
      <c r="D12" s="29"/>
    </row>
    <row r="13" spans="1:5" x14ac:dyDescent="0.25">
      <c r="B13" s="37" t="s">
        <v>45</v>
      </c>
      <c r="C13" s="33" t="s">
        <v>41</v>
      </c>
      <c r="D13" s="36">
        <v>5009.8785124295437</v>
      </c>
    </row>
    <row r="15" spans="1:5" x14ac:dyDescent="0.25">
      <c r="A15" s="32" t="s">
        <v>46</v>
      </c>
      <c r="B15" s="29" t="s">
        <v>47</v>
      </c>
      <c r="C15" s="33" t="s">
        <v>41</v>
      </c>
      <c r="D15" s="35">
        <v>-1168.0090365269575</v>
      </c>
    </row>
    <row r="16" spans="1:5" x14ac:dyDescent="0.25">
      <c r="A16" s="32"/>
      <c r="B16" s="29" t="s">
        <v>48</v>
      </c>
      <c r="C16" s="33" t="s">
        <v>41</v>
      </c>
      <c r="D16" s="35">
        <v>-1673.002421152031</v>
      </c>
      <c r="E16" s="34"/>
    </row>
    <row r="17" spans="1:7" x14ac:dyDescent="0.25">
      <c r="A17" s="32"/>
      <c r="B17" s="29" t="s">
        <v>49</v>
      </c>
      <c r="C17" s="33" t="s">
        <v>41</v>
      </c>
      <c r="D17" s="36">
        <v>-119.47074361211098</v>
      </c>
      <c r="E17" s="34"/>
    </row>
    <row r="19" spans="1:7" x14ac:dyDescent="0.25">
      <c r="B19" s="37" t="s">
        <v>50</v>
      </c>
      <c r="C19" s="33" t="s">
        <v>41</v>
      </c>
      <c r="D19" s="36">
        <v>-2960.4822012910995</v>
      </c>
      <c r="G19" s="34" t="s">
        <v>55</v>
      </c>
    </row>
    <row r="21" spans="1:7" ht="16.5" thickBot="1" x14ac:dyDescent="0.3">
      <c r="B21" s="37" t="s">
        <v>51</v>
      </c>
      <c r="C21" s="33" t="s">
        <v>41</v>
      </c>
      <c r="D21" s="38">
        <v>2049.3963111384442</v>
      </c>
      <c r="E21" s="39"/>
    </row>
    <row r="22" spans="1:7" ht="16.5" thickTop="1" x14ac:dyDescent="0.25"/>
    <row r="23" spans="1:7" x14ac:dyDescent="0.25">
      <c r="B23" s="37" t="s">
        <v>52</v>
      </c>
      <c r="C23" s="28" t="s">
        <v>53</v>
      </c>
      <c r="D23" s="40">
        <v>52877.29571235014</v>
      </c>
    </row>
    <row r="25" spans="1:7" ht="16.5" thickBot="1" x14ac:dyDescent="0.3">
      <c r="B25" s="37" t="s">
        <v>51</v>
      </c>
      <c r="C25" s="28" t="s">
        <v>54</v>
      </c>
      <c r="D25" s="41">
        <v>38.757585529469175</v>
      </c>
      <c r="E25" s="39"/>
    </row>
    <row r="26" spans="1:7" ht="16.5" thickTop="1" x14ac:dyDescent="0.25"/>
  </sheetData>
  <pageMargins left="0.7" right="0.7" top="0.75" bottom="0.75" header="0.3" footer="0.3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view="pageBreakPreview" zoomScaleNormal="100" zoomScaleSheetLayoutView="100" workbookViewId="0">
      <selection activeCell="D28" sqref="D28"/>
    </sheetView>
  </sheetViews>
  <sheetFormatPr defaultRowHeight="15.75" x14ac:dyDescent="0.25"/>
  <cols>
    <col min="1" max="1" width="9" style="29" bestFit="1" customWidth="1"/>
    <col min="2" max="2" width="40.85546875" style="29" bestFit="1" customWidth="1"/>
    <col min="3" max="3" width="10.140625" style="28" bestFit="1" customWidth="1"/>
    <col min="4" max="4" width="12" style="34" bestFit="1" customWidth="1"/>
    <col min="5" max="5" width="17.28515625" style="29" bestFit="1" customWidth="1"/>
    <col min="6" max="7" width="9.140625" style="29"/>
    <col min="8" max="8" width="36.7109375" style="29" bestFit="1" customWidth="1"/>
    <col min="9" max="9" width="12.140625" style="29" bestFit="1" customWidth="1"/>
    <col min="10" max="16384" width="9.140625" style="29"/>
  </cols>
  <sheetData>
    <row r="1" spans="1:5" x14ac:dyDescent="0.25">
      <c r="A1" s="25" t="s">
        <v>32</v>
      </c>
      <c r="B1" s="26"/>
      <c r="C1" s="26"/>
      <c r="D1" s="27"/>
      <c r="E1" s="26"/>
    </row>
    <row r="2" spans="1:5" x14ac:dyDescent="0.25">
      <c r="A2" s="25" t="s">
        <v>33</v>
      </c>
      <c r="B2" s="26"/>
      <c r="C2" s="26"/>
      <c r="D2" s="27"/>
      <c r="E2" s="26"/>
    </row>
    <row r="3" spans="1:5" x14ac:dyDescent="0.25">
      <c r="A3" s="25" t="s">
        <v>34</v>
      </c>
      <c r="B3" s="26"/>
      <c r="C3" s="26"/>
      <c r="D3" s="27"/>
      <c r="E3" s="26"/>
    </row>
    <row r="4" spans="1:5" x14ac:dyDescent="0.25">
      <c r="A4" s="25" t="s">
        <v>35</v>
      </c>
      <c r="B4" s="26"/>
      <c r="C4" s="26"/>
      <c r="D4" s="27"/>
      <c r="E4" s="26"/>
    </row>
    <row r="5" spans="1:5" x14ac:dyDescent="0.25">
      <c r="A5" s="25" t="s">
        <v>36</v>
      </c>
      <c r="B5" s="26"/>
      <c r="C5" s="26"/>
      <c r="D5" s="27"/>
      <c r="E5" s="26"/>
    </row>
    <row r="6" spans="1:5" x14ac:dyDescent="0.25">
      <c r="A6" s="25"/>
      <c r="B6" s="26"/>
      <c r="D6" s="27"/>
    </row>
    <row r="7" spans="1:5" x14ac:dyDescent="0.25">
      <c r="C7" s="30" t="s">
        <v>37</v>
      </c>
      <c r="D7" s="31" t="s">
        <v>38</v>
      </c>
    </row>
    <row r="8" spans="1:5" x14ac:dyDescent="0.25">
      <c r="A8" s="32" t="s">
        <v>39</v>
      </c>
      <c r="B8" s="29" t="s">
        <v>40</v>
      </c>
      <c r="C8" s="33" t="s">
        <v>41</v>
      </c>
      <c r="D8" s="34">
        <v>161.01136266095006</v>
      </c>
    </row>
    <row r="9" spans="1:5" x14ac:dyDescent="0.25">
      <c r="B9" s="29" t="s">
        <v>42</v>
      </c>
      <c r="C9" s="33" t="s">
        <v>41</v>
      </c>
      <c r="D9" s="34">
        <v>527.99411677904891</v>
      </c>
    </row>
    <row r="10" spans="1:5" x14ac:dyDescent="0.25">
      <c r="B10" s="29" t="s">
        <v>43</v>
      </c>
      <c r="C10" s="33" t="s">
        <v>41</v>
      </c>
      <c r="D10" s="35">
        <v>83.453526921316055</v>
      </c>
    </row>
    <row r="11" spans="1:5" x14ac:dyDescent="0.25">
      <c r="B11" s="29" t="s">
        <v>44</v>
      </c>
      <c r="C11" s="33" t="s">
        <v>41</v>
      </c>
      <c r="D11" s="36">
        <v>4237.4195060682287</v>
      </c>
    </row>
    <row r="12" spans="1:5" x14ac:dyDescent="0.25">
      <c r="C12" s="29"/>
      <c r="D12" s="29"/>
    </row>
    <row r="13" spans="1:5" x14ac:dyDescent="0.25">
      <c r="B13" s="37" t="s">
        <v>45</v>
      </c>
      <c r="C13" s="33" t="s">
        <v>41</v>
      </c>
      <c r="D13" s="36">
        <f>SUM(D8:D11)</f>
        <v>5009.8785124295437</v>
      </c>
    </row>
    <row r="15" spans="1:5" x14ac:dyDescent="0.25">
      <c r="A15" s="32" t="s">
        <v>46</v>
      </c>
      <c r="B15" s="29" t="s">
        <v>47</v>
      </c>
      <c r="C15" s="33" t="s">
        <v>41</v>
      </c>
      <c r="D15" s="35">
        <v>-1168.0090365269575</v>
      </c>
    </row>
    <row r="16" spans="1:5" x14ac:dyDescent="0.25">
      <c r="A16" s="32"/>
      <c r="B16" s="29" t="s">
        <v>48</v>
      </c>
      <c r="C16" s="33" t="s">
        <v>41</v>
      </c>
      <c r="D16" s="35">
        <f>'Exhibit RMP___(RMM-1) pg2'!D16*(1+'12 CP'!N14*0.75)</f>
        <v>-1655.9429681290983</v>
      </c>
      <c r="E16" s="34"/>
    </row>
    <row r="17" spans="1:7" x14ac:dyDescent="0.25">
      <c r="A17" s="32"/>
      <c r="B17" s="29" t="s">
        <v>49</v>
      </c>
      <c r="C17" s="33" t="s">
        <v>41</v>
      </c>
      <c r="D17" s="36">
        <v>-119.47074361211098</v>
      </c>
      <c r="E17" s="34"/>
    </row>
    <row r="19" spans="1:7" x14ac:dyDescent="0.25">
      <c r="B19" s="37" t="s">
        <v>50</v>
      </c>
      <c r="C19" s="33" t="s">
        <v>41</v>
      </c>
      <c r="D19" s="36">
        <f>SUM(D15:D17)</f>
        <v>-2943.4227482681667</v>
      </c>
      <c r="G19" s="34" t="s">
        <v>55</v>
      </c>
    </row>
    <row r="21" spans="1:7" ht="16.5" thickBot="1" x14ac:dyDescent="0.3">
      <c r="B21" s="37" t="s">
        <v>51</v>
      </c>
      <c r="C21" s="33" t="s">
        <v>41</v>
      </c>
      <c r="D21" s="38">
        <f>D13+D19</f>
        <v>2066.4557641613769</v>
      </c>
      <c r="E21" s="39"/>
    </row>
    <row r="22" spans="1:7" ht="16.5" thickTop="1" x14ac:dyDescent="0.25"/>
    <row r="23" spans="1:7" x14ac:dyDescent="0.25">
      <c r="B23" s="37" t="s">
        <v>52</v>
      </c>
      <c r="C23" s="28" t="s">
        <v>53</v>
      </c>
      <c r="D23" s="40">
        <v>52877.29571235014</v>
      </c>
    </row>
    <row r="25" spans="1:7" ht="16.5" thickBot="1" x14ac:dyDescent="0.3">
      <c r="B25" s="37" t="s">
        <v>51</v>
      </c>
      <c r="C25" s="28" t="s">
        <v>54</v>
      </c>
      <c r="D25" s="41">
        <f>D21/D23*1000</f>
        <v>39.080208931311347</v>
      </c>
      <c r="E25" s="39"/>
    </row>
    <row r="26" spans="1:7" ht="16.5" thickTop="1" x14ac:dyDescent="0.25"/>
    <row r="27" spans="1:7" x14ac:dyDescent="0.25">
      <c r="B27" s="37" t="s">
        <v>56</v>
      </c>
      <c r="D27" s="42">
        <f>D25/'Exhibit RMP___(RMM-1) pg2'!D25-1</f>
        <v>8.3241357126560001E-3</v>
      </c>
    </row>
  </sheetData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12 CP</vt:lpstr>
      <vt:lpstr>Peak Days</vt:lpstr>
      <vt:lpstr>Exhibit RMP___(RMM-1) pg2</vt:lpstr>
      <vt:lpstr>Exhibit RMP___(RMM-1) pg2-NREL</vt:lpstr>
      <vt:lpstr>'12 CP'!Print_Area</vt:lpstr>
      <vt:lpstr>'Exhibit RMP___(RMM-1) pg2'!Print_Area</vt:lpstr>
      <vt:lpstr>'Exhibit RMP___(RMM-1) pg2-NREL'!Print_Area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Ahlberg, Joseph</dc:creator>
  <cp:lastModifiedBy>Ahlberg, Joseph</cp:lastModifiedBy>
  <cp:lastPrinted>2016-10-14T17:22:04Z</cp:lastPrinted>
  <dcterms:created xsi:type="dcterms:W3CDTF">2016-05-05T16:00:55Z</dcterms:created>
  <dcterms:modified xsi:type="dcterms:W3CDTF">2017-07-07T20:18:06Z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{B9084840-7129-472B-90CD-AE6A1C75C146}</vt:lpwstr>
  </property>
</Properties>
</file>