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ecial Studies\Utah Net Metering_2016 02 24\21 - Utah Net Metering\Testimony &amp; Exhibits\Rebuttal &amp; Exhibits\"/>
    </mc:Choice>
  </mc:AlternateContent>
  <bookViews>
    <workbookView xWindow="0" yWindow="0" windowWidth="19200" windowHeight="10605"/>
  </bookViews>
  <sheets>
    <sheet name="Table 1 Rebuttal" sheetId="5" r:id="rId1"/>
  </sheets>
  <externalReferences>
    <externalReference r:id="rId2"/>
    <externalReference r:id="rId3"/>
  </externalReferences>
  <definedNames>
    <definedName name="_Order1" hidden="1">255</definedName>
    <definedName name="_Order2" hidden="1">0</definedName>
    <definedName name="a" hidden="1">'[1]DSM Output'!$J$21:$J$23</definedName>
    <definedName name="anscount" hidden="1">1</definedName>
    <definedName name="DispatchSum">"GRID Thermal Generation!R2C1:R4C2"</definedName>
    <definedName name="Incremental_Coal_Costing">[2]ImportData!$B$37</definedName>
    <definedName name="limcount" hidden="1">1</definedName>
    <definedName name="PSATable">[2]Hermiston!$A$35:$E$41</definedName>
    <definedName name="RevenueSum">"GRID Thermal Revenue!R2C1:R4C2"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10" i="5" l="1"/>
  <c r="E5" i="5" s="1"/>
  <c r="E8" i="5" l="1"/>
  <c r="E6" i="5"/>
  <c r="E7" i="5"/>
</calcChain>
</file>

<file path=xl/sharedStrings.xml><?xml version="1.0" encoding="utf-8"?>
<sst xmlns="http://schemas.openxmlformats.org/spreadsheetml/2006/main" count="11" uniqueCount="11">
  <si>
    <t>NPC Component</t>
  </si>
  <si>
    <t>System Balancing Sales</t>
  </si>
  <si>
    <t>System Balancing Purchases</t>
  </si>
  <si>
    <t>Total</t>
  </si>
  <si>
    <t>Change (MWh)</t>
  </si>
  <si>
    <t>Integration Costs</t>
  </si>
  <si>
    <t>Coal Generation/Fuel Expense + Variable O&amp;M</t>
  </si>
  <si>
    <t>Natural Gas Generation/Fuel Expense + Variable O&amp;M</t>
  </si>
  <si>
    <t xml:space="preserve"> 2015 NPC NEM Analysis</t>
  </si>
  <si>
    <t>2015 Actual NPC Weighted ($/MWh)</t>
  </si>
  <si>
    <t>2015 NPC Benefit of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</si>
</sst>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2" xfId="0" applyFont="1" applyFill="1" applyBorder="1"/>
    <xf numFmtId="164" fontId="3" fillId="2" borderId="0" xfId="1" applyNumberFormat="1" applyFont="1" applyFill="1" applyBorder="1"/>
    <xf numFmtId="0" fontId="0" fillId="2" borderId="0" xfId="0" applyFill="1"/>
    <xf numFmtId="164" fontId="5" fillId="2" borderId="4" xfId="1" applyNumberFormat="1" applyFont="1" applyFill="1" applyBorder="1" applyAlignment="1">
      <alignment horizontal="center" wrapText="1"/>
    </xf>
    <xf numFmtId="164" fontId="5" fillId="2" borderId="5" xfId="1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44" fontId="3" fillId="2" borderId="0" xfId="2" applyFont="1" applyFill="1" applyBorder="1"/>
    <xf numFmtId="44" fontId="3" fillId="2" borderId="3" xfId="2" applyFont="1" applyFill="1" applyBorder="1"/>
    <xf numFmtId="164" fontId="3" fillId="2" borderId="7" xfId="1" applyNumberFormat="1" applyFont="1" applyFill="1" applyBorder="1"/>
    <xf numFmtId="44" fontId="5" fillId="2" borderId="8" xfId="2" applyFont="1" applyFill="1" applyBorder="1"/>
    <xf numFmtId="165" fontId="5" fillId="2" borderId="9" xfId="2" applyNumberFormat="1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0" fontId="0" fillId="2" borderId="11" xfId="0" applyFill="1" applyBorder="1"/>
    <xf numFmtId="165" fontId="0" fillId="2" borderId="0" xfId="0" applyNumberFormat="1" applyFill="1"/>
    <xf numFmtId="0" fontId="0" fillId="2" borderId="0" xfId="0" applyFill="1" applyAlignment="1">
      <alignment wrapText="1"/>
    </xf>
    <xf numFmtId="165" fontId="0" fillId="2" borderId="0" xfId="2" applyNumberFormat="1" applyFont="1" applyFill="1"/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6\01%20to%2030%20Studies%20-%20Jan-May\21%20-%20Utah%20Net%20Metering\Scenario\UT%20Net%20Metering%20-%20GRID%20AC%20Study%20CONF%20_2016%2006%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AC Dollars"/>
      <sheetName val="CostBreakdown (2)"/>
      <sheetName val="CostBreakdown"/>
      <sheetName val="Recon"/>
      <sheetName val="Side-by-Side"/>
      <sheetName val="Delta"/>
      <sheetName val="NPC"/>
      <sheetName val="BASE"/>
      <sheetName val="Check MWh"/>
      <sheetName val="Check Dollars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 refreshError="1">
        <row r="37">
          <cell r="B37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7"/>
  <sheetViews>
    <sheetView tabSelected="1" topLeftCell="A2" workbookViewId="0">
      <selection activeCell="D18" sqref="D18"/>
    </sheetView>
  </sheetViews>
  <sheetFormatPr defaultRowHeight="15" x14ac:dyDescent="0.25"/>
  <cols>
    <col min="1" max="2" width="9.140625" style="3"/>
    <col min="3" max="3" width="42.140625" style="3" customWidth="1"/>
    <col min="4" max="4" width="12.28515625" style="3" customWidth="1"/>
    <col min="5" max="5" width="15" style="3" customWidth="1"/>
    <col min="6" max="6" width="16.140625" style="3" customWidth="1"/>
    <col min="7" max="16384" width="9.140625" style="3"/>
  </cols>
  <sheetData>
    <row r="3" spans="3:6" ht="15.75" thickBot="1" x14ac:dyDescent="0.3">
      <c r="C3" s="19" t="s">
        <v>8</v>
      </c>
      <c r="D3" s="19"/>
      <c r="E3" s="19"/>
      <c r="F3" s="19"/>
    </row>
    <row r="4" spans="3:6" ht="40.5" customHeight="1" x14ac:dyDescent="0.25">
      <c r="C4" s="4" t="s">
        <v>0</v>
      </c>
      <c r="D4" s="5" t="s">
        <v>4</v>
      </c>
      <c r="E4" s="6" t="s">
        <v>9</v>
      </c>
      <c r="F4" s="7" t="s">
        <v>10</v>
      </c>
    </row>
    <row r="5" spans="3:6" x14ac:dyDescent="0.25">
      <c r="C5" s="1" t="s">
        <v>1</v>
      </c>
      <c r="D5" s="2">
        <v>22470.603700000094</v>
      </c>
      <c r="E5" s="8">
        <f>(D5/$D$10)*($E$10-$E$9)</f>
        <v>9.9036254103514096</v>
      </c>
      <c r="F5" s="9"/>
    </row>
    <row r="6" spans="3:6" x14ac:dyDescent="0.25">
      <c r="C6" s="1" t="s">
        <v>2</v>
      </c>
      <c r="D6" s="2">
        <v>17232.681722000943</v>
      </c>
      <c r="E6" s="8">
        <f>(D6/$D$10)*($E$10-$E$9)</f>
        <v>7.5950796368904898</v>
      </c>
      <c r="F6" s="9"/>
    </row>
    <row r="7" spans="3:6" x14ac:dyDescent="0.25">
      <c r="C7" s="1" t="s">
        <v>6</v>
      </c>
      <c r="D7" s="2">
        <v>16899.808036998846</v>
      </c>
      <c r="E7" s="8">
        <f>(D7/$D$10)*($E$10-$E$9)</f>
        <v>7.4483699031763013</v>
      </c>
      <c r="F7" s="9"/>
    </row>
    <row r="8" spans="3:6" x14ac:dyDescent="0.25">
      <c r="C8" s="1" t="s">
        <v>7</v>
      </c>
      <c r="D8" s="2">
        <v>1181.863881000434</v>
      </c>
      <c r="E8" s="8">
        <f>(D8/$D$10)*($E$10-$E$9)</f>
        <v>0.52089108595922518</v>
      </c>
      <c r="F8" s="9"/>
    </row>
    <row r="9" spans="3:6" x14ac:dyDescent="0.25">
      <c r="C9" s="1" t="s">
        <v>5</v>
      </c>
      <c r="D9" s="2"/>
      <c r="E9" s="8">
        <v>-0.59639999999999993</v>
      </c>
      <c r="F9" s="9"/>
    </row>
    <row r="10" spans="3:6" ht="15.75" thickBot="1" x14ac:dyDescent="0.3">
      <c r="C10" s="1" t="s">
        <v>3</v>
      </c>
      <c r="D10" s="10">
        <f>SUM(D5:D8)</f>
        <v>57784.957340000314</v>
      </c>
      <c r="E10" s="11">
        <f>F10/D10</f>
        <v>24.871566036377427</v>
      </c>
      <c r="F10" s="12">
        <v>1437202.3823910702</v>
      </c>
    </row>
    <row r="11" spans="3:6" ht="16.5" thickTop="1" thickBot="1" x14ac:dyDescent="0.3">
      <c r="C11" s="13"/>
      <c r="D11" s="14"/>
      <c r="E11" s="14"/>
      <c r="F11" s="15"/>
    </row>
    <row r="14" spans="3:6" x14ac:dyDescent="0.25">
      <c r="D14" s="18"/>
      <c r="E14" s="17"/>
      <c r="F14" s="16"/>
    </row>
    <row r="15" spans="3:6" x14ac:dyDescent="0.25">
      <c r="D15" s="18"/>
    </row>
    <row r="16" spans="3:6" x14ac:dyDescent="0.25">
      <c r="D16" s="16"/>
    </row>
    <row r="17" spans="5:6" x14ac:dyDescent="0.25">
      <c r="E17" s="17"/>
      <c r="F17" s="16"/>
    </row>
  </sheetData>
  <mergeCells count="1"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Rebuttal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Shahumyan, Zepure</cp:lastModifiedBy>
  <dcterms:created xsi:type="dcterms:W3CDTF">2016-11-01T20:24:26Z</dcterms:created>
  <dcterms:modified xsi:type="dcterms:W3CDTF">2017-07-20T00:50:07Z</dcterms:modified>
</cp:coreProperties>
</file>