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ivotTables/pivotTable1.xml" ContentType="application/vnd.openxmlformats-officedocument.spreadsheetml.pivot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15" activeTab="2"/>
  </bookViews>
  <sheets>
    <sheet name="AFR 19 Semi-Annual Report" sheetId="10" r:id="rId1"/>
    <sheet name="AFR 19 10K" sheetId="9" r:id="rId2"/>
    <sheet name="Detail" sheetId="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localSheetId="2" hidden="1">Detail!$A$1:$D$276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'AFR 19 Semi-Annual Report'!$A$1:$I$74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" localSheetId="0" hidden="1">[5]Inputs!#REF!</definedName>
    <definedName name="w" hidden="1">[5]Inputs!#REF!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'[3]DSM Output'!$B$21:$B$23</definedName>
    <definedName name="z" hidden="1">'[3]DSM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calcMode="manual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0" l="1"/>
  <c r="E61" i="10"/>
  <c r="F61" i="10" s="1"/>
  <c r="H61" i="10" s="1"/>
  <c r="E60" i="10"/>
  <c r="F60" i="10" s="1"/>
  <c r="H60" i="10" s="1"/>
  <c r="E59" i="10"/>
  <c r="F59" i="10" s="1"/>
  <c r="H59" i="10" s="1"/>
  <c r="E58" i="10"/>
  <c r="F58" i="10" s="1"/>
  <c r="H58" i="10" s="1"/>
  <c r="F57" i="10"/>
  <c r="H57" i="10" s="1"/>
  <c r="F56" i="10"/>
  <c r="H56" i="10" s="1"/>
  <c r="F55" i="10"/>
  <c r="H55" i="10" s="1"/>
  <c r="F54" i="10"/>
  <c r="H54" i="10" s="1"/>
  <c r="F53" i="10"/>
  <c r="H53" i="10" s="1"/>
  <c r="E62" i="10"/>
  <c r="F52" i="10"/>
  <c r="H52" i="10" s="1"/>
  <c r="F51" i="10"/>
  <c r="F50" i="10"/>
  <c r="H50" i="10" s="1"/>
  <c r="D62" i="10"/>
  <c r="G44" i="10"/>
  <c r="F43" i="10"/>
  <c r="H43" i="10" s="1"/>
  <c r="F42" i="10"/>
  <c r="F44" i="10" s="1"/>
  <c r="D44" i="10"/>
  <c r="H41" i="10"/>
  <c r="F41" i="10"/>
  <c r="H40" i="10"/>
  <c r="F40" i="10"/>
  <c r="G33" i="10"/>
  <c r="G67" i="10" s="1"/>
  <c r="F32" i="10"/>
  <c r="H32" i="10" s="1"/>
  <c r="F31" i="10"/>
  <c r="H31" i="10" s="1"/>
  <c r="E31" i="10"/>
  <c r="E30" i="10"/>
  <c r="F30" i="10" s="1"/>
  <c r="H30" i="10" s="1"/>
  <c r="H29" i="10"/>
  <c r="F29" i="10"/>
  <c r="F28" i="10"/>
  <c r="H28" i="10" s="1"/>
  <c r="E27" i="10"/>
  <c r="E33" i="10" s="1"/>
  <c r="F27" i="10"/>
  <c r="H27" i="10" s="1"/>
  <c r="F26" i="10"/>
  <c r="H26" i="10" s="1"/>
  <c r="F25" i="10"/>
  <c r="H25" i="10" s="1"/>
  <c r="D33" i="10"/>
  <c r="F24" i="10"/>
  <c r="F33" i="10" s="1"/>
  <c r="H23" i="10"/>
  <c r="F23" i="10"/>
  <c r="F22" i="10"/>
  <c r="H22" i="10" s="1"/>
  <c r="G16" i="10"/>
  <c r="E15" i="10"/>
  <c r="E14" i="10"/>
  <c r="F14" i="10"/>
  <c r="H14" i="10" s="1"/>
  <c r="F13" i="10"/>
  <c r="H13" i="10" s="1"/>
  <c r="D16" i="10"/>
  <c r="H11" i="10"/>
  <c r="F11" i="10"/>
  <c r="F10" i="10"/>
  <c r="A9" i="10"/>
  <c r="A10" i="10" s="1"/>
  <c r="D67" i="10" l="1"/>
  <c r="H51" i="10"/>
  <c r="F62" i="10"/>
  <c r="E67" i="10"/>
  <c r="F15" i="10"/>
  <c r="H15" i="10" s="1"/>
  <c r="E16" i="10"/>
  <c r="H44" i="10"/>
  <c r="H62" i="10"/>
  <c r="H10" i="10"/>
  <c r="H24" i="10"/>
  <c r="H33" i="10" s="1"/>
  <c r="H42" i="10"/>
  <c r="A11" i="10"/>
  <c r="F12" i="10"/>
  <c r="H12" i="10" s="1"/>
  <c r="A12" i="10" l="1"/>
  <c r="H16" i="10"/>
  <c r="H67" i="10" s="1"/>
  <c r="F16" i="10"/>
  <c r="F67" i="10" s="1"/>
  <c r="A13" i="10" l="1"/>
  <c r="A14" i="10" l="1"/>
  <c r="A15" i="10" l="1"/>
  <c r="A16" i="10"/>
  <c r="A21" i="10" l="1"/>
  <c r="A22" i="10" s="1"/>
  <c r="A23" i="10" l="1"/>
  <c r="A24" i="10"/>
  <c r="A25" i="10"/>
  <c r="A26" i="10" l="1"/>
  <c r="A28" i="10" l="1"/>
  <c r="A27" i="10"/>
  <c r="A29" i="10" l="1"/>
  <c r="A32" i="10" l="1"/>
  <c r="A30" i="10"/>
  <c r="A31" i="10" s="1"/>
  <c r="B91" i="9" l="1"/>
  <c r="B82" i="9" l="1"/>
  <c r="B78" i="9"/>
  <c r="B77" i="9"/>
  <c r="B75" i="9"/>
  <c r="B71" i="9"/>
  <c r="B69" i="9"/>
  <c r="B68" i="9"/>
  <c r="B94" i="9" l="1"/>
  <c r="B88" i="9"/>
  <c r="B89" i="9" s="1"/>
  <c r="B95" i="9"/>
  <c r="B97" i="9" s="1"/>
  <c r="B70" i="9"/>
  <c r="B62" i="9"/>
  <c r="B63" i="9" s="1"/>
  <c r="B56" i="9"/>
  <c r="B57" i="9"/>
  <c r="B55" i="9"/>
  <c r="B52" i="9"/>
  <c r="B49" i="9"/>
  <c r="B50" i="9"/>
  <c r="B48" i="9"/>
  <c r="B42" i="9"/>
  <c r="B43" i="9"/>
  <c r="B72" i="9" l="1"/>
  <c r="B83" i="9"/>
  <c r="B51" i="9"/>
  <c r="B53" i="9" s="1"/>
  <c r="B58" i="9"/>
  <c r="B84" i="9" l="1"/>
</calcChain>
</file>

<file path=xl/sharedStrings.xml><?xml version="1.0" encoding="utf-8"?>
<sst xmlns="http://schemas.openxmlformats.org/spreadsheetml/2006/main" count="1075" uniqueCount="439">
  <si>
    <t>GL Account</t>
  </si>
  <si>
    <t>FERC Account</t>
  </si>
  <si>
    <t>YTD 12/31/2016</t>
  </si>
  <si>
    <t>Financial line item</t>
  </si>
  <si>
    <t>301100 Electricity Income - Residential</t>
  </si>
  <si>
    <t>440 Residential Sales</t>
  </si>
  <si>
    <t>Revenue</t>
  </si>
  <si>
    <t>301200 Electricity Income - Commercial</t>
  </si>
  <si>
    <t>442 Commercial and Industrial Sales</t>
  </si>
  <si>
    <t>301300 Electricity Income - Industrial</t>
  </si>
  <si>
    <t>301406 Short-Term Firm Wholesale</t>
  </si>
  <si>
    <t>447 Sales for Resale</t>
  </si>
  <si>
    <t>301304 Special Contracts-Situs</t>
  </si>
  <si>
    <t>301450 Electricity Income - Irrigation/Farm</t>
  </si>
  <si>
    <t>505221 Bookout Purchases Netted</t>
  </si>
  <si>
    <t>555 Purchased Power</t>
  </si>
  <si>
    <t>Expense</t>
  </si>
  <si>
    <t>301170 DSM Revenue - Residential</t>
  </si>
  <si>
    <t>301270 DSM Revenue - Commercial</t>
  </si>
  <si>
    <t>301109 Unbilled Revenue-Residential</t>
  </si>
  <si>
    <t>301405 Firm Sales</t>
  </si>
  <si>
    <t>508001 EIM Exp - FMM IIE: CAISO to Pac</t>
  </si>
  <si>
    <t>302980 Transmisson Point-to-Point Revenue</t>
  </si>
  <si>
    <t>456.1 Revenues from Transmission of Electricity of Others</t>
  </si>
  <si>
    <t>508031 EIM Exp - UIE (Gen): CAISO to Pac</t>
  </si>
  <si>
    <t>301700 Electric Income - Othr Sales to Pub Auth</t>
  </si>
  <si>
    <t>445 Other Sales to Public Authorities</t>
  </si>
  <si>
    <t>515181 Fuel Exp-Bridger Coal-Profit (418.1)</t>
  </si>
  <si>
    <t>418.1 Equity in Earnings of Subsidiaries</t>
  </si>
  <si>
    <t>301917 Pre-Merger Firm Wheeling Revenue - UPD</t>
  </si>
  <si>
    <t>301600 Electricity Income - Public St/Hwy Light</t>
  </si>
  <si>
    <t>444 Public Street and Highway Lighting</t>
  </si>
  <si>
    <t>301370 DSM Revenue - Industrial</t>
  </si>
  <si>
    <t>302901 Use of Facility - Revenue</t>
  </si>
  <si>
    <t>301208 Commercial Revenue Adj-Def NPC Mech</t>
  </si>
  <si>
    <t>301309 Unbilled Revenue-Industrial</t>
  </si>
  <si>
    <t>301108 Residential Revenue Adj-Def NPC Mech</t>
  </si>
  <si>
    <t>352003 CA GHG Allowance Revenues-Amortz</t>
  </si>
  <si>
    <t>456 Other Electric Revenues</t>
  </si>
  <si>
    <t>301959 Wind-based Ancillary Services/Revenue</t>
  </si>
  <si>
    <t>304101 Bookouts Netted-Gains</t>
  </si>
  <si>
    <t>352001 CA GHG Allowance Revenues</t>
  </si>
  <si>
    <t>301308 Industrial Revenue Adj-Def NPC Mech</t>
  </si>
  <si>
    <t>515110 Coal Billing Price Adjustment - Hunter</t>
  </si>
  <si>
    <t>506 Miscellaneous Steam Power Expenses</t>
  </si>
  <si>
    <t>301916 Pre-Merger Firm Wheeling Revenue - PPD</t>
  </si>
  <si>
    <t>508015 EIM Exp - GHG Em Cost Rev: CAISO to Pac</t>
  </si>
  <si>
    <t>505222 Bookout Purchases Netted-Estimate</t>
  </si>
  <si>
    <t>508021 EIM Exp - UIE (Load): CAISO to Pac</t>
  </si>
  <si>
    <t>301922 Non-Firm Wheeling Revenue</t>
  </si>
  <si>
    <t>301912 Firm Wheeling Revenue</t>
  </si>
  <si>
    <t>508131 EIM Exp-RT Congestion OS: CAISO to Pac</t>
  </si>
  <si>
    <t>546527 CA GHG Retail Obligation - Deferral</t>
  </si>
  <si>
    <t>301820 Forfeited Discount Revenue-Residential</t>
  </si>
  <si>
    <t>450 Forfeited Discounts</t>
  </si>
  <si>
    <t>301864 Revenue - Joint use of Poles</t>
  </si>
  <si>
    <t>454 Rent from Electric Property</t>
  </si>
  <si>
    <t>301951 Non-Wheeling System Revenue</t>
  </si>
  <si>
    <t>301945 Renewable Energy Credit Sales</t>
  </si>
  <si>
    <t>506059 Wheeling Expense Estimate</t>
  </si>
  <si>
    <t>565 Transmission of Electricity by Others</t>
  </si>
  <si>
    <t>301419 Sales for Resale Revenue Estimate</t>
  </si>
  <si>
    <t>301940 Flyash &amp; By-Product Sales</t>
  </si>
  <si>
    <t>508141 EIM Exp-RT Marginal Loss: CAISO to Pac</t>
  </si>
  <si>
    <t>301913 Transmission Tariff True-up</t>
  </si>
  <si>
    <t>301470 DSM Revenue - Irrigation</t>
  </si>
  <si>
    <t>301165 Solar Feed-In Revenue - Residential</t>
  </si>
  <si>
    <t>515270 Natural Gas Swaps-Gain/Loss-Accrual</t>
  </si>
  <si>
    <t>501 Fuel</t>
  </si>
  <si>
    <t>301825 Misc Serv Rev-Acct Svc Charge - CSS</t>
  </si>
  <si>
    <t>451 Miscellaneous Service Revenues</t>
  </si>
  <si>
    <t>301863 MCI Fiber Optic Ground Wire Revenues</t>
  </si>
  <si>
    <t>301969 Ancillary Revenue Sch 3 - Reg&amp;Freq (C&amp;T)</t>
  </si>
  <si>
    <t>301265 Solar Feed-In Revenue - Commercial</t>
  </si>
  <si>
    <t>301885 Rent Revenue - Subleases</t>
  </si>
  <si>
    <t>515121 Contra Fuel Exp-Coal-Deer Creek Amortz</t>
  </si>
  <si>
    <t>301365 Solar Feed-In Revenue - Industrial</t>
  </si>
  <si>
    <t>301867 Joint Use Program Reimbursement Revenue</t>
  </si>
  <si>
    <t>303028 Line Loss W/S Trading Revenue(In MW-PBS)</t>
  </si>
  <si>
    <t>301860 Rent Revenue - CSS</t>
  </si>
  <si>
    <t>301973 Ancillary Rev Sch 5-Spin (C&amp;T)</t>
  </si>
  <si>
    <t>301915 Other Electric Rev (Excluding Wheeling)</t>
  </si>
  <si>
    <t>508095 EIM Exp-Flex RampUp Cap Pay: w/CAISO</t>
  </si>
  <si>
    <t>301372 DSM Revenue - Large Industrial</t>
  </si>
  <si>
    <t>301180 Blue Sky Revenue - Residential</t>
  </si>
  <si>
    <t>301967 Ancillary Revenue Sch 1 - Scheduling</t>
  </si>
  <si>
    <t>515203 Natural Gas Exp Offset - Cap Lease Int.</t>
  </si>
  <si>
    <t>431 Other Interest Expense</t>
  </si>
  <si>
    <t>301821 Forfeited Discount Revenue-Commercial</t>
  </si>
  <si>
    <t>301872 Rent Revenue - Transmission</t>
  </si>
  <si>
    <t>362950 M&amp;S Inventory Sales</t>
  </si>
  <si>
    <t>301459 Unbilled Revenue-Irrigation/Farm</t>
  </si>
  <si>
    <t>301938 Services Provided to Others - Revenue</t>
  </si>
  <si>
    <t>415 Revenues From Merchandising, Jobbing and Contract Work</t>
  </si>
  <si>
    <t>301828 Miscellaneous Service Revenues-Other</t>
  </si>
  <si>
    <t>508125 EIM Exp-RTM BCR EIM Set: CAISO to Pac</t>
  </si>
  <si>
    <t>301953 Ancillary Rev Sch 6-Supp (C&amp;T)</t>
  </si>
  <si>
    <t>301271 DSM Revenue - Small Commercial</t>
  </si>
  <si>
    <t>301280 Blue Sky Revenue - Commercial</t>
  </si>
  <si>
    <t>301822 Forfeited Discount Revenue-Industrial</t>
  </si>
  <si>
    <t>301974 Ancil Revenue Sch 3a-Regulation (C&amp;T)</t>
  </si>
  <si>
    <t>301855 Misc Service Revenue - CSS (Non-FLT)</t>
  </si>
  <si>
    <t>301926 Short-Term Firm Wheeling</t>
  </si>
  <si>
    <t>301770 DSM Revenue - Other Public Authorities</t>
  </si>
  <si>
    <t>302981 Transmission Resales to Other Parties</t>
  </si>
  <si>
    <t>301873 Rent Revenue - Distribution</t>
  </si>
  <si>
    <t>374400 Timber Sales - Utility Property</t>
  </si>
  <si>
    <t>301963 Ancil Revenue Sch 2-Reactive (C&amp;T)</t>
  </si>
  <si>
    <t>301441 On Sys Firm-Portland Gen Electric</t>
  </si>
  <si>
    <t>505220 Trading Purchases Netted</t>
  </si>
  <si>
    <t>301871 Rent Revenue - Hydro</t>
  </si>
  <si>
    <t>505229 Purch Power Exp Offset - Cap Lease Int</t>
  </si>
  <si>
    <t>301380 Blue Sky Revenue - Industrial</t>
  </si>
  <si>
    <t>508051 EIM Exp - O/U Sched Charge: w/CAISO</t>
  </si>
  <si>
    <t>505217 Exchange Value Purchases Estimate</t>
  </si>
  <si>
    <t>508064 EIM Exp-Non-Spin Reserve Oblig: w/CAISO</t>
  </si>
  <si>
    <t>301443 On Sys Firm-Utah FERC Customers</t>
  </si>
  <si>
    <t>301670 DSM Revenue - Street/Hwy Lighting</t>
  </si>
  <si>
    <t>301949 3rd Party Transmission O&amp;M - Revenue</t>
  </si>
  <si>
    <t>505215 Post-Merger Imbalance Charges(In MV-PBS)</t>
  </si>
  <si>
    <t>301966 Primary Delivery and Distribution Sub Charges</t>
  </si>
  <si>
    <t>361000 Steam Sales</t>
  </si>
  <si>
    <t>301944 Renewable Energy Credit Sales-Estimate</t>
  </si>
  <si>
    <t>546517 Production Tax Credit - NPC Deferral</t>
  </si>
  <si>
    <t>302752 I/C S-T Firm Wholesale Sales-Nevada Pwr</t>
  </si>
  <si>
    <t>367580 Revenue Adj Prop Insur - Residential</t>
  </si>
  <si>
    <t>924 Property Insurance</t>
  </si>
  <si>
    <t>515183 Fuel Exp-Trapper Mining-Profit (418.1)</t>
  </si>
  <si>
    <t>367680 Revenue Adj Prop Insur - Commercial</t>
  </si>
  <si>
    <t>546522 RPS Compliance Purchases - Deferral</t>
  </si>
  <si>
    <t>515202 Natural Gas Exp Offset - Cap Lease Depr</t>
  </si>
  <si>
    <t>403 Depreciation Expense</t>
  </si>
  <si>
    <t>301955 Other Rev-Wy Reg Recovery Fee-Kennecott</t>
  </si>
  <si>
    <t>301876 Rent Revenue - Non-Utility - Electric</t>
  </si>
  <si>
    <t>418 Nonoperating Rental Income</t>
  </si>
  <si>
    <t>508152 EIM Exp-7076 FRP Forecast Mvmt Alloc</t>
  </si>
  <si>
    <t>301609 Unbilled Revenue-Public St/Hwy Light</t>
  </si>
  <si>
    <t>301371 DSM Revenue - Small Industrial</t>
  </si>
  <si>
    <t>301870 Rent Revenue - Steam</t>
  </si>
  <si>
    <t>508122 EIM Exp-RT BCR EIM Alloc: Pac to TC</t>
  </si>
  <si>
    <t>367780 Revenue Adj Prop Insur - Industrial</t>
  </si>
  <si>
    <t>301879 Joint Use Contract Prog Reimb Revenue</t>
  </si>
  <si>
    <t>508112 EIM Exp-RT Imb Energy Offset: Pac to TC</t>
  </si>
  <si>
    <t>301874 Rent Revenue - General</t>
  </si>
  <si>
    <t>508092 EIM Exp - Flexible Ramp Cost: PAC to TC</t>
  </si>
  <si>
    <t>301465 Solar Feed-In Revenue - Irrigation</t>
  </si>
  <si>
    <t>508053 EIM Exp - O/U Sched Alloc: w/CAISO</t>
  </si>
  <si>
    <t>302982 Transmission Rev-Unreserved Use Charges</t>
  </si>
  <si>
    <t>301458 Irrigation Revenue Adj-Def NPC Mech</t>
  </si>
  <si>
    <t>508081 EIM Exp-IFM Loss Surplus Credit w/CAISO</t>
  </si>
  <si>
    <t>301428 Trans Serv-Utah FERC Customers</t>
  </si>
  <si>
    <t>358900 Sales of Water &amp; Water Power</t>
  </si>
  <si>
    <t>453 Sales of Water and Water Power</t>
  </si>
  <si>
    <t>508052 EIM Exp-O/U Sched Chrg: Pac to TC</t>
  </si>
  <si>
    <t>302831 I/C Other Wheeling Revenue-Sierra Pac</t>
  </si>
  <si>
    <t>304201 Trading Netted-Gains</t>
  </si>
  <si>
    <t>301823 Forfeited Discount Revenue-All Other</t>
  </si>
  <si>
    <t>301765 Solar Feed-In Revenue - Oth Public Auth</t>
  </si>
  <si>
    <t>508062 EIM Exp-Spinning Reserve Oblig: w/CAISO</t>
  </si>
  <si>
    <t>301119 Unbilled Revenue-Uncollectible</t>
  </si>
  <si>
    <t>302762 I/C Wholesale Sales Estimate-Nevada Pwr</t>
  </si>
  <si>
    <t>301272 DSM Revenue - Large Commercial</t>
  </si>
  <si>
    <t>508156 EIM Exp-7078 FRP Month Up Uncert Alloc</t>
  </si>
  <si>
    <t>301900 Electricity Income - Other</t>
  </si>
  <si>
    <t>301665 Solar Feed-In Revenue - St/Hwy Lighting</t>
  </si>
  <si>
    <t>301826 Tampering/Unauthorized Reconnection Chgs</t>
  </si>
  <si>
    <t>302822 I/C Non-Firm Wheeling Revenue-Nevada Pwr</t>
  </si>
  <si>
    <t>308001 EIM Rev-Forecasting Fee: Pac to TC</t>
  </si>
  <si>
    <t>301911 Income From Fish, Wildlife, &amp; Recreation</t>
  </si>
  <si>
    <t>301171 DSM Revenue - Residential Cat 2 Gen Svc</t>
  </si>
  <si>
    <t>301869 Uncollectible Revenue Joint Use</t>
  </si>
  <si>
    <t>301862 Rents - Non Common</t>
  </si>
  <si>
    <t>301409 Trading Sales Netted-Estimate</t>
  </si>
  <si>
    <t>302751 I/C S-T Firm Wholesale Sales-Sierra Pac</t>
  </si>
  <si>
    <t>352950 REC Sales - Wind Wake Loss Indemnity</t>
  </si>
  <si>
    <t>301608 Public St/Hwy Lgt Rev Adj-Def NPC Mech</t>
  </si>
  <si>
    <t>301866 Joint Use Sanctions &amp; Fines Revenue</t>
  </si>
  <si>
    <t>508071 EIM Exp - RT Bid Cost Recovery: w/CAISO</t>
  </si>
  <si>
    <t>508041 EIM Exp - Daily Rounding Adj: w/CAISO</t>
  </si>
  <si>
    <t>302772 I/C Line Loss Trading Revenue-Nevada Pwr</t>
  </si>
  <si>
    <t>301836 Energy Finanswer (New Commercial)</t>
  </si>
  <si>
    <t>302962 Transm Capacity Re-assignment Contra Rev</t>
  </si>
  <si>
    <t>301480 Blue Sky Revenue - Irrigation</t>
  </si>
  <si>
    <t>302082 I/C Anc Rev Sch 1-Scheduling-Nevada Pwr</t>
  </si>
  <si>
    <t>508065 EIM Exp-Non-Spin Reserve Neut: w/CAISO</t>
  </si>
  <si>
    <t>302092 I/C Anc Rev Sch 2-Reactive-Nevada Pwr</t>
  </si>
  <si>
    <t>301947 Emissions and Allowances Revenue</t>
  </si>
  <si>
    <t>304213 Trading Netted-Estimate</t>
  </si>
  <si>
    <t>505918 InterCo Natural Gas Accrual-Kern River</t>
  </si>
  <si>
    <t>547 Fuel</t>
  </si>
  <si>
    <t>301839 Home Comfort (Existing Residential)</t>
  </si>
  <si>
    <t>505961 Transm Imbalance Penalty Revenue-Load</t>
  </si>
  <si>
    <t>508153 EIM Exp-7071 FRP Daily Up Uncert</t>
  </si>
  <si>
    <t>508061 EIM Exp-Ancil Svc Upw Neutral: w/CAISO</t>
  </si>
  <si>
    <t>508151 EIM Exp-7070 FRP Forecast Mvmt</t>
  </si>
  <si>
    <t>302961 Transm Capacity Re-assignment Revenue</t>
  </si>
  <si>
    <t>508063 EIM Exp-Spin Reserve Neutral: w/CAISO</t>
  </si>
  <si>
    <t>367880 Revenue Adj Prop Insur - Irrigation</t>
  </si>
  <si>
    <t>508158 EIM Exp-7088 FRP Month Down Uncert Allo</t>
  </si>
  <si>
    <t>304211 Trading Netted-Losses</t>
  </si>
  <si>
    <t>505223 Trading Purchases Netted-Estimate</t>
  </si>
  <si>
    <t>508054 EIM Exp-O/U Sched Alloc: PAC to TC</t>
  </si>
  <si>
    <t>515115 Fuel Exp-MSHA Penalties &amp; Fines (426.3)</t>
  </si>
  <si>
    <t>426.3 Penalties</t>
  </si>
  <si>
    <t>505931 I/C S-T Firm Purch Power Exp-Sierra Pac</t>
  </si>
  <si>
    <t>506802 EIM Wheeling Exp - GMC Bid Segment Fee</t>
  </si>
  <si>
    <t>546539 OR REC Compliance Purchases</t>
  </si>
  <si>
    <t>546521 REC Sales - NPC Deferral</t>
  </si>
  <si>
    <t>508157 EIM Exp-7087 FRP Daily Down Uncert Allo</t>
  </si>
  <si>
    <t>505967 Transm Unreserved Use Penalty Expense</t>
  </si>
  <si>
    <t>566 Miscellaneous Transmission Expenses</t>
  </si>
  <si>
    <t>505990 EIM T Exp-Forecasting Fee: CAISO to Pac</t>
  </si>
  <si>
    <t>505942 I/C Purchased Power Exp Est-Nevada Pwr</t>
  </si>
  <si>
    <t>546541 CA RPS Compliance Purchase</t>
  </si>
  <si>
    <t>557 Other Expenses</t>
  </si>
  <si>
    <t>506921 I/C Non-Firm Wheeling Exp-Sierra Pac</t>
  </si>
  <si>
    <t>514100 Purchase Broker Fees</t>
  </si>
  <si>
    <t>301901 Wash-Colstrip 3</t>
  </si>
  <si>
    <t>367870 Revenue Adj OR I&amp;D Reserve Irrigation</t>
  </si>
  <si>
    <t>925 Injuries and Damages</t>
  </si>
  <si>
    <t>508154 EIM Exp-7081 FRP Daily Down Uncert</t>
  </si>
  <si>
    <t>506952 I/C Wheeling Exp Estimate-Nevada Pwr</t>
  </si>
  <si>
    <t>546537 WA REC Compliance Purchases</t>
  </si>
  <si>
    <t>301958 Wind-based Ancillary Services Estimate</t>
  </si>
  <si>
    <t>506922 I/C Non-Firm Wheeling Exp-Nevada Pwr</t>
  </si>
  <si>
    <t>508142 EIM Exp-Neutrality Adjust CAISO to Pac</t>
  </si>
  <si>
    <t>515102 Amortization of Deferred Overburden</t>
  </si>
  <si>
    <t>301607 Public St/Hwy Lights Rev Acctg Adjustments</t>
  </si>
  <si>
    <t>301707 Oth Sales to Public Authority Acctg Adj</t>
  </si>
  <si>
    <t>508132 EIM Exp-RT Congestion OS: Pac to TC</t>
  </si>
  <si>
    <t>514700 SB1149 Transition Adjustment Expense</t>
  </si>
  <si>
    <t>514000 Broker Fees</t>
  </si>
  <si>
    <t>508155 EIM Exp-7077 FRP Daily Up Uncert Alloc</t>
  </si>
  <si>
    <t>508033 EIM Exp - UIE (Gen): Pac Trans to C&amp;T</t>
  </si>
  <si>
    <t>546545 RPS Compliance Purchases</t>
  </si>
  <si>
    <t>505190 OR Solar Incentive Purchases</t>
  </si>
  <si>
    <t>508096 EIM Exp-Flex RampUp Cap No Pay: w/CAISO</t>
  </si>
  <si>
    <t>367770 Revenue Adj OR I&amp;D Reserve Industrial</t>
  </si>
  <si>
    <t>515182 Fuel Exp-Trapper Mining-Profit (501)</t>
  </si>
  <si>
    <t>505932 I/C S-T Firm Purch Power Exp-Nevada Pwr</t>
  </si>
  <si>
    <t>508013 EIM Exp - RTD Assess: Pac Trans to C&amp;T</t>
  </si>
  <si>
    <t>505216 Exchange Value Purchases</t>
  </si>
  <si>
    <t>505228 Purch Power Exp Offset - Cap Lease Depr</t>
  </si>
  <si>
    <t>301410 Trading Sales Netted</t>
  </si>
  <si>
    <t>546530 ISO/PX Charges</t>
  </si>
  <si>
    <t>301939 Other Electric Revenue Estimate</t>
  </si>
  <si>
    <t>515108 Coal Consumed - Deer Creek Abandonment</t>
  </si>
  <si>
    <t>426.5 Other Deductions</t>
  </si>
  <si>
    <t>508111 EIM Exp-RT Imb Energy Offset: w/CAISO</t>
  </si>
  <si>
    <t>508003 EIM Exp - FMM Assess: Pac Trans to C&amp;T</t>
  </si>
  <si>
    <t>301709 Unbilled Rev - Othr Sales to Public Auth</t>
  </si>
  <si>
    <t>506912 I/C S-T Firm Wheeling Exp-Nevada Pwr</t>
  </si>
  <si>
    <t>508066 EIM Exp - Excess Cost Neutral: w/CAISO</t>
  </si>
  <si>
    <t>304102 Bookouts Netted-Estimated Gain</t>
  </si>
  <si>
    <t>367670 Revenue Adj OR I&amp;D Reserve Commercial</t>
  </si>
  <si>
    <t>506801 EIM Wheeling Exp-GMC Transaction Charge</t>
  </si>
  <si>
    <t>304111 Bookouts Netted-Losses</t>
  </si>
  <si>
    <t>301457 Irrigation Revenue Acctg Adjustments</t>
  </si>
  <si>
    <t>367570 Revenue Adj OR I&amp;D Reserve Residential</t>
  </si>
  <si>
    <t>508121 EIM Exp-RT BCR EIM Alloc: CAISO to Pac</t>
  </si>
  <si>
    <t>514950 M&amp;S Inventory Cost of Sales</t>
  </si>
  <si>
    <t>506020 Non-Firm Wheeling Expense</t>
  </si>
  <si>
    <t>508091 EIM Exp - Flexible Ramp Cost: w/CAISO</t>
  </si>
  <si>
    <t>301943 Renewable Energy Credit Sales-Deferral</t>
  </si>
  <si>
    <t>546524 Wheeling Revenues - NPC Deferral</t>
  </si>
  <si>
    <t>515201 Natural Gas Exp - Under Capital Lease</t>
  </si>
  <si>
    <t>505980 Transm Costs to Other TP for JO/Intercon</t>
  </si>
  <si>
    <t>506010 Short-Term Firm Wheeling</t>
  </si>
  <si>
    <t>505917 InterCo Natural Gas Consumed- Kern River</t>
  </si>
  <si>
    <t>515122 Fuel Exp-Coal-DCM Closure Cost Amortz</t>
  </si>
  <si>
    <t>515900 Steam from Other Sources-Geothermal</t>
  </si>
  <si>
    <t>503 Steam from Other Sources</t>
  </si>
  <si>
    <t>514511 DSM - Prog 20/20, 10/10, Irrigation, etc</t>
  </si>
  <si>
    <t>505206 Other Energy Purchases, Intchg Rec/Del</t>
  </si>
  <si>
    <t>546516 CA GHG Wholesale Obligation</t>
  </si>
  <si>
    <t>508023 EIM Exp - UIE (Load): Pac Trans to C&amp;T</t>
  </si>
  <si>
    <t>505207 IPP Energy Purchase</t>
  </si>
  <si>
    <t>505219 Purchased Power Expense Estimate</t>
  </si>
  <si>
    <t>515250 Natural Gas Expense - Accrual</t>
  </si>
  <si>
    <t>301412 Bookout Sales Netted-Estimate</t>
  </si>
  <si>
    <t>546526 CA GHG Retail Obligation</t>
  </si>
  <si>
    <t>305990 FERC Transmission Refund-Deferral</t>
  </si>
  <si>
    <t>301307 Industrial Revenue Acctg Adjustments</t>
  </si>
  <si>
    <t>515123 Fuel Exp-Coal-DCM Closure Cost to Fuel</t>
  </si>
  <si>
    <t>546500 Excess Net Power Costs-Deferral</t>
  </si>
  <si>
    <t>546528 CA GHG Retail Obligation - Amortz</t>
  </si>
  <si>
    <t>352002 CA GHG Allowance Revenues - Deferral</t>
  </si>
  <si>
    <t>352943 Renewable Energy Credit Sales-Amortz</t>
  </si>
  <si>
    <t>301207 Commercial Revenue Acctg Adjustments</t>
  </si>
  <si>
    <t>508011 EIM Exp - RTD IIE: CAISO to Pac</t>
  </si>
  <si>
    <t>301107 Residential Revenue Acctg Adjustments</t>
  </si>
  <si>
    <t>301209 Unbilled Revenue-Commercial</t>
  </si>
  <si>
    <t>515120 Fuel Exp-Coal-Deer Creek Amortz</t>
  </si>
  <si>
    <t>515180 Fuel Exp-Bridger Coal-Profit (501)</t>
  </si>
  <si>
    <t>508101 EIM Exp-RT Unaccounted Energy: w/CAISO</t>
  </si>
  <si>
    <t>546520 Operating Reserves Expense</t>
  </si>
  <si>
    <t>515220 Natural Gas Swaps - Gains/Losses</t>
  </si>
  <si>
    <t>505218 Firm Demand Purchases</t>
  </si>
  <si>
    <t>546501 Excess Net Power Costs-Amortz</t>
  </si>
  <si>
    <t>506050 Firm Wheeling Expense</t>
  </si>
  <si>
    <t>301411 Bookout Sales Netted</t>
  </si>
  <si>
    <t>515200 Natural Gas Consumed for Generation</t>
  </si>
  <si>
    <t>505224 Short-Term Firm Wholesale Purchases</t>
  </si>
  <si>
    <t>505214 Firm Energy Purchases</t>
  </si>
  <si>
    <t>515100 Coal Consumed for Generation</t>
  </si>
  <si>
    <t>Row Labels</t>
  </si>
  <si>
    <t>Grand Total</t>
  </si>
  <si>
    <t>Sum of YTD 12/31/2016</t>
  </si>
  <si>
    <t>A</t>
  </si>
  <si>
    <t>E</t>
  </si>
  <si>
    <t>FERC 447, Sales for Resale</t>
  </si>
  <si>
    <t>Per GAAP</t>
  </si>
  <si>
    <t>FERC 555, Purchase Power</t>
  </si>
  <si>
    <t xml:space="preserve">Add back: below the line costs </t>
  </si>
  <si>
    <t>Adjusted total - per C&amp;T Database Accounts tab, FERC 555</t>
  </si>
  <si>
    <t xml:space="preserve">Per GAAP </t>
  </si>
  <si>
    <t>B</t>
  </si>
  <si>
    <t>Reconciling Items:</t>
  </si>
  <si>
    <t>Less: amounts not included in GAAP Energy Costs, but included in C&amp;T Database Accounts tab</t>
  </si>
  <si>
    <t>FERC 565, Transmission of Electricity by Others</t>
  </si>
  <si>
    <t>C</t>
  </si>
  <si>
    <t>FERC 501, Fuel</t>
  </si>
  <si>
    <t>Adjusted total -  per Fuel Accounts tab, FERC 501</t>
  </si>
  <si>
    <t>D</t>
  </si>
  <si>
    <t>Reconciling items:</t>
  </si>
  <si>
    <t>Less: Misc. Other Costs in GRID-Related FERC accounts (as amounts are not included in GAAP Energy Costs, but included in Fuel Accounts tab)</t>
  </si>
  <si>
    <t>Addback: Amort. of deferred overburden within Misc. Other Costs in GRID (as amount is included in Energy Costs for GAAP)</t>
  </si>
  <si>
    <t>Addback: Amort. of Deer Creek closure costs within Misc. Other Costs in GRID (as amount is included in Energy Costs for GAAP)</t>
  </si>
  <si>
    <t>Less: Non-Grid FERC Accts (as amount not included in GAAP Energy Costs, but included in Fuel Accounts tab)</t>
  </si>
  <si>
    <t>Addback:</t>
  </si>
  <si>
    <t>Addback: Bridger/Trapper profit included in Non-Grid FERC Accts (as amount is included in FERC 501 per FERC Order No. AC11-132 and offset in FERC 418.1, Equity in Earnings in Subsidiaries, resulting in no impact to Energy Costs for GAAP)</t>
  </si>
  <si>
    <t>PacifiCorp 12/31/2016 10-K, Operating Revenue financial line item</t>
  </si>
  <si>
    <t>PacifiCorp 12/31/2016 10-K, Energy Costs financial line item</t>
  </si>
  <si>
    <t>411.8 (Less) Gains ofrom Disposition of Allowances</t>
  </si>
  <si>
    <t>F</t>
  </si>
  <si>
    <t>FERC 503, Steam</t>
  </si>
  <si>
    <t>Less: Non-NPC Accts (as amount is not included in GAAP Energy Costs, but included in Fuel Accounts tab)</t>
  </si>
  <si>
    <t>FERC 547, Other-Fuel</t>
  </si>
  <si>
    <t>Less: Subtotal Gadsby from 501 (as amount is not included in GAAP Energy Costs, but included in Fuel Accounts tab)</t>
  </si>
  <si>
    <t>Per NPC to SAP Recon 447, 555, 565 tab</t>
  </si>
  <si>
    <t>Per NPC to SAP Recon 447, 555, 565 tab (excludes BTW items)</t>
  </si>
  <si>
    <t>Per NPC to SAP Recon Fuel Accounts tab (excludes BTW items)</t>
  </si>
  <si>
    <t>Per NPC to SAP Recon Fuel Accounts tab</t>
  </si>
  <si>
    <t>Less: Amounts received from minority owners for operation and maintenance costs.</t>
  </si>
  <si>
    <t>(1)</t>
  </si>
  <si>
    <t>(2)</t>
  </si>
  <si>
    <t>(3)</t>
  </si>
  <si>
    <t>(4)</t>
  </si>
  <si>
    <t>(5)</t>
  </si>
  <si>
    <t>Total</t>
  </si>
  <si>
    <t>Remove Non-NPC /</t>
  </si>
  <si>
    <t>Unadjusted</t>
  </si>
  <si>
    <t>Type B</t>
  </si>
  <si>
    <t>Account</t>
  </si>
  <si>
    <t>NPC Mechanism</t>
  </si>
  <si>
    <t xml:space="preserve">NPC </t>
  </si>
  <si>
    <t>Adjustments</t>
  </si>
  <si>
    <t>Normalized NPC</t>
  </si>
  <si>
    <t>Protocol</t>
  </si>
  <si>
    <t>Line No.</t>
  </si>
  <si>
    <t>Description</t>
  </si>
  <si>
    <t>(B Tabs)</t>
  </si>
  <si>
    <t>Accruals</t>
  </si>
  <si>
    <t xml:space="preserve">(1) + (2) </t>
  </si>
  <si>
    <t>(3) + (4)</t>
  </si>
  <si>
    <t>Factor</t>
  </si>
  <si>
    <t>Sales for Resale  (Account 447)</t>
  </si>
  <si>
    <t>Existing Firm Sales PPL</t>
  </si>
  <si>
    <t>SG</t>
  </si>
  <si>
    <t>Existing Firm Sales UPL</t>
  </si>
  <si>
    <t>Post-merger Firm Sales</t>
  </si>
  <si>
    <t>447.13, .14, .20, .61, .62</t>
  </si>
  <si>
    <t>Non-firm Sales</t>
  </si>
  <si>
    <t>SE</t>
  </si>
  <si>
    <t>Transmission Services</t>
  </si>
  <si>
    <t>S</t>
  </si>
  <si>
    <t>On-system Wholesale Sales</t>
  </si>
  <si>
    <t>Total Revenue Adjustments</t>
  </si>
  <si>
    <t>AFR 17 1st Supplemental</t>
  </si>
  <si>
    <t>C&amp;T Database Accounts</t>
  </si>
  <si>
    <t>Column 20, Line 37</t>
  </si>
  <si>
    <t>Column 20, Line 32</t>
  </si>
  <si>
    <t>Purchased Power (Account 555)</t>
  </si>
  <si>
    <t>Existing Firm Demand PPL</t>
  </si>
  <si>
    <t>Existing Firm Demand UPL</t>
  </si>
  <si>
    <t>Existing Firm Energy</t>
  </si>
  <si>
    <t>555.65, 555.69</t>
  </si>
  <si>
    <t>Post-merger Firm</t>
  </si>
  <si>
    <t>555.26, .55, .59, .61, .62, .63, .64, .67, .8</t>
  </si>
  <si>
    <t>Secondary Purchases</t>
  </si>
  <si>
    <t>555.7, 555.25</t>
  </si>
  <si>
    <t>NPC Deferral Mechanism</t>
  </si>
  <si>
    <t>OTHER</t>
  </si>
  <si>
    <t xml:space="preserve"> </t>
  </si>
  <si>
    <t>Seasonal Contracts</t>
  </si>
  <si>
    <t>Wind Integration Charge</t>
  </si>
  <si>
    <t>RPS Compliance Purchases</t>
  </si>
  <si>
    <t>555.22,555.23,555.24</t>
  </si>
  <si>
    <t>BPA Regional Adjustments</t>
  </si>
  <si>
    <t>555.11, 555.12, 555.133</t>
  </si>
  <si>
    <t>Post-merger Firm Type 1</t>
  </si>
  <si>
    <t>Total Purchased Power Adjustment</t>
  </si>
  <si>
    <t>Column 20, Line 180</t>
  </si>
  <si>
    <t>minus Line 168 and Line 179</t>
  </si>
  <si>
    <t>Wheeling (Account 565)</t>
  </si>
  <si>
    <t>Existing Firm PPL</t>
  </si>
  <si>
    <t>Existing Firm UPL</t>
  </si>
  <si>
    <t>565.0, 565.46, 565.1</t>
  </si>
  <si>
    <t>Non-firm</t>
  </si>
  <si>
    <t>Total Wheeling Expense Adjustment</t>
  </si>
  <si>
    <t>Column 20, Line 204</t>
  </si>
  <si>
    <t>Fuel Expense (Accounts 501, 503 and 547)</t>
  </si>
  <si>
    <t>Fuel - Overburden Amortization - Idaho</t>
  </si>
  <si>
    <t>ID</t>
  </si>
  <si>
    <t>Fuel - Overburden Amortization - Wyoming</t>
  </si>
  <si>
    <t>WY</t>
  </si>
  <si>
    <r>
      <t xml:space="preserve">Fuel Consumed - Coal </t>
    </r>
    <r>
      <rPr>
        <vertAlign val="superscript"/>
        <sz val="10"/>
        <rFont val="Arial"/>
        <family val="2"/>
      </rPr>
      <t>(1)</t>
    </r>
  </si>
  <si>
    <t>Fuel Consumed - Gas</t>
  </si>
  <si>
    <t>Steam From Other Sources</t>
  </si>
  <si>
    <t>Natural Gas Consumed</t>
  </si>
  <si>
    <t>Simple Cycle Combustion Turbines</t>
  </si>
  <si>
    <t>Cholla/APS Exchange</t>
  </si>
  <si>
    <t>Fuel Regulatory Costs Deferral and Amort</t>
  </si>
  <si>
    <t>Miscellaneous Fuel Costs</t>
  </si>
  <si>
    <t>501.0, .2, .3, .4, .45, .5, .51</t>
  </si>
  <si>
    <t>Miscellaneous Fuel Costs - Cholla</t>
  </si>
  <si>
    <t>501.2,501.45</t>
  </si>
  <si>
    <t>Total Fuel Expense</t>
  </si>
  <si>
    <t>Fuel Accounts</t>
  </si>
  <si>
    <t>Column 20,  ∑ Lines 188, 217 &amp; 232</t>
  </si>
  <si>
    <t>Column 20,  ∑ Lines 56,217, and 232</t>
  </si>
  <si>
    <t>Net Power Cost</t>
  </si>
  <si>
    <t>Ref 5.1</t>
  </si>
  <si>
    <t>Notes</t>
  </si>
  <si>
    <t>(1)  Column 2 includes a removal erroneous credits</t>
  </si>
  <si>
    <t>Reconciliation to file: CONF Attach EBA AFR 17 1st SUPP RMP.xlsx</t>
  </si>
  <si>
    <t>Rocky Mountain Power</t>
  </si>
  <si>
    <t>Results of Operations - December 2016</t>
  </si>
  <si>
    <t>Net Power Cost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</si>
</sst>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##,000"/>
    <numFmt numFmtId="166" formatCode="0.000%"/>
    <numFmt numFmtId="167" formatCode="0.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u/>
      <sz val="10"/>
      <color rgb="FFC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9" fillId="3" borderId="4" applyNumberFormat="0" applyAlignment="0" applyProtection="0">
      <alignment horizontal="left" vertical="center" indent="1"/>
    </xf>
    <xf numFmtId="165" fontId="10" fillId="0" borderId="5" applyNumberFormat="0" applyProtection="0">
      <alignment horizontal="right" vertical="center"/>
    </xf>
    <xf numFmtId="165" fontId="9" fillId="0" borderId="6" applyNumberFormat="0" applyProtection="0">
      <alignment horizontal="right" vertical="center"/>
    </xf>
    <xf numFmtId="0" fontId="11" fillId="4" borderId="6" applyNumberFormat="0" applyAlignment="0" applyProtection="0">
      <alignment horizontal="left" vertical="center" indent="1"/>
    </xf>
    <xf numFmtId="0" fontId="11" fillId="5" borderId="6" applyNumberFormat="0" applyAlignment="0" applyProtection="0">
      <alignment horizontal="left" vertical="center" indent="1"/>
    </xf>
    <xf numFmtId="165" fontId="10" fillId="6" borderId="5" applyNumberFormat="0" applyBorder="0" applyProtection="0">
      <alignment horizontal="right" vertical="center"/>
    </xf>
    <xf numFmtId="0" fontId="11" fillId="4" borderId="6" applyNumberFormat="0" applyAlignment="0" applyProtection="0">
      <alignment horizontal="left" vertical="center" indent="1"/>
    </xf>
    <xf numFmtId="165" fontId="9" fillId="5" borderId="6" applyNumberFormat="0" applyProtection="0">
      <alignment horizontal="right" vertical="center"/>
    </xf>
    <xf numFmtId="165" fontId="9" fillId="6" borderId="6" applyNumberFormat="0" applyBorder="0" applyProtection="0">
      <alignment horizontal="right" vertical="center"/>
    </xf>
    <xf numFmtId="165" fontId="12" fillId="7" borderId="7" applyNumberFormat="0" applyBorder="0" applyAlignment="0" applyProtection="0">
      <alignment horizontal="right" vertical="center" indent="1"/>
    </xf>
    <xf numFmtId="165" fontId="13" fillId="8" borderId="7" applyNumberFormat="0" applyBorder="0" applyAlignment="0" applyProtection="0">
      <alignment horizontal="right" vertical="center" indent="1"/>
    </xf>
    <xf numFmtId="165" fontId="13" fillId="9" borderId="7" applyNumberFormat="0" applyBorder="0" applyAlignment="0" applyProtection="0">
      <alignment horizontal="right" vertical="center" indent="1"/>
    </xf>
    <xf numFmtId="165" fontId="14" fillId="10" borderId="7" applyNumberFormat="0" applyBorder="0" applyAlignment="0" applyProtection="0">
      <alignment horizontal="right" vertical="center" indent="1"/>
    </xf>
    <xf numFmtId="165" fontId="14" fillId="11" borderId="7" applyNumberFormat="0" applyBorder="0" applyAlignment="0" applyProtection="0">
      <alignment horizontal="right" vertical="center" indent="1"/>
    </xf>
    <xf numFmtId="165" fontId="14" fillId="12" borderId="7" applyNumberFormat="0" applyBorder="0" applyAlignment="0" applyProtection="0">
      <alignment horizontal="right" vertical="center" indent="1"/>
    </xf>
    <xf numFmtId="165" fontId="15" fillId="13" borderId="7" applyNumberFormat="0" applyBorder="0" applyAlignment="0" applyProtection="0">
      <alignment horizontal="right" vertical="center" indent="1"/>
    </xf>
    <xf numFmtId="165" fontId="15" fillId="14" borderId="7" applyNumberFormat="0" applyBorder="0" applyAlignment="0" applyProtection="0">
      <alignment horizontal="right" vertical="center" indent="1"/>
    </xf>
    <xf numFmtId="165" fontId="15" fillId="15" borderId="7" applyNumberFormat="0" applyBorder="0" applyAlignment="0" applyProtection="0">
      <alignment horizontal="right" vertical="center" indent="1"/>
    </xf>
    <xf numFmtId="0" fontId="16" fillId="0" borderId="4" applyNumberFormat="0" applyFont="0" applyFill="0" applyAlignment="0" applyProtection="0"/>
    <xf numFmtId="165" fontId="10" fillId="16" borderId="4" applyNumberFormat="0" applyAlignment="0" applyProtection="0">
      <alignment horizontal="left" vertical="center" indent="1"/>
    </xf>
    <xf numFmtId="0" fontId="9" fillId="3" borderId="6" applyNumberFormat="0" applyAlignment="0" applyProtection="0">
      <alignment horizontal="left" vertical="center" indent="1"/>
    </xf>
    <xf numFmtId="0" fontId="11" fillId="17" borderId="4" applyNumberFormat="0" applyAlignment="0" applyProtection="0">
      <alignment horizontal="left" vertical="center" indent="1"/>
    </xf>
    <xf numFmtId="0" fontId="11" fillId="18" borderId="4" applyNumberFormat="0" applyAlignment="0" applyProtection="0">
      <alignment horizontal="left" vertical="center" indent="1"/>
    </xf>
    <xf numFmtId="0" fontId="11" fillId="19" borderId="4" applyNumberFormat="0" applyAlignment="0" applyProtection="0">
      <alignment horizontal="left" vertical="center" indent="1"/>
    </xf>
    <xf numFmtId="0" fontId="11" fillId="6" borderId="4" applyNumberFormat="0" applyAlignment="0" applyProtection="0">
      <alignment horizontal="left" vertical="center" indent="1"/>
    </xf>
    <xf numFmtId="0" fontId="11" fillId="5" borderId="6" applyNumberFormat="0" applyAlignment="0" applyProtection="0">
      <alignment horizontal="left" vertical="center" indent="1"/>
    </xf>
    <xf numFmtId="0" fontId="17" fillId="0" borderId="8" applyNumberFormat="0" applyFill="0" applyBorder="0" applyAlignment="0" applyProtection="0"/>
    <xf numFmtId="0" fontId="18" fillId="0" borderId="8" applyNumberFormat="0" applyBorder="0" applyAlignment="0" applyProtection="0"/>
    <xf numFmtId="0" fontId="17" fillId="4" borderId="6" applyNumberFormat="0" applyAlignment="0" applyProtection="0">
      <alignment horizontal="left" vertical="center" indent="1"/>
    </xf>
    <xf numFmtId="0" fontId="17" fillId="4" borderId="6" applyNumberFormat="0" applyAlignment="0" applyProtection="0">
      <alignment horizontal="left" vertical="center" indent="1"/>
    </xf>
    <xf numFmtId="0" fontId="17" fillId="5" borderId="6" applyNumberFormat="0" applyAlignment="0" applyProtection="0">
      <alignment horizontal="left" vertical="center" indent="1"/>
    </xf>
    <xf numFmtId="165" fontId="19" fillId="5" borderId="6" applyNumberFormat="0" applyProtection="0">
      <alignment horizontal="right" vertical="center"/>
    </xf>
    <xf numFmtId="165" fontId="20" fillId="6" borderId="5" applyNumberFormat="0" applyBorder="0" applyProtection="0">
      <alignment horizontal="right" vertical="center"/>
    </xf>
    <xf numFmtId="165" fontId="19" fillId="6" borderId="6" applyNumberFormat="0" applyBorder="0" applyProtection="0">
      <alignment horizontal="right" vertical="center"/>
    </xf>
    <xf numFmtId="165" fontId="10" fillId="0" borderId="5" applyNumberFormat="0" applyFill="0" applyBorder="0" applyAlignment="0" applyProtection="0">
      <alignment horizontal="right" vertical="center"/>
    </xf>
    <xf numFmtId="165" fontId="10" fillId="0" borderId="5" applyNumberFormat="0" applyFill="0" applyBorder="0" applyAlignment="0" applyProtection="0">
      <alignment horizontal="right" vertical="center"/>
    </xf>
    <xf numFmtId="0" fontId="2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2" fillId="0" borderId="0" xfId="0" pivotButton="1" applyFont="1"/>
    <xf numFmtId="164" fontId="2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 indent="2"/>
    </xf>
    <xf numFmtId="164" fontId="2" fillId="0" borderId="0" xfId="0" applyNumberFormat="1" applyFont="1"/>
    <xf numFmtId="164" fontId="2" fillId="2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/>
    <xf numFmtId="49" fontId="2" fillId="0" borderId="0" xfId="0" applyNumberFormat="1" applyFont="1" applyFill="1"/>
    <xf numFmtId="0" fontId="2" fillId="0" borderId="3" xfId="0" applyNumberFormat="1" applyFont="1" applyFill="1" applyBorder="1" applyAlignment="1"/>
    <xf numFmtId="0" fontId="2" fillId="0" borderId="3" xfId="0" applyNumberFormat="1" applyFont="1" applyFill="1" applyBorder="1"/>
    <xf numFmtId="43" fontId="2" fillId="0" borderId="3" xfId="1" applyFont="1" applyFill="1" applyBorder="1" applyAlignment="1">
      <alignment horizontal="left"/>
    </xf>
    <xf numFmtId="0" fontId="2" fillId="0" borderId="3" xfId="0" applyFont="1" applyFill="1" applyBorder="1"/>
    <xf numFmtId="43" fontId="2" fillId="0" borderId="0" xfId="1" applyFont="1" applyFill="1"/>
    <xf numFmtId="0" fontId="0" fillId="0" borderId="0" xfId="0" applyFill="1"/>
    <xf numFmtId="43" fontId="0" fillId="0" borderId="0" xfId="1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wrapText="1"/>
    </xf>
    <xf numFmtId="164" fontId="2" fillId="0" borderId="3" xfId="1" applyNumberFormat="1" applyFont="1" applyBorder="1"/>
    <xf numFmtId="0" fontId="7" fillId="2" borderId="1" xfId="0" applyFont="1" applyFill="1" applyBorder="1" applyAlignment="1">
      <alignment horizontal="left"/>
    </xf>
    <xf numFmtId="164" fontId="2" fillId="2" borderId="2" xfId="0" applyNumberFormat="1" applyFont="1" applyFill="1" applyBorder="1"/>
    <xf numFmtId="0" fontId="7" fillId="0" borderId="0" xfId="0" applyFont="1" applyAlignment="1">
      <alignment wrapText="1"/>
    </xf>
    <xf numFmtId="0" fontId="2" fillId="0" borderId="0" xfId="0" applyFont="1" applyAlignment="1">
      <alignment horizontal="left" wrapText="1" indent="2"/>
    </xf>
    <xf numFmtId="0" fontId="2" fillId="0" borderId="0" xfId="0" applyNumberFormat="1" applyFont="1" applyFill="1" applyAlignment="1">
      <alignment horizontal="left" wrapText="1" indent="2"/>
    </xf>
    <xf numFmtId="0" fontId="2" fillId="0" borderId="0" xfId="0" applyFont="1" applyAlignment="1">
      <alignment horizontal="left" wrapText="1" inden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wrapText="1" indent="2"/>
    </xf>
    <xf numFmtId="43" fontId="2" fillId="0" borderId="0" xfId="1" applyNumberFormat="1" applyFont="1"/>
    <xf numFmtId="164" fontId="2" fillId="0" borderId="0" xfId="1" applyNumberFormat="1" applyFont="1" applyBorder="1"/>
    <xf numFmtId="0" fontId="2" fillId="0" borderId="0" xfId="0" applyFont="1" applyAlignment="1">
      <alignment horizontal="left" wrapText="1"/>
    </xf>
    <xf numFmtId="164" fontId="2" fillId="2" borderId="0" xfId="1" applyNumberFormat="1" applyFont="1" applyFill="1"/>
    <xf numFmtId="49" fontId="3" fillId="2" borderId="0" xfId="0" applyNumberFormat="1" applyFont="1" applyFill="1" applyBorder="1" applyAlignment="1">
      <alignment wrapText="1"/>
    </xf>
    <xf numFmtId="164" fontId="2" fillId="0" borderId="0" xfId="1" applyNumberFormat="1" applyFont="1" applyFill="1"/>
    <xf numFmtId="0" fontId="21" fillId="0" borderId="0" xfId="39"/>
    <xf numFmtId="0" fontId="22" fillId="0" borderId="0" xfId="39" applyFont="1"/>
    <xf numFmtId="0" fontId="6" fillId="0" borderId="0" xfId="39" applyFont="1"/>
    <xf numFmtId="164" fontId="6" fillId="0" borderId="0" xfId="40" applyNumberFormat="1" applyFont="1"/>
    <xf numFmtId="166" fontId="0" fillId="0" borderId="0" xfId="41" applyNumberFormat="1" applyFont="1"/>
    <xf numFmtId="164" fontId="0" fillId="20" borderId="0" xfId="40" applyNumberFormat="1" applyFont="1" applyFill="1" applyBorder="1"/>
    <xf numFmtId="0" fontId="22" fillId="0" borderId="0" xfId="39" applyFont="1" applyAlignment="1">
      <alignment horizontal="center"/>
    </xf>
    <xf numFmtId="0" fontId="22" fillId="0" borderId="0" xfId="39" quotePrefix="1" applyFont="1" applyAlignment="1">
      <alignment horizontal="center"/>
    </xf>
    <xf numFmtId="164" fontId="22" fillId="0" borderId="0" xfId="40" quotePrefix="1" applyNumberFormat="1" applyFont="1" applyAlignment="1">
      <alignment horizontal="center"/>
    </xf>
    <xf numFmtId="164" fontId="22" fillId="0" borderId="0" xfId="40" applyNumberFormat="1" applyFont="1" applyAlignment="1">
      <alignment horizontal="center"/>
    </xf>
    <xf numFmtId="49" fontId="22" fillId="0" borderId="0" xfId="39" applyNumberFormat="1" applyFont="1" applyFill="1" applyAlignment="1">
      <alignment horizontal="center"/>
    </xf>
    <xf numFmtId="166" fontId="22" fillId="0" borderId="0" xfId="41" applyNumberFormat="1" applyFont="1" applyAlignment="1">
      <alignment horizontal="center"/>
    </xf>
    <xf numFmtId="164" fontId="22" fillId="20" borderId="0" xfId="40" applyNumberFormat="1" applyFont="1" applyFill="1" applyBorder="1" applyAlignment="1">
      <alignment horizontal="center"/>
    </xf>
    <xf numFmtId="0" fontId="23" fillId="0" borderId="0" xfId="39" applyFont="1" applyAlignment="1">
      <alignment horizontal="right"/>
    </xf>
    <xf numFmtId="164" fontId="22" fillId="0" borderId="0" xfId="40" applyNumberFormat="1" applyFont="1" applyFill="1" applyAlignment="1">
      <alignment horizontal="center"/>
    </xf>
    <xf numFmtId="0" fontId="22" fillId="0" borderId="0" xfId="39" applyFont="1" applyFill="1" applyAlignment="1">
      <alignment horizontal="center"/>
    </xf>
    <xf numFmtId="0" fontId="24" fillId="0" borderId="0" xfId="39" applyFont="1" applyAlignment="1">
      <alignment horizontal="center"/>
    </xf>
    <xf numFmtId="0" fontId="22" fillId="0" borderId="0" xfId="39" applyFont="1" applyAlignment="1">
      <alignment horizontal="right"/>
    </xf>
    <xf numFmtId="0" fontId="22" fillId="0" borderId="3" xfId="39" applyFont="1" applyBorder="1" applyAlignment="1">
      <alignment horizontal="left"/>
    </xf>
    <xf numFmtId="0" fontId="22" fillId="0" borderId="3" xfId="39" applyFont="1" applyBorder="1" applyAlignment="1">
      <alignment horizontal="center"/>
    </xf>
    <xf numFmtId="164" fontId="22" fillId="0" borderId="3" xfId="40" applyNumberFormat="1" applyFont="1" applyBorder="1" applyAlignment="1">
      <alignment horizontal="center"/>
    </xf>
    <xf numFmtId="0" fontId="22" fillId="0" borderId="3" xfId="39" applyFont="1" applyFill="1" applyBorder="1" applyAlignment="1">
      <alignment horizontal="center"/>
    </xf>
    <xf numFmtId="0" fontId="25" fillId="0" borderId="0" xfId="39" applyFont="1" applyAlignment="1">
      <alignment horizontal="center"/>
    </xf>
    <xf numFmtId="0" fontId="6" fillId="0" borderId="0" xfId="39" applyFont="1" applyAlignment="1">
      <alignment horizontal="center"/>
    </xf>
    <xf numFmtId="0" fontId="22" fillId="0" borderId="0" xfId="39" applyFont="1" applyFill="1"/>
    <xf numFmtId="0" fontId="6" fillId="0" borderId="0" xfId="39" applyFont="1" applyFill="1"/>
    <xf numFmtId="164" fontId="6" fillId="0" borderId="0" xfId="40" applyNumberFormat="1" applyFont="1" applyFill="1"/>
    <xf numFmtId="0" fontId="21" fillId="0" borderId="0" xfId="39" applyBorder="1"/>
    <xf numFmtId="0" fontId="6" fillId="0" borderId="0" xfId="39" applyFont="1" applyFill="1" applyAlignment="1">
      <alignment horizontal="left" indent="1"/>
    </xf>
    <xf numFmtId="0" fontId="6" fillId="0" borderId="0" xfId="39" applyFont="1" applyFill="1" applyAlignment="1">
      <alignment horizontal="right"/>
    </xf>
    <xf numFmtId="0" fontId="6" fillId="0" borderId="0" xfId="39" applyFont="1" applyFill="1" applyAlignment="1">
      <alignment horizontal="center"/>
    </xf>
    <xf numFmtId="0" fontId="25" fillId="21" borderId="0" xfId="39" applyFont="1" applyFill="1" applyAlignment="1">
      <alignment horizontal="center"/>
    </xf>
    <xf numFmtId="166" fontId="26" fillId="0" borderId="0" xfId="41" applyNumberFormat="1" applyFont="1"/>
    <xf numFmtId="167" fontId="25" fillId="0" borderId="0" xfId="39" applyNumberFormat="1" applyFont="1"/>
    <xf numFmtId="167" fontId="6" fillId="0" borderId="0" xfId="39" applyNumberFormat="1" applyFont="1"/>
    <xf numFmtId="166" fontId="25" fillId="0" borderId="0" xfId="41" applyNumberFormat="1" applyFont="1"/>
    <xf numFmtId="167" fontId="21" fillId="0" borderId="0" xfId="39" applyNumberFormat="1"/>
    <xf numFmtId="167" fontId="25" fillId="0" borderId="0" xfId="41" applyNumberFormat="1" applyFont="1"/>
    <xf numFmtId="167" fontId="6" fillId="0" borderId="0" xfId="41" applyNumberFormat="1" applyFont="1"/>
    <xf numFmtId="37" fontId="6" fillId="0" borderId="0" xfId="39" applyNumberFormat="1" applyFont="1" applyFill="1"/>
    <xf numFmtId="37" fontId="6" fillId="0" borderId="9" xfId="39" applyNumberFormat="1" applyFont="1" applyFill="1" applyBorder="1"/>
    <xf numFmtId="164" fontId="6" fillId="0" borderId="9" xfId="40" applyNumberFormat="1" applyFont="1" applyFill="1" applyBorder="1"/>
    <xf numFmtId="164" fontId="6" fillId="20" borderId="0" xfId="40" applyNumberFormat="1" applyFont="1" applyFill="1" applyBorder="1"/>
    <xf numFmtId="164" fontId="24" fillId="0" borderId="0" xfId="42" applyNumberFormat="1" applyFont="1" applyFill="1" applyBorder="1" applyAlignment="1">
      <alignment horizontal="right"/>
    </xf>
    <xf numFmtId="164" fontId="24" fillId="0" borderId="0" xfId="42" applyNumberFormat="1" applyFont="1" applyFill="1" applyAlignment="1">
      <alignment horizontal="right"/>
    </xf>
    <xf numFmtId="0" fontId="21" fillId="0" borderId="0" xfId="39" applyAlignment="1">
      <alignment horizontal="center"/>
    </xf>
    <xf numFmtId="43" fontId="6" fillId="0" borderId="0" xfId="40" applyFont="1" applyFill="1" applyAlignment="1">
      <alignment horizontal="center"/>
    </xf>
    <xf numFmtId="43" fontId="25" fillId="0" borderId="0" xfId="40" applyFont="1" applyAlignment="1">
      <alignment horizontal="center"/>
    </xf>
    <xf numFmtId="164" fontId="6" fillId="0" borderId="0" xfId="40" quotePrefix="1" applyNumberFormat="1" applyFont="1" applyFill="1"/>
    <xf numFmtId="164" fontId="6" fillId="0" borderId="0" xfId="40" applyNumberFormat="1" applyFont="1" applyFill="1" applyAlignment="1">
      <alignment horizontal="right"/>
    </xf>
    <xf numFmtId="166" fontId="6" fillId="0" borderId="0" xfId="41" applyNumberFormat="1" applyFont="1"/>
    <xf numFmtId="164" fontId="0" fillId="22" borderId="0" xfId="40" applyNumberFormat="1" applyFont="1" applyFill="1" applyBorder="1"/>
    <xf numFmtId="37" fontId="6" fillId="0" borderId="0" xfId="39" applyNumberFormat="1" applyFont="1" applyFill="1" applyBorder="1"/>
    <xf numFmtId="164" fontId="6" fillId="0" borderId="0" xfId="40" applyNumberFormat="1" applyFont="1" applyFill="1" applyBorder="1"/>
    <xf numFmtId="43" fontId="25" fillId="21" borderId="0" xfId="40" applyFont="1" applyFill="1" applyAlignment="1">
      <alignment horizontal="center"/>
    </xf>
    <xf numFmtId="43" fontId="6" fillId="0" borderId="9" xfId="40" applyFont="1" applyFill="1" applyBorder="1"/>
    <xf numFmtId="0" fontId="6" fillId="0" borderId="0" xfId="39" applyFont="1" applyBorder="1"/>
    <xf numFmtId="164" fontId="6" fillId="0" borderId="0" xfId="39" applyNumberFormat="1" applyFont="1" applyBorder="1"/>
    <xf numFmtId="41" fontId="6" fillId="0" borderId="0" xfId="39" applyNumberFormat="1" applyFont="1" applyFill="1"/>
    <xf numFmtId="164" fontId="22" fillId="0" borderId="0" xfId="40" applyNumberFormat="1" applyFont="1" applyFill="1"/>
    <xf numFmtId="0" fontId="26" fillId="0" borderId="0" xfId="39" applyFont="1"/>
    <xf numFmtId="0" fontId="28" fillId="0" borderId="0" xfId="39" applyFont="1" applyFill="1" applyAlignment="1">
      <alignment horizontal="right" indent="1"/>
    </xf>
    <xf numFmtId="43" fontId="28" fillId="0" borderId="0" xfId="39" applyNumberFormat="1" applyFont="1" applyFill="1"/>
    <xf numFmtId="164" fontId="28" fillId="0" borderId="0" xfId="40" applyNumberFormat="1" applyFont="1" applyFill="1"/>
    <xf numFmtId="37" fontId="24" fillId="0" borderId="0" xfId="43" applyNumberFormat="1" applyFont="1" applyFill="1" applyAlignment="1">
      <alignment horizontal="right"/>
    </xf>
    <xf numFmtId="37" fontId="22" fillId="0" borderId="9" xfId="39" applyNumberFormat="1" applyFont="1" applyFill="1" applyBorder="1"/>
    <xf numFmtId="164" fontId="22" fillId="0" borderId="9" xfId="40" applyNumberFormat="1" applyFont="1" applyFill="1" applyBorder="1"/>
    <xf numFmtId="166" fontId="29" fillId="0" borderId="0" xfId="41" applyNumberFormat="1" applyFont="1"/>
    <xf numFmtId="164" fontId="22" fillId="20" borderId="0" xfId="40" applyNumberFormat="1" applyFont="1" applyFill="1" applyBorder="1"/>
    <xf numFmtId="164" fontId="6" fillId="0" borderId="0" xfId="39" applyNumberFormat="1" applyFont="1"/>
    <xf numFmtId="43" fontId="22" fillId="0" borderId="0" xfId="40" applyNumberFormat="1" applyFont="1" applyFill="1" applyAlignment="1">
      <alignment horizontal="center"/>
    </xf>
    <xf numFmtId="164" fontId="22" fillId="0" borderId="0" xfId="40" applyNumberFormat="1" applyFont="1" applyFill="1" applyAlignment="1">
      <alignment horizontal="right"/>
    </xf>
    <xf numFmtId="0" fontId="21" fillId="0" borderId="3" xfId="39" applyBorder="1"/>
    <xf numFmtId="0" fontId="6" fillId="0" borderId="3" xfId="39" applyFont="1" applyBorder="1"/>
    <xf numFmtId="164" fontId="22" fillId="0" borderId="0" xfId="40" applyNumberFormat="1" applyFont="1" applyAlignment="1">
      <alignment horizontal="right"/>
    </xf>
    <xf numFmtId="0" fontId="6" fillId="0" borderId="0" xfId="39" applyFont="1" applyAlignment="1">
      <alignment horizontal="right"/>
    </xf>
    <xf numFmtId="164" fontId="22" fillId="0" borderId="0" xfId="40" applyNumberFormat="1" applyFont="1" applyFill="1" applyBorder="1"/>
    <xf numFmtId="166" fontId="6" fillId="0" borderId="0" xfId="41" applyNumberFormat="1" applyFont="1" applyAlignment="1">
      <alignment horizontal="right"/>
    </xf>
    <xf numFmtId="166" fontId="25" fillId="0" borderId="0" xfId="41" applyNumberFormat="1" applyFont="1" applyAlignment="1">
      <alignment horizontal="right"/>
    </xf>
    <xf numFmtId="164" fontId="25" fillId="20" borderId="0" xfId="40" applyNumberFormat="1" applyFont="1" applyFill="1" applyBorder="1"/>
    <xf numFmtId="164" fontId="25" fillId="0" borderId="0" xfId="40" applyNumberFormat="1" applyFont="1" applyFill="1" applyBorder="1"/>
    <xf numFmtId="0" fontId="26" fillId="0" borderId="0" xfId="39" applyFont="1" applyAlignment="1">
      <alignment horizontal="right"/>
    </xf>
    <xf numFmtId="164" fontId="26" fillId="20" borderId="0" xfId="40" applyNumberFormat="1" applyFont="1" applyFill="1" applyBorder="1"/>
    <xf numFmtId="37" fontId="6" fillId="0" borderId="0" xfId="39" applyNumberFormat="1" applyFont="1"/>
    <xf numFmtId="164" fontId="22" fillId="0" borderId="0" xfId="40" applyNumberFormat="1" applyFont="1" applyBorder="1" applyAlignment="1">
      <alignment horizontal="right"/>
    </xf>
    <xf numFmtId="0" fontId="6" fillId="0" borderId="0" xfId="39" applyFont="1" applyBorder="1" applyAlignment="1">
      <alignment horizontal="left"/>
    </xf>
    <xf numFmtId="0" fontId="30" fillId="0" borderId="0" xfId="39" applyFont="1" applyBorder="1" applyAlignment="1">
      <alignment horizontal="right"/>
    </xf>
    <xf numFmtId="0" fontId="6" fillId="0" borderId="0" xfId="39" applyFont="1" applyBorder="1" applyAlignment="1">
      <alignment horizontal="right"/>
    </xf>
    <xf numFmtId="166" fontId="6" fillId="0" borderId="0" xfId="41" applyNumberFormat="1" applyFont="1" applyBorder="1" applyAlignment="1">
      <alignment horizontal="right"/>
    </xf>
    <xf numFmtId="166" fontId="0" fillId="0" borderId="0" xfId="41" applyNumberFormat="1" applyFont="1" applyAlignment="1">
      <alignment horizontal="right"/>
    </xf>
    <xf numFmtId="164" fontId="0" fillId="20" borderId="0" xfId="40" applyNumberFormat="1" applyFont="1" applyFill="1"/>
  </cellXfs>
  <cellStyles count="44">
    <cellStyle name="Comma" xfId="1" builtinId="3"/>
    <cellStyle name="Comma 2" xfId="40"/>
    <cellStyle name="Comma 2 2" xfId="42"/>
    <cellStyle name="Normal" xfId="0" builtinId="0"/>
    <cellStyle name="Normal 2" xfId="2"/>
    <cellStyle name="Normal 2 2" xfId="43"/>
    <cellStyle name="Normal 3" xfId="39"/>
    <cellStyle name="Percent 2" xfId="41"/>
    <cellStyle name="SAPBorder" xfId="21"/>
    <cellStyle name="SAPDataCell" xfId="4"/>
    <cellStyle name="SAPDataTotalCell" xfId="5"/>
    <cellStyle name="SAPDimensionCell" xfId="3"/>
    <cellStyle name="SAPEditableDataCell" xfId="6"/>
    <cellStyle name="SAPEditableDataTotalCell" xfId="9"/>
    <cellStyle name="SAPEmphasized" xfId="29"/>
    <cellStyle name="SAPEmphasizedEditableDataCell" xfId="31"/>
    <cellStyle name="SAPEmphasizedEditableDataTotalCell" xfId="32"/>
    <cellStyle name="SAPEmphasizedLockedDataCell" xfId="35"/>
    <cellStyle name="SAPEmphasizedLockedDataTotalCell" xfId="36"/>
    <cellStyle name="SAPEmphasizedReadonlyDataCell" xfId="33"/>
    <cellStyle name="SAPEmphasizedReadonlyDataTotalCell" xfId="34"/>
    <cellStyle name="SAPEmphasizedTotal" xfId="30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38"/>
    <cellStyle name="SAPHierarchyCell0" xfId="24"/>
    <cellStyle name="SAPHierarchyCell1" xfId="25"/>
    <cellStyle name="SAPHierarchyCell2" xfId="26"/>
    <cellStyle name="SAPHierarchyCell3" xfId="27"/>
    <cellStyle name="SAPHierarchyCell4" xfId="28"/>
    <cellStyle name="SAPLockedDataCell" xfId="8"/>
    <cellStyle name="SAPLockedDataTotalCell" xfId="11"/>
    <cellStyle name="SAPMemberCell" xfId="22"/>
    <cellStyle name="SAPMemberTotalCell" xfId="23"/>
    <cellStyle name="SAPMessageText" xfId="37"/>
    <cellStyle name="SAPReadonlyDataCell" xfId="7"/>
    <cellStyle name="SAPReadonlyDataTotalCell" xfId="10"/>
  </cellStyles>
  <dxfs count="13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___DRs\UT\UT%2017-035-01%20EBA\2017%20EBA%20AddFilingReqts\17-035-01%20EBA%20AFR%20Attach%2019%202nd%20SUPP%20RM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844.535140046297" createdVersion="5" refreshedVersion="5" minRefreshableVersion="3" recordCount="286">
  <cacheSource type="worksheet">
    <worksheetSource ref="A1:D1048576" sheet="Detail" r:id="rId2"/>
  </cacheSource>
  <cacheFields count="4">
    <cacheField name="GL Account" numFmtId="0">
      <sharedItems containsBlank="1"/>
    </cacheField>
    <cacheField name="FERC Account" numFmtId="0">
      <sharedItems containsBlank="1" count="30">
        <s v="440 Residential Sales"/>
        <s v="442 Commercial and Industrial Sales"/>
        <s v="447 Sales for Resale"/>
        <s v="555 Purchased Power"/>
        <s v="456.1 Revenues from Transmission of Electricity of Others"/>
        <s v="445 Other Sales to Public Authorities"/>
        <s v="418.1 Equity in Earnings of Subsidiaries"/>
        <s v="444 Public Street and Highway Lighting"/>
        <s v="456 Other Electric Revenues"/>
        <s v="506 Miscellaneous Steam Power Expenses"/>
        <s v="450 Forfeited Discounts"/>
        <s v="454 Rent from Electric Property"/>
        <s v="565 Transmission of Electricity by Others"/>
        <s v="547 Fuel"/>
        <s v="451 Miscellaneous Service Revenues"/>
        <s v="501 Fuel"/>
        <s v="431 Other Interest Expense"/>
        <s v="415 Revenues From Merchandising, Jobbing and Contract Work"/>
        <s v="924 Property Insurance"/>
        <s v="403 Depreciation Expense"/>
        <s v="418 Nonoperating Rental Income"/>
        <s v="453 Sales of Water and Water Power"/>
        <s v="411.8 (Less) Gains ofrom Disposition of Allowances"/>
        <s v="426.3 Penalties"/>
        <s v="566 Miscellaneous Transmission Expenses"/>
        <s v="557 Other Expenses"/>
        <s v="925 Injuries and Damages"/>
        <s v="426.5 Other Deductions"/>
        <s v="503 Steam from Other Sources"/>
        <m/>
      </sharedItems>
    </cacheField>
    <cacheField name="YTD 12/31/2016" numFmtId="43">
      <sharedItems containsString="0" containsBlank="1" containsNumber="1" minValue="-1760957801.21" maxValue="751493787.38"/>
    </cacheField>
    <cacheField name="Financial line item" numFmtId="0">
      <sharedItems containsBlank="1" count="3">
        <s v="Revenue"/>
        <s v="Expens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s v="301100 Electricity Income - Residential"/>
    <x v="0"/>
    <n v="-1760957801.21"/>
    <x v="0"/>
  </r>
  <r>
    <s v="301200 Electricity Income - Commercial"/>
    <x v="1"/>
    <n v="-1509677706.04"/>
    <x v="0"/>
  </r>
  <r>
    <s v="301300 Electricity Income - Industrial"/>
    <x v="1"/>
    <n v="-1030397896.42"/>
    <x v="0"/>
  </r>
  <r>
    <s v="301406 Short-Term Firm Wholesale"/>
    <x v="2"/>
    <n v="-277337022.19"/>
    <x v="0"/>
  </r>
  <r>
    <s v="301304 Special Contracts-Situs"/>
    <x v="1"/>
    <n v="-211322820.88"/>
    <x v="0"/>
  </r>
  <r>
    <s v="301450 Electricity Income - Irrigation/Farm"/>
    <x v="1"/>
    <n v="-145283680.11000001"/>
    <x v="0"/>
  </r>
  <r>
    <s v="505221 Bookout Purchases Netted"/>
    <x v="3"/>
    <n v="-134502573.00999999"/>
    <x v="1"/>
  </r>
  <r>
    <s v="301170 DSM Revenue - Residential"/>
    <x v="0"/>
    <n v="-53722296.240000002"/>
    <x v="0"/>
  </r>
  <r>
    <s v="301270 DSM Revenue - Commercial"/>
    <x v="1"/>
    <n v="-43565474.219999999"/>
    <x v="0"/>
  </r>
  <r>
    <s v="301109 Unbilled Revenue-Residential"/>
    <x v="0"/>
    <n v="-32369000"/>
    <x v="0"/>
  </r>
  <r>
    <s v="301405 Firm Sales"/>
    <x v="2"/>
    <n v="-32357603.18"/>
    <x v="0"/>
  </r>
  <r>
    <s v="508001 EIM Exp - FMM IIE: CAISO to Pac"/>
    <x v="3"/>
    <n v="-31935350.390000001"/>
    <x v="1"/>
  </r>
  <r>
    <s v="302980 Transmisson Point-to-Point Revenue"/>
    <x v="4"/>
    <n v="-25396629.379999999"/>
    <x v="0"/>
  </r>
  <r>
    <s v="508031 EIM Exp - UIE (Gen): CAISO to Pac"/>
    <x v="3"/>
    <n v="-24207094.969999999"/>
    <x v="1"/>
  </r>
  <r>
    <s v="301700 Electric Income - Othr Sales to Pub Auth"/>
    <x v="5"/>
    <n v="-22126414.84"/>
    <x v="0"/>
  </r>
  <r>
    <s v="515181 Fuel Exp-Bridger Coal-Profit (418.1)"/>
    <x v="6"/>
    <n v="-21710542.710000001"/>
    <x v="1"/>
  </r>
  <r>
    <s v="301917 Pre-Merger Firm Wheeling Revenue - UPD"/>
    <x v="4"/>
    <n v="-20201587.010000002"/>
    <x v="0"/>
  </r>
  <r>
    <s v="301600 Electricity Income - Public St/Hwy Light"/>
    <x v="7"/>
    <n v="-19321460.609999999"/>
    <x v="0"/>
  </r>
  <r>
    <s v="301370 DSM Revenue - Industrial"/>
    <x v="1"/>
    <n v="-16874631.989999998"/>
    <x v="0"/>
  </r>
  <r>
    <s v="302901 Use of Facility - Revenue"/>
    <x v="4"/>
    <n v="-16073907.66"/>
    <x v="0"/>
  </r>
  <r>
    <s v="301208 Commercial Revenue Adj-Def NPC Mech"/>
    <x v="1"/>
    <n v="-14971798.08"/>
    <x v="0"/>
  </r>
  <r>
    <s v="301309 Unbilled Revenue-Industrial"/>
    <x v="1"/>
    <n v="-14429000"/>
    <x v="0"/>
  </r>
  <r>
    <s v="301108 Residential Revenue Adj-Def NPC Mech"/>
    <x v="0"/>
    <n v="-14426359.720000001"/>
    <x v="0"/>
  </r>
  <r>
    <s v="352003 CA GHG Allowance Revenues-Amortz"/>
    <x v="8"/>
    <n v="-11196617.73"/>
    <x v="0"/>
  </r>
  <r>
    <s v="301959 Wind-based Ancillary Services/Revenue"/>
    <x v="8"/>
    <n v="-10960626.25"/>
    <x v="0"/>
  </r>
  <r>
    <s v="304101 Bookouts Netted-Gains"/>
    <x v="2"/>
    <n v="-9737091.7899999991"/>
    <x v="0"/>
  </r>
  <r>
    <s v="352001 CA GHG Allowance Revenues"/>
    <x v="8"/>
    <n v="-9387611.1999999993"/>
    <x v="0"/>
  </r>
  <r>
    <s v="301308 Industrial Revenue Adj-Def NPC Mech"/>
    <x v="1"/>
    <n v="-8859524.4100000001"/>
    <x v="0"/>
  </r>
  <r>
    <s v="515110 Coal Billing Price Adjustment - Hunter"/>
    <x v="9"/>
    <n v="-8760621.25"/>
    <x v="1"/>
  </r>
  <r>
    <s v="301916 Pre-Merger Firm Wheeling Revenue - PPD"/>
    <x v="4"/>
    <n v="-8251419.4500000002"/>
    <x v="0"/>
  </r>
  <r>
    <s v="508015 EIM Exp - GHG Em Cost Rev: CAISO to Pac"/>
    <x v="3"/>
    <n v="-7783391.9199999999"/>
    <x v="1"/>
  </r>
  <r>
    <s v="505222 Bookout Purchases Netted-Estimate"/>
    <x v="3"/>
    <n v="-7755918.1100000003"/>
    <x v="1"/>
  </r>
  <r>
    <s v="508021 EIM Exp - UIE (Load): CAISO to Pac"/>
    <x v="3"/>
    <n v="-7452880.1299999999"/>
    <x v="1"/>
  </r>
  <r>
    <s v="301922 Non-Firm Wheeling Revenue"/>
    <x v="4"/>
    <n v="-7452591.7199999997"/>
    <x v="0"/>
  </r>
  <r>
    <s v="301912 Firm Wheeling Revenue"/>
    <x v="4"/>
    <n v="-7107954.3899999997"/>
    <x v="0"/>
  </r>
  <r>
    <s v="508131 EIM Exp-RT Congestion OS: CAISO to Pac"/>
    <x v="3"/>
    <n v="-6904806.3300000001"/>
    <x v="1"/>
  </r>
  <r>
    <s v="546527 CA GHG Retail Obligation - Deferral"/>
    <x v="3"/>
    <n v="-6883303.2199999997"/>
    <x v="1"/>
  </r>
  <r>
    <s v="301820 Forfeited Discount Revenue-Residential"/>
    <x v="10"/>
    <n v="-6831860.0999999996"/>
    <x v="0"/>
  </r>
  <r>
    <s v="301864 Revenue - Joint use of Poles"/>
    <x v="11"/>
    <n v="-6191456.0599999996"/>
    <x v="0"/>
  </r>
  <r>
    <s v="301951 Non-Wheeling System Revenue"/>
    <x v="8"/>
    <n v="-6159270.8899999997"/>
    <x v="0"/>
  </r>
  <r>
    <s v="301945 Renewable Energy Credit Sales"/>
    <x v="8"/>
    <n v="-4930869.88"/>
    <x v="0"/>
  </r>
  <r>
    <s v="506059 Wheeling Expense Estimate"/>
    <x v="12"/>
    <n v="-4720529.5999999996"/>
    <x v="1"/>
  </r>
  <r>
    <s v="301419 Sales for Resale Revenue Estimate"/>
    <x v="2"/>
    <n v="-4586618.92"/>
    <x v="0"/>
  </r>
  <r>
    <s v="301940 Flyash &amp; By-Product Sales"/>
    <x v="8"/>
    <n v="-4323363.96"/>
    <x v="0"/>
  </r>
  <r>
    <s v="508141 EIM Exp-RT Marginal Loss: CAISO to Pac"/>
    <x v="3"/>
    <n v="-4262166.7699999996"/>
    <x v="1"/>
  </r>
  <r>
    <s v="301913 Transmission Tariff True-up"/>
    <x v="4"/>
    <n v="-4185603.82"/>
    <x v="0"/>
  </r>
  <r>
    <s v="301470 DSM Revenue - Irrigation"/>
    <x v="1"/>
    <n v="-4077841.39"/>
    <x v="0"/>
  </r>
  <r>
    <s v="301165 Solar Feed-In Revenue - Residential"/>
    <x v="0"/>
    <n v="-3808472.87"/>
    <x v="0"/>
  </r>
  <r>
    <s v="515270 Natural Gas Swaps-Gain/Loss-Accrual"/>
    <x v="13"/>
    <n v="-3471914.8"/>
    <x v="1"/>
  </r>
  <r>
    <s v="301825 Misc Serv Rev-Acct Svc Charge - CSS"/>
    <x v="14"/>
    <n v="-3452377.53"/>
    <x v="0"/>
  </r>
  <r>
    <s v="301863 MCI Fiber Optic Ground Wire Revenues"/>
    <x v="11"/>
    <n v="-3343622.5"/>
    <x v="0"/>
  </r>
  <r>
    <s v="301969 Ancillary Revenue Sch 3 - Reg&amp;Freq (C&amp;T)"/>
    <x v="4"/>
    <n v="-3033403.9"/>
    <x v="0"/>
  </r>
  <r>
    <s v="301265 Solar Feed-In Revenue - Commercial"/>
    <x v="1"/>
    <n v="-2943727.49"/>
    <x v="0"/>
  </r>
  <r>
    <s v="301885 Rent Revenue - Subleases"/>
    <x v="11"/>
    <n v="-2790541.64"/>
    <x v="0"/>
  </r>
  <r>
    <s v="515121 Contra Fuel Exp-Coal-Deer Creek Amortz"/>
    <x v="15"/>
    <n v="-2745349.77"/>
    <x v="1"/>
  </r>
  <r>
    <s v="301365 Solar Feed-In Revenue - Industrial"/>
    <x v="1"/>
    <n v="-2664776.09"/>
    <x v="0"/>
  </r>
  <r>
    <s v="301867 Joint Use Program Reimbursement Revenue"/>
    <x v="11"/>
    <n v="-2525345.94"/>
    <x v="0"/>
  </r>
  <r>
    <s v="303028 Line Loss W/S Trading Revenue(In MW-PBS)"/>
    <x v="2"/>
    <n v="-2447326.7799999998"/>
    <x v="0"/>
  </r>
  <r>
    <s v="301860 Rent Revenue - CSS"/>
    <x v="11"/>
    <n v="-2103901.4500000002"/>
    <x v="0"/>
  </r>
  <r>
    <s v="301973 Ancillary Rev Sch 5-Spin (C&amp;T)"/>
    <x v="4"/>
    <n v="-2102718.04"/>
    <x v="0"/>
  </r>
  <r>
    <s v="301915 Other Electric Rev (Excluding Wheeling)"/>
    <x v="8"/>
    <n v="-1735192.56"/>
    <x v="0"/>
  </r>
  <r>
    <s v="508095 EIM Exp-Flex RampUp Cap Pay: w/CAISO"/>
    <x v="3"/>
    <n v="-1724759.55"/>
    <x v="1"/>
  </r>
  <r>
    <s v="301372 DSM Revenue - Large Industrial"/>
    <x v="1"/>
    <n v="-1657128.79"/>
    <x v="0"/>
  </r>
  <r>
    <s v="301180 Blue Sky Revenue - Residential"/>
    <x v="0"/>
    <n v="-1654247.89"/>
    <x v="0"/>
  </r>
  <r>
    <s v="301967 Ancillary Revenue Sch 1 - Scheduling"/>
    <x v="4"/>
    <n v="-1634495.7"/>
    <x v="0"/>
  </r>
  <r>
    <s v="515203 Natural Gas Exp Offset - Cap Lease Int."/>
    <x v="16"/>
    <n v="-1625168.53"/>
    <x v="1"/>
  </r>
  <r>
    <s v="301821 Forfeited Discount Revenue-Commercial"/>
    <x v="10"/>
    <n v="-1518937.82"/>
    <x v="0"/>
  </r>
  <r>
    <s v="301872 Rent Revenue - Transmission"/>
    <x v="11"/>
    <n v="-1466457.69"/>
    <x v="0"/>
  </r>
  <r>
    <s v="362950 M&amp;S Inventory Sales"/>
    <x v="8"/>
    <n v="-1450819"/>
    <x v="0"/>
  </r>
  <r>
    <s v="301459 Unbilled Revenue-Irrigation/Farm"/>
    <x v="1"/>
    <n v="-1288000"/>
    <x v="0"/>
  </r>
  <r>
    <s v="301938 Services Provided to Others - Revenue"/>
    <x v="17"/>
    <n v="-1269454.74"/>
    <x v="0"/>
  </r>
  <r>
    <s v="301828 Miscellaneous Service Revenues-Other"/>
    <x v="14"/>
    <n v="-1265230.32"/>
    <x v="0"/>
  </r>
  <r>
    <s v="508125 EIM Exp-RTM BCR EIM Set: CAISO to Pac"/>
    <x v="3"/>
    <n v="-1260586.6000000001"/>
    <x v="1"/>
  </r>
  <r>
    <s v="301953 Ancillary Rev Sch 6-Supp (C&amp;T)"/>
    <x v="4"/>
    <n v="-1243867.71"/>
    <x v="0"/>
  </r>
  <r>
    <s v="301271 DSM Revenue - Small Commercial"/>
    <x v="1"/>
    <n v="-1216926.52"/>
    <x v="0"/>
  </r>
  <r>
    <s v="301280 Blue Sky Revenue - Commercial"/>
    <x v="1"/>
    <n v="-1084451.83"/>
    <x v="0"/>
  </r>
  <r>
    <s v="301822 Forfeited Discount Revenue-Industrial"/>
    <x v="10"/>
    <n v="-964105.51"/>
    <x v="0"/>
  </r>
  <r>
    <s v="301974 Ancil Revenue Sch 3a-Regulation (C&amp;T)"/>
    <x v="4"/>
    <n v="-910176.41"/>
    <x v="0"/>
  </r>
  <r>
    <s v="301855 Misc Service Revenue - CSS (Non-FLT)"/>
    <x v="14"/>
    <n v="-885300"/>
    <x v="0"/>
  </r>
  <r>
    <s v="301926 Short-Term Firm Wheeling"/>
    <x v="4"/>
    <n v="-884249.86"/>
    <x v="0"/>
  </r>
  <r>
    <s v="301670 DSM Revenue - Street/Hwy Lighting"/>
    <x v="7"/>
    <n v="-562644.92000000004"/>
    <x v="0"/>
  </r>
  <r>
    <s v="302981 Transmission Resales to Other Parties"/>
    <x v="4"/>
    <n v="-763211.73"/>
    <x v="0"/>
  </r>
  <r>
    <s v="301873 Rent Revenue - Distribution"/>
    <x v="11"/>
    <n v="-737195.58"/>
    <x v="0"/>
  </r>
  <r>
    <s v="374400 Timber Sales - Utility Property"/>
    <x v="8"/>
    <n v="-727540.82"/>
    <x v="0"/>
  </r>
  <r>
    <s v="301963 Ancil Revenue Sch 2-Reactive (C&amp;T)"/>
    <x v="4"/>
    <n v="-719275.18"/>
    <x v="0"/>
  </r>
  <r>
    <s v="301441 On Sys Firm-Portland Gen Electric"/>
    <x v="2"/>
    <n v="-713618.08"/>
    <x v="0"/>
  </r>
  <r>
    <s v="505220 Trading Purchases Netted"/>
    <x v="3"/>
    <n v="-668932"/>
    <x v="1"/>
  </r>
  <r>
    <s v="301871 Rent Revenue - Hydro"/>
    <x v="11"/>
    <n v="-653787.6"/>
    <x v="0"/>
  </r>
  <r>
    <s v="505229 Purch Power Exp Offset - Cap Lease Int"/>
    <x v="16"/>
    <n v="-636419.11"/>
    <x v="1"/>
  </r>
  <r>
    <s v="301380 Blue Sky Revenue - Industrial"/>
    <x v="1"/>
    <n v="-628518.93000000005"/>
    <x v="0"/>
  </r>
  <r>
    <s v="508051 EIM Exp - O/U Sched Charge: w/CAISO"/>
    <x v="3"/>
    <n v="-614215.97"/>
    <x v="1"/>
  </r>
  <r>
    <s v="505217 Exchange Value Purchases Estimate"/>
    <x v="3"/>
    <n v="-592118.04"/>
    <x v="1"/>
  </r>
  <r>
    <s v="508064 EIM Exp-Non-Spin Reserve Oblig: w/CAISO"/>
    <x v="3"/>
    <n v="-581549.24"/>
    <x v="1"/>
  </r>
  <r>
    <s v="301443 On Sys Firm-Utah FERC Customers"/>
    <x v="2"/>
    <n v="-580119.91"/>
    <x v="0"/>
  </r>
  <r>
    <s v="301609 Unbilled Revenue-Public St/Hwy Light"/>
    <x v="7"/>
    <n v="-289000"/>
    <x v="0"/>
  </r>
  <r>
    <s v="301949 3rd Party Transmission O&amp;M - Revenue"/>
    <x v="8"/>
    <n v="-524741.28"/>
    <x v="0"/>
  </r>
  <r>
    <s v="505215 Post-Merger Imbalance Charges(In MV-PBS)"/>
    <x v="3"/>
    <n v="-508178.49"/>
    <x v="1"/>
  </r>
  <r>
    <s v="301966 Primary Delivery and Distribution Sub Charges"/>
    <x v="4"/>
    <n v="-503656.23"/>
    <x v="0"/>
  </r>
  <r>
    <s v="361000 Steam Sales"/>
    <x v="8"/>
    <n v="-468273.77"/>
    <x v="0"/>
  </r>
  <r>
    <s v="301944 Renewable Energy Credit Sales-Estimate"/>
    <x v="8"/>
    <n v="-466300.89"/>
    <x v="0"/>
  </r>
  <r>
    <s v="546517 Production Tax Credit - NPC Deferral"/>
    <x v="3"/>
    <n v="-463730"/>
    <x v="1"/>
  </r>
  <r>
    <s v="302752 I/C S-T Firm Wholesale Sales-Nevada Pwr"/>
    <x v="2"/>
    <n v="-446186"/>
    <x v="0"/>
  </r>
  <r>
    <s v="367580 Revenue Adj Prop Insur - Residential"/>
    <x v="18"/>
    <n v="-412836.44"/>
    <x v="0"/>
  </r>
  <r>
    <s v="515183 Fuel Exp-Trapper Mining-Profit (418.1)"/>
    <x v="6"/>
    <n v="-402201.67"/>
    <x v="1"/>
  </r>
  <r>
    <s v="367680 Revenue Adj Prop Insur - Commercial"/>
    <x v="18"/>
    <n v="-402009.95"/>
    <x v="0"/>
  </r>
  <r>
    <s v="546522 RPS Compliance Purchases - Deferral"/>
    <x v="3"/>
    <n v="-400938.02"/>
    <x v="1"/>
  </r>
  <r>
    <s v="515202 Natural Gas Exp Offset - Cap Lease Depr"/>
    <x v="19"/>
    <n v="-368282.79"/>
    <x v="1"/>
  </r>
  <r>
    <s v="301955 Other Rev-Wy Reg Recovery Fee-Kennecott"/>
    <x v="8"/>
    <n v="-351446.78"/>
    <x v="0"/>
  </r>
  <r>
    <s v="301876 Rent Revenue - Non-Utility - Electric"/>
    <x v="20"/>
    <n v="-326996.62"/>
    <x v="0"/>
  </r>
  <r>
    <s v="508152 EIM Exp-7076 FRP Forecast Mvmt Alloc"/>
    <x v="3"/>
    <n v="-319485.28000000003"/>
    <x v="1"/>
  </r>
  <r>
    <s v="301665 Solar Feed-In Revenue - St/Hwy Lighting"/>
    <x v="7"/>
    <n v="-48008.47"/>
    <x v="0"/>
  </r>
  <r>
    <s v="301371 DSM Revenue - Small Industrial"/>
    <x v="1"/>
    <n v="-277625.15000000002"/>
    <x v="0"/>
  </r>
  <r>
    <s v="301870 Rent Revenue - Steam"/>
    <x v="11"/>
    <n v="-248216.42"/>
    <x v="0"/>
  </r>
  <r>
    <s v="508122 EIM Exp-RT BCR EIM Alloc: Pac to TC"/>
    <x v="3"/>
    <n v="-246283.16"/>
    <x v="1"/>
  </r>
  <r>
    <s v="367780 Revenue Adj Prop Insur - Industrial"/>
    <x v="18"/>
    <n v="-222266.04"/>
    <x v="0"/>
  </r>
  <r>
    <s v="301879 Joint Use Contract Prog Reimb Revenue"/>
    <x v="11"/>
    <n v="-215672.41"/>
    <x v="0"/>
  </r>
  <r>
    <s v="508112 EIM Exp-RT Imb Energy Offset: Pac to TC"/>
    <x v="3"/>
    <n v="-201276.82"/>
    <x v="1"/>
  </r>
  <r>
    <s v="301874 Rent Revenue - General"/>
    <x v="11"/>
    <n v="-187156.21"/>
    <x v="0"/>
  </r>
  <r>
    <s v="508092 EIM Exp - Flexible Ramp Cost: PAC to TC"/>
    <x v="3"/>
    <n v="-170024.83"/>
    <x v="1"/>
  </r>
  <r>
    <s v="301465 Solar Feed-In Revenue - Irrigation"/>
    <x v="1"/>
    <n v="-126696"/>
    <x v="0"/>
  </r>
  <r>
    <s v="508053 EIM Exp - O/U Sched Alloc: w/CAISO"/>
    <x v="3"/>
    <n v="-107901.74"/>
    <x v="1"/>
  </r>
  <r>
    <s v="302982 Transmission Rev-Unreserved Use Charges"/>
    <x v="4"/>
    <n v="-99568.35"/>
    <x v="0"/>
  </r>
  <r>
    <s v="301458 Irrigation Revenue Adj-Def NPC Mech"/>
    <x v="1"/>
    <n v="-99305.19"/>
    <x v="0"/>
  </r>
  <r>
    <s v="508081 EIM Exp-IFM Loss Surplus Credit w/CAISO"/>
    <x v="3"/>
    <n v="-87705.18"/>
    <x v="1"/>
  </r>
  <r>
    <s v="301428 Trans Serv-Utah FERC Customers"/>
    <x v="2"/>
    <n v="-78719.960000000006"/>
    <x v="0"/>
  </r>
  <r>
    <s v="358900 Sales of Water &amp; Water Power"/>
    <x v="21"/>
    <n v="-75033.05"/>
    <x v="0"/>
  </r>
  <r>
    <s v="508052 EIM Exp-O/U Sched Chrg: Pac to TC"/>
    <x v="3"/>
    <n v="-73688.2"/>
    <x v="1"/>
  </r>
  <r>
    <s v="302831 I/C Other Wheeling Revenue-Sierra Pac"/>
    <x v="4"/>
    <n v="-59520.73"/>
    <x v="0"/>
  </r>
  <r>
    <s v="304201 Trading Netted-Gains"/>
    <x v="2"/>
    <n v="-57470"/>
    <x v="0"/>
  </r>
  <r>
    <s v="301823 Forfeited Discount Revenue-All Other"/>
    <x v="10"/>
    <n v="-56865.09"/>
    <x v="0"/>
  </r>
  <r>
    <s v="301608 Public St/Hwy Lgt Rev Adj-Def NPC Mech"/>
    <x v="7"/>
    <n v="-6173.03"/>
    <x v="0"/>
  </r>
  <r>
    <s v="508062 EIM Exp-Spinning Reserve Oblig: w/CAISO"/>
    <x v="3"/>
    <n v="-54202.84"/>
    <x v="1"/>
  </r>
  <r>
    <s v="301119 Unbilled Revenue-Uncollectible"/>
    <x v="0"/>
    <n v="-53000"/>
    <x v="0"/>
  </r>
  <r>
    <s v="302762 I/C Wholesale Sales Estimate-Nevada Pwr"/>
    <x v="2"/>
    <n v="-52870"/>
    <x v="0"/>
  </r>
  <r>
    <s v="301272 DSM Revenue - Large Commercial"/>
    <x v="1"/>
    <n v="-49979.67"/>
    <x v="0"/>
  </r>
  <r>
    <s v="508156 EIM Exp-7078 FRP Month Up Uncert Alloc"/>
    <x v="3"/>
    <n v="-48898.239999999998"/>
    <x v="1"/>
  </r>
  <r>
    <s v="301900 Electricity Income - Other"/>
    <x v="8"/>
    <n v="-48100.51"/>
    <x v="0"/>
  </r>
  <r>
    <s v="301607 Public St/Hwy Lights Rev Acctg Adjustments"/>
    <x v="7"/>
    <n v="158380.99"/>
    <x v="0"/>
  </r>
  <r>
    <s v="301826 Tampering/Unauthorized Reconnection Chgs"/>
    <x v="14"/>
    <n v="-38021.339999999997"/>
    <x v="0"/>
  </r>
  <r>
    <s v="302822 I/C Non-Firm Wheeling Revenue-Nevada Pwr"/>
    <x v="4"/>
    <n v="-28474"/>
    <x v="0"/>
  </r>
  <r>
    <s v="515250 Natural Gas Expense - Accrual"/>
    <x v="15"/>
    <n v="-26112.560000000001"/>
    <x v="1"/>
  </r>
  <r>
    <s v="308001 EIM Rev-Forecasting Fee: Pac to TC"/>
    <x v="8"/>
    <n v="-25900"/>
    <x v="0"/>
  </r>
  <r>
    <s v="301911 Income From Fish, Wildlife, &amp; Recreation"/>
    <x v="8"/>
    <n v="-19930.28"/>
    <x v="0"/>
  </r>
  <r>
    <s v="301171 DSM Revenue - Residential Cat 2 Gen Svc"/>
    <x v="0"/>
    <n v="-14950.36"/>
    <x v="0"/>
  </r>
  <r>
    <s v="301869 Uncollectible Revenue Joint Use"/>
    <x v="11"/>
    <n v="-12807.08"/>
    <x v="0"/>
  </r>
  <r>
    <s v="301862 Rents - Non Common"/>
    <x v="11"/>
    <n v="-11928.45"/>
    <x v="0"/>
  </r>
  <r>
    <s v="301409 Trading Sales Netted-Estimate"/>
    <x v="2"/>
    <n v="-8045.5"/>
    <x v="0"/>
  </r>
  <r>
    <s v="302751 I/C S-T Firm Wholesale Sales-Sierra Pac"/>
    <x v="2"/>
    <n v="-7953.14"/>
    <x v="0"/>
  </r>
  <r>
    <s v="515270 Natural Gas Swaps-Gain/Loss-Accrual"/>
    <x v="15"/>
    <n v="-7300.46"/>
    <x v="1"/>
  </r>
  <r>
    <s v="352950 REC Sales - Wind Wake Loss Indemnity"/>
    <x v="8"/>
    <n v="-7036.95"/>
    <x v="0"/>
  </r>
  <r>
    <s v="301707 Oth Sales to Public Authority Acctg Adj"/>
    <x v="5"/>
    <n v="169166.71"/>
    <x v="0"/>
  </r>
  <r>
    <s v="301866 Joint Use Sanctions &amp; Fines Revenue"/>
    <x v="11"/>
    <n v="-6098.51"/>
    <x v="0"/>
  </r>
  <r>
    <s v="508071 EIM Exp - RT Bid Cost Recovery: w/CAISO"/>
    <x v="3"/>
    <n v="-5595.6"/>
    <x v="1"/>
  </r>
  <r>
    <s v="508041 EIM Exp - Daily Rounding Adj: w/CAISO"/>
    <x v="3"/>
    <n v="-3831.38"/>
    <x v="1"/>
  </r>
  <r>
    <s v="302772 I/C Line Loss Trading Revenue-Nevada Pwr"/>
    <x v="2"/>
    <n v="-3773.78"/>
    <x v="0"/>
  </r>
  <r>
    <s v="301836 Energy Finanswer (New Commercial)"/>
    <x v="14"/>
    <n v="-2643.91"/>
    <x v="0"/>
  </r>
  <r>
    <s v="302962 Transm Capacity Re-assignment Contra Rev"/>
    <x v="4"/>
    <n v="-824.07"/>
    <x v="0"/>
  </r>
  <r>
    <s v="301480 Blue Sky Revenue - Irrigation"/>
    <x v="1"/>
    <n v="-727.82"/>
    <x v="0"/>
  </r>
  <r>
    <s v="302082 I/C Anc Rev Sch 1-Scheduling-Nevada Pwr"/>
    <x v="4"/>
    <n v="-711.95"/>
    <x v="0"/>
  </r>
  <r>
    <s v="508065 EIM Exp-Non-Spin Reserve Neut: w/CAISO"/>
    <x v="3"/>
    <n v="-599.05999999999995"/>
    <x v="1"/>
  </r>
  <r>
    <s v="302092 I/C Anc Rev Sch 2-Reactive-Nevada Pwr"/>
    <x v="4"/>
    <n v="-530.29"/>
    <x v="0"/>
  </r>
  <r>
    <s v="301947 Emissions and Allowances Revenue"/>
    <x v="22"/>
    <n v="-187.82"/>
    <x v="0"/>
  </r>
  <r>
    <s v="304213 Trading Netted-Estimate"/>
    <x v="3"/>
    <n v="-184.5"/>
    <x v="0"/>
  </r>
  <r>
    <s v="505918 InterCo Natural Gas Accrual-Kern River"/>
    <x v="13"/>
    <n v="-107.56"/>
    <x v="1"/>
  </r>
  <r>
    <s v="301839 Home Comfort (Existing Residential)"/>
    <x v="14"/>
    <n v="-44.91"/>
    <x v="0"/>
  </r>
  <r>
    <s v="505961 Transm Imbalance Penalty Revenue-Load"/>
    <x v="8"/>
    <n v="2.27"/>
    <x v="1"/>
  </r>
  <r>
    <s v="508153 EIM Exp-7071 FRP Daily Up Uncert"/>
    <x v="3"/>
    <n v="76.430000000000007"/>
    <x v="1"/>
  </r>
  <r>
    <s v="508061 EIM Exp-Ancil Svc Upw Neutral: w/CAISO"/>
    <x v="3"/>
    <n v="468.7"/>
    <x v="1"/>
  </r>
  <r>
    <s v="508151 EIM Exp-7070 FRP Forecast Mvmt"/>
    <x v="3"/>
    <n v="500.7"/>
    <x v="1"/>
  </r>
  <r>
    <s v="302961 Transm Capacity Re-assignment Revenue"/>
    <x v="4"/>
    <n v="824.07"/>
    <x v="0"/>
  </r>
  <r>
    <s v="508063 EIM Exp-Spin Reserve Neutral: w/CAISO"/>
    <x v="3"/>
    <n v="1107.73"/>
    <x v="1"/>
  </r>
  <r>
    <s v="367880 Revenue Adj Prop Insur - Irrigation"/>
    <x v="18"/>
    <n v="1762.62"/>
    <x v="0"/>
  </r>
  <r>
    <s v="508158 EIM Exp-7088 FRP Month Down Uncert Allo"/>
    <x v="3"/>
    <n v="3413.81"/>
    <x v="1"/>
  </r>
  <r>
    <s v="304211 Trading Netted-Losses"/>
    <x v="3"/>
    <n v="3447.5"/>
    <x v="0"/>
  </r>
  <r>
    <s v="505223 Trading Purchases Netted-Estimate"/>
    <x v="3"/>
    <n v="8230"/>
    <x v="1"/>
  </r>
  <r>
    <s v="508054 EIM Exp-O/U Sched Alloc: PAC to TC"/>
    <x v="3"/>
    <n v="8298.91"/>
    <x v="1"/>
  </r>
  <r>
    <s v="515115 Fuel Exp-MSHA Penalties &amp; Fines (426.3)"/>
    <x v="23"/>
    <n v="10132.879999999999"/>
    <x v="1"/>
  </r>
  <r>
    <s v="505931 I/C S-T Firm Purch Power Exp-Sierra Pac"/>
    <x v="3"/>
    <n v="10425.33"/>
    <x v="1"/>
  </r>
  <r>
    <s v="506802 EIM Wheeling Exp - GMC Bid Segment Fee"/>
    <x v="12"/>
    <n v="10963.06"/>
    <x v="1"/>
  </r>
  <r>
    <s v="546539 OR REC Compliance Purchases"/>
    <x v="3"/>
    <n v="11950.1"/>
    <x v="1"/>
  </r>
  <r>
    <s v="546521 REC Sales - NPC Deferral"/>
    <x v="3"/>
    <n v="14943.93"/>
    <x v="1"/>
  </r>
  <r>
    <s v="508157 EIM Exp-7087 FRP Daily Down Uncert Allo"/>
    <x v="3"/>
    <n v="15432.65"/>
    <x v="1"/>
  </r>
  <r>
    <s v="505967 Transm Unreserved Use Penalty Expense"/>
    <x v="24"/>
    <n v="16114.43"/>
    <x v="1"/>
  </r>
  <r>
    <s v="505990 EIM T Exp-Forecasting Fee: CAISO to Pac"/>
    <x v="24"/>
    <n v="33000"/>
    <x v="1"/>
  </r>
  <r>
    <s v="505942 I/C Purchased Power Exp Est-Nevada Pwr"/>
    <x v="3"/>
    <n v="47300"/>
    <x v="1"/>
  </r>
  <r>
    <s v="546541 CA RPS Compliance Purchase"/>
    <x v="25"/>
    <n v="49313.25"/>
    <x v="1"/>
  </r>
  <r>
    <s v="506921 I/C Non-Firm Wheeling Exp-Sierra Pac"/>
    <x v="12"/>
    <n v="50126.3"/>
    <x v="1"/>
  </r>
  <r>
    <s v="514100 Purchase Broker Fees"/>
    <x v="25"/>
    <n v="50133.8"/>
    <x v="1"/>
  </r>
  <r>
    <s v="301901 Wash-Colstrip 3"/>
    <x v="8"/>
    <n v="52188"/>
    <x v="0"/>
  </r>
  <r>
    <s v="367870 Revenue Adj OR I&amp;D Reserve Irrigation"/>
    <x v="26"/>
    <n v="67986.720000000001"/>
    <x v="0"/>
  </r>
  <r>
    <s v="508154 EIM Exp-7081 FRP Daily Down Uncert"/>
    <x v="3"/>
    <n v="86653.57"/>
    <x v="1"/>
  </r>
  <r>
    <s v="506952 I/C Wheeling Exp Estimate-Nevada Pwr"/>
    <x v="12"/>
    <n v="105450"/>
    <x v="1"/>
  </r>
  <r>
    <s v="546537 WA REC Compliance Purchases"/>
    <x v="3"/>
    <n v="111361.5"/>
    <x v="1"/>
  </r>
  <r>
    <s v="301958 Wind-based Ancillary Services Estimate"/>
    <x v="8"/>
    <n v="119715.58"/>
    <x v="0"/>
  </r>
  <r>
    <s v="506922 I/C Non-Firm Wheeling Exp-Nevada Pwr"/>
    <x v="12"/>
    <n v="131686.51999999999"/>
    <x v="1"/>
  </r>
  <r>
    <s v="508142 EIM Exp-Neutrality Adjust CAISO to Pac"/>
    <x v="3"/>
    <n v="139112.14000000001"/>
    <x v="1"/>
  </r>
  <r>
    <s v="515102 Amortization of Deferred Overburden"/>
    <x v="15"/>
    <n v="149780.03"/>
    <x v="1"/>
  </r>
  <r>
    <s v="301709 Unbilled Rev - Othr Sales to Public Auth"/>
    <x v="5"/>
    <n v="889000"/>
    <x v="0"/>
  </r>
  <r>
    <s v="301770 DSM Revenue - Other Public Authorities"/>
    <x v="5"/>
    <n v="-862515.14"/>
    <x v="0"/>
  </r>
  <r>
    <s v="508132 EIM Exp-RT Congestion OS: Pac to TC"/>
    <x v="3"/>
    <n v="234111.93"/>
    <x v="1"/>
  </r>
  <r>
    <s v="514700 SB1149 Transition Adjustment Expense"/>
    <x v="25"/>
    <n v="236696.42"/>
    <x v="1"/>
  </r>
  <r>
    <s v="514000 Broker Fees"/>
    <x v="25"/>
    <n v="237307.29"/>
    <x v="1"/>
  </r>
  <r>
    <s v="508155 EIM Exp-7077 FRP Daily Up Uncert Alloc"/>
    <x v="3"/>
    <n v="275153.76"/>
    <x v="1"/>
  </r>
  <r>
    <s v="508033 EIM Exp - UIE (Gen): Pac Trans to C&amp;T"/>
    <x v="3"/>
    <n v="324924.64"/>
    <x v="1"/>
  </r>
  <r>
    <s v="546545 RPS Compliance Purchases"/>
    <x v="3"/>
    <n v="333650.08"/>
    <x v="1"/>
  </r>
  <r>
    <s v="505190 OR Solar Incentive Purchases"/>
    <x v="3"/>
    <n v="380005.73"/>
    <x v="1"/>
  </r>
  <r>
    <s v="508096 EIM Exp-Flex RampUp Cap No Pay: w/CAISO"/>
    <x v="3"/>
    <n v="392622.19"/>
    <x v="1"/>
  </r>
  <r>
    <s v="367770 Revenue Adj OR I&amp;D Reserve Industrial"/>
    <x v="26"/>
    <n v="394258.01"/>
    <x v="0"/>
  </r>
  <r>
    <s v="515182 Fuel Exp-Trapper Mining-Profit (501)"/>
    <x v="15"/>
    <n v="402201.67"/>
    <x v="1"/>
  </r>
  <r>
    <s v="505932 I/C S-T Firm Purch Power Exp-Nevada Pwr"/>
    <x v="3"/>
    <n v="439412.56"/>
    <x v="1"/>
  </r>
  <r>
    <s v="508013 EIM Exp - RTD Assess: Pac Trans to C&amp;T"/>
    <x v="3"/>
    <n v="506147.19"/>
    <x v="1"/>
  </r>
  <r>
    <s v="505216 Exchange Value Purchases"/>
    <x v="3"/>
    <n v="585232.02"/>
    <x v="1"/>
  </r>
  <r>
    <s v="505228 Purch Power Exp Offset - Cap Lease Depr"/>
    <x v="19"/>
    <n v="636419.11"/>
    <x v="1"/>
  </r>
  <r>
    <s v="515220 Natural Gas Swaps - Gains/Losses"/>
    <x v="15"/>
    <n v="648221.15"/>
    <x v="1"/>
  </r>
  <r>
    <s v="301410 Trading Sales Netted"/>
    <x v="2"/>
    <n v="722954.5"/>
    <x v="0"/>
  </r>
  <r>
    <s v="546530 ISO/PX Charges"/>
    <x v="12"/>
    <n v="741864.37"/>
    <x v="1"/>
  </r>
  <r>
    <s v="301939 Other Electric Revenue Estimate"/>
    <x v="8"/>
    <n v="792051.97"/>
    <x v="0"/>
  </r>
  <r>
    <s v="515108 Coal Consumed - Deer Creek Abandonment"/>
    <x v="27"/>
    <n v="795665.48"/>
    <x v="1"/>
  </r>
  <r>
    <s v="508111 EIM Exp-RT Imb Energy Offset: w/CAISO"/>
    <x v="3"/>
    <n v="832460.87"/>
    <x v="1"/>
  </r>
  <r>
    <s v="508003 EIM Exp - FMM Assess: Pac Trans to C&amp;T"/>
    <x v="3"/>
    <n v="835366.41"/>
    <x v="1"/>
  </r>
  <r>
    <s v="301765 Solar Feed-In Revenue - Oth Public Auth"/>
    <x v="5"/>
    <n v="-54528.98"/>
    <x v="0"/>
  </r>
  <r>
    <s v="506912 I/C S-T Firm Wheeling Exp-Nevada Pwr"/>
    <x v="12"/>
    <n v="913350"/>
    <x v="1"/>
  </r>
  <r>
    <s v="508066 EIM Exp - Excess Cost Neutral: w/CAISO"/>
    <x v="3"/>
    <n v="940613.94"/>
    <x v="1"/>
  </r>
  <r>
    <s v="304102 Bookouts Netted-Estimated Gain"/>
    <x v="2"/>
    <n v="955938.82"/>
    <x v="0"/>
  </r>
  <r>
    <s v="367670 Revenue Adj OR I&amp;D Reserve Commercial"/>
    <x v="26"/>
    <n v="1205544.71"/>
    <x v="0"/>
  </r>
  <r>
    <s v="506801 EIM Wheeling Exp-GMC Transaction Charge"/>
    <x v="12"/>
    <n v="1376904.35"/>
    <x v="1"/>
  </r>
  <r>
    <s v="304111 Bookouts Netted-Losses"/>
    <x v="3"/>
    <n v="1402578.2"/>
    <x v="0"/>
  </r>
  <r>
    <s v="301457 Irrigation Revenue Acctg Adjustments"/>
    <x v="1"/>
    <n v="1525545.39"/>
    <x v="0"/>
  </r>
  <r>
    <s v="367570 Revenue Adj OR I&amp;D Reserve Residential"/>
    <x v="26"/>
    <n v="1585164.43"/>
    <x v="0"/>
  </r>
  <r>
    <s v="508121 EIM Exp-RT BCR EIM Alloc: CAISO to Pac"/>
    <x v="3"/>
    <n v="1591135.66"/>
    <x v="1"/>
  </r>
  <r>
    <s v="514950 M&amp;S Inventory Cost of Sales"/>
    <x v="8"/>
    <n v="1680413.49"/>
    <x v="1"/>
  </r>
  <r>
    <s v="506020 Non-Firm Wheeling Expense"/>
    <x v="12"/>
    <n v="1683934.5"/>
    <x v="1"/>
  </r>
  <r>
    <s v="508091 EIM Exp - Flexible Ramp Cost: w/CAISO"/>
    <x v="3"/>
    <n v="1742622.14"/>
    <x v="1"/>
  </r>
  <r>
    <s v="301943 Renewable Energy Credit Sales-Deferral"/>
    <x v="8"/>
    <n v="1824872.26"/>
    <x v="0"/>
  </r>
  <r>
    <s v="546524 Wheeling Revenues - NPC Deferral"/>
    <x v="3"/>
    <n v="1967870"/>
    <x v="1"/>
  </r>
  <r>
    <s v="515201 Natural Gas Exp - Under Capital Lease"/>
    <x v="13"/>
    <n v="1993452"/>
    <x v="1"/>
  </r>
  <r>
    <s v="505980 Transm Costs to Other TP for JO/Intercon"/>
    <x v="24"/>
    <n v="2006178.61"/>
    <x v="1"/>
  </r>
  <r>
    <s v="506010 Short-Term Firm Wheeling"/>
    <x v="12"/>
    <n v="3034355.08"/>
    <x v="1"/>
  </r>
  <r>
    <s v="505917 InterCo Natural Gas Consumed- Kern River"/>
    <x v="13"/>
    <n v="3084724.29"/>
    <x v="1"/>
  </r>
  <r>
    <s v="515122 Fuel Exp-Coal-DCM Closure Cost Amortz"/>
    <x v="9"/>
    <n v="3189660"/>
    <x v="1"/>
  </r>
  <r>
    <s v="515200 Natural Gas Consumed for Generation"/>
    <x v="15"/>
    <n v="3651982.26"/>
    <x v="1"/>
  </r>
  <r>
    <s v="515900 Steam from Other Sources-Geothermal"/>
    <x v="28"/>
    <n v="3932817.47"/>
    <x v="1"/>
  </r>
  <r>
    <s v="514511 DSM - Prog 20/20, 10/10, Irrigation, etc"/>
    <x v="25"/>
    <n v="4237757.42"/>
    <x v="1"/>
  </r>
  <r>
    <s v="505206 Other Energy Purchases, Intchg Rec/Del"/>
    <x v="3"/>
    <n v="4897342.9000000004"/>
    <x v="1"/>
  </r>
  <r>
    <s v="546516 CA GHG Wholesale Obligation"/>
    <x v="3"/>
    <n v="5099215"/>
    <x v="1"/>
  </r>
  <r>
    <s v="508023 EIM Exp - UIE (Load): Pac Trans to C&amp;T"/>
    <x v="3"/>
    <n v="5493383.0199999996"/>
    <x v="1"/>
  </r>
  <r>
    <s v="505207 IPP Energy Purchase"/>
    <x v="3"/>
    <n v="5624650"/>
    <x v="1"/>
  </r>
  <r>
    <s v="505219 Purchased Power Expense Estimate"/>
    <x v="3"/>
    <n v="6023928.0300000003"/>
    <x v="1"/>
  </r>
  <r>
    <s v="515250 Natural Gas Expense - Accrual"/>
    <x v="13"/>
    <n v="6698175.0700000003"/>
    <x v="1"/>
  </r>
  <r>
    <s v="301412 Bookout Sales Netted-Estimate"/>
    <x v="2"/>
    <n v="6799979.29"/>
    <x v="0"/>
  </r>
  <r>
    <s v="546526 CA GHG Retail Obligation"/>
    <x v="3"/>
    <n v="6883303.2199999997"/>
    <x v="1"/>
  </r>
  <r>
    <s v="305990 FERC Transmission Refund-Deferral"/>
    <x v="8"/>
    <n v="7093959.8600000003"/>
    <x v="0"/>
  </r>
  <r>
    <s v="301307 Industrial Revenue Acctg Adjustments"/>
    <x v="1"/>
    <n v="7697628.4100000001"/>
    <x v="0"/>
  </r>
  <r>
    <s v="515123 Fuel Exp-Coal-DCM Closure Cost to Fuel"/>
    <x v="15"/>
    <n v="7957973.2599999998"/>
    <x v="1"/>
  </r>
  <r>
    <s v="546500 Excess Net Power Costs-Deferral"/>
    <x v="3"/>
    <n v="8782551.3499999996"/>
    <x v="1"/>
  </r>
  <r>
    <s v="546528 CA GHG Retail Obligation - Amortz"/>
    <x v="3"/>
    <n v="9274034.6099999994"/>
    <x v="1"/>
  </r>
  <r>
    <s v="352002 CA GHG Allowance Revenues - Deferral"/>
    <x v="8"/>
    <n v="9387610.8100000005"/>
    <x v="0"/>
  </r>
  <r>
    <s v="352943 Renewable Energy Credit Sales-Amortz"/>
    <x v="8"/>
    <n v="10695338.52"/>
    <x v="0"/>
  </r>
  <r>
    <s v="301207 Commercial Revenue Acctg Adjustments"/>
    <x v="1"/>
    <n v="12041660.880000001"/>
    <x v="0"/>
  </r>
  <r>
    <s v="508011 EIM Exp - RTD IIE: CAISO to Pac"/>
    <x v="3"/>
    <n v="14670881.640000001"/>
    <x v="1"/>
  </r>
  <r>
    <s v="301107 Residential Revenue Acctg Adjustments"/>
    <x v="0"/>
    <n v="15669129"/>
    <x v="0"/>
  </r>
  <r>
    <s v="301209 Unbilled Revenue-Commercial"/>
    <x v="1"/>
    <n v="17018000"/>
    <x v="0"/>
  </r>
  <r>
    <s v="515120 Fuel Exp-Coal-Deer Creek Amortz"/>
    <x v="15"/>
    <n v="21076353"/>
    <x v="1"/>
  </r>
  <r>
    <s v="515180 Fuel Exp-Bridger Coal-Profit (501)"/>
    <x v="15"/>
    <n v="21710542.710000001"/>
    <x v="1"/>
  </r>
  <r>
    <s v="508101 EIM Exp-RT Unaccounted Energy: w/CAISO"/>
    <x v="3"/>
    <n v="31350505.629999999"/>
    <x v="1"/>
  </r>
  <r>
    <s v="546520 Operating Reserves Expense"/>
    <x v="3"/>
    <n v="33538698.940000001"/>
    <x v="1"/>
  </r>
  <r>
    <s v="515220 Natural Gas Swaps - Gains/Losses"/>
    <x v="13"/>
    <n v="52211581.740000002"/>
    <x v="1"/>
  </r>
  <r>
    <s v="505218 Firm Demand Purchases"/>
    <x v="3"/>
    <n v="60520626.119999997"/>
    <x v="1"/>
  </r>
  <r>
    <s v="546501 Excess Net Power Costs-Amortz"/>
    <x v="3"/>
    <n v="61240318.859999999"/>
    <x v="1"/>
  </r>
  <r>
    <s v="506050 Firm Wheeling Expense"/>
    <x v="12"/>
    <n v="127460802.15000001"/>
    <x v="1"/>
  </r>
  <r>
    <s v="301411 Bookout Sales Netted"/>
    <x v="2"/>
    <n v="142837086.59999999"/>
    <x v="0"/>
  </r>
  <r>
    <s v="515200 Natural Gas Consumed for Generation"/>
    <x v="13"/>
    <n v="192422477.52000001"/>
    <x v="1"/>
  </r>
  <r>
    <s v="505224 Short-Term Firm Wholesale Purchases"/>
    <x v="3"/>
    <n v="239484403.84999999"/>
    <x v="1"/>
  </r>
  <r>
    <s v="505214 Firm Energy Purchases"/>
    <x v="3"/>
    <n v="313981340.72000003"/>
    <x v="1"/>
  </r>
  <r>
    <s v="515100 Coal Consumed for Generation"/>
    <x v="15"/>
    <n v="751493787.38"/>
    <x v="1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  <r>
    <m/>
    <x v="29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7" firstHeaderRow="1" firstDataRow="1" firstDataCol="1"/>
  <pivotFields count="4">
    <pivotField showAll="0"/>
    <pivotField axis="axisRow" showAll="0">
      <items count="31">
        <item x="19"/>
        <item x="22"/>
        <item x="17"/>
        <item x="20"/>
        <item x="6"/>
        <item x="23"/>
        <item x="27"/>
        <item x="16"/>
        <item x="0"/>
        <item x="1"/>
        <item x="7"/>
        <item x="5"/>
        <item x="2"/>
        <item x="10"/>
        <item x="14"/>
        <item x="21"/>
        <item x="11"/>
        <item x="8"/>
        <item x="4"/>
        <item x="15"/>
        <item x="28"/>
        <item x="9"/>
        <item x="13"/>
        <item x="3"/>
        <item x="25"/>
        <item x="12"/>
        <item x="24"/>
        <item x="18"/>
        <item x="26"/>
        <item x="29"/>
        <item t="default"/>
      </items>
    </pivotField>
    <pivotField dataField="1" showAll="0"/>
    <pivotField axis="axisRow" showAll="0">
      <items count="4">
        <item n="PacifiCorp 12/31/2016 10-K, Operating Revenue financial line item" x="0"/>
        <item n="PacifiCorp 12/31/2016 10-K, Energy Costs financial line item" x="1"/>
        <item h="1" x="2"/>
        <item t="default"/>
      </items>
    </pivotField>
  </pivotFields>
  <rowFields count="2">
    <field x="3"/>
    <field x="1"/>
  </rowFields>
  <rowItems count="34">
    <i>
      <x/>
    </i>
    <i r="1">
      <x v="1"/>
    </i>
    <i r="1">
      <x v="2"/>
    </i>
    <i r="1">
      <x v="3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3"/>
    </i>
    <i r="1">
      <x v="27"/>
    </i>
    <i r="1">
      <x v="28"/>
    </i>
    <i>
      <x v="1"/>
    </i>
    <i r="1">
      <x/>
    </i>
    <i r="1">
      <x v="4"/>
    </i>
    <i r="1">
      <x v="5"/>
    </i>
    <i r="1">
      <x v="6"/>
    </i>
    <i r="1">
      <x v="7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grand">
      <x/>
    </i>
  </rowItems>
  <colItems count="1">
    <i/>
  </colItems>
  <dataFields count="1">
    <dataField name="Sum of YTD 12/31/2016" fld="2" baseField="1" baseItem="0" numFmtId="164"/>
  </dataFields>
  <formats count="13">
    <format dxfId="12">
      <pivotArea outline="0" collapsedLevelsAreSubtotals="1" fieldPosition="0"/>
    </format>
    <format dxfId="11">
      <pivotArea dataOnly="0" labelOnly="1" outline="0" axis="axisValues" fieldPosition="0"/>
    </format>
    <format dxfId="10">
      <pivotArea collapsedLevelsAreSubtotals="1" fieldPosition="0">
        <references count="1">
          <reference field="3" count="1">
            <x v="1"/>
          </reference>
        </references>
      </pivotArea>
    </format>
    <format dxfId="9">
      <pivotArea dataOnly="0" labelOnly="1" fieldPosition="0">
        <references count="1">
          <reference field="3" count="1">
            <x v="1"/>
          </reference>
        </references>
      </pivotArea>
    </format>
    <format dxfId="8">
      <pivotArea collapsedLevelsAreSubtotals="1" fieldPosition="0">
        <references count="1">
          <reference field="3" count="1">
            <x v="0"/>
          </reference>
        </references>
      </pivotArea>
    </format>
    <format dxfId="7">
      <pivotArea dataOnly="0" labelOnly="1" fieldPosition="0">
        <references count="1">
          <reference field="3" count="1">
            <x v="0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1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  <reference field="3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tabSelected="1" view="pageBreakPreview" zoomScale="80" zoomScaleNormal="80" zoomScaleSheetLayoutView="8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9.140625" style="43"/>
    <col min="2" max="2" width="42.7109375" style="45" bestFit="1" customWidth="1"/>
    <col min="3" max="3" width="37.140625" style="45" bestFit="1" customWidth="1"/>
    <col min="4" max="4" width="28" style="45" bestFit="1" customWidth="1"/>
    <col min="5" max="5" width="22.7109375" style="45" customWidth="1"/>
    <col min="6" max="7" width="22.7109375" style="46" customWidth="1"/>
    <col min="8" max="8" width="22.7109375" style="45" customWidth="1"/>
    <col min="9" max="9" width="11.85546875" style="45" customWidth="1"/>
    <col min="10" max="10" width="9.42578125" style="43" customWidth="1"/>
    <col min="11" max="11" width="25.7109375" style="47" customWidth="1"/>
    <col min="12" max="12" width="16.5703125" style="48" bestFit="1" customWidth="1"/>
    <col min="13" max="14" width="21.140625" style="48" customWidth="1"/>
    <col min="15" max="15" width="9.140625" style="43"/>
    <col min="16" max="18" width="19.28515625" style="43" customWidth="1"/>
    <col min="19" max="16384" width="9.140625" style="43"/>
  </cols>
  <sheetData>
    <row r="1" spans="1:22" x14ac:dyDescent="0.25">
      <c r="B1" s="44" t="s">
        <v>436</v>
      </c>
    </row>
    <row r="2" spans="1:22" x14ac:dyDescent="0.25">
      <c r="B2" s="44" t="s">
        <v>437</v>
      </c>
    </row>
    <row r="3" spans="1:22" x14ac:dyDescent="0.25">
      <c r="B3" s="44" t="s">
        <v>438</v>
      </c>
    </row>
    <row r="4" spans="1:22" s="49" customFormat="1" ht="12.75" x14ac:dyDescent="0.2">
      <c r="D4" s="49" t="s">
        <v>344</v>
      </c>
      <c r="E4" s="50" t="s">
        <v>345</v>
      </c>
      <c r="F4" s="51" t="s">
        <v>346</v>
      </c>
      <c r="G4" s="52" t="s">
        <v>347</v>
      </c>
      <c r="H4" s="53" t="s">
        <v>348</v>
      </c>
      <c r="K4" s="54"/>
      <c r="L4" s="55"/>
      <c r="M4" s="55"/>
      <c r="N4" s="55"/>
      <c r="P4" s="56"/>
      <c r="Q4" s="56"/>
      <c r="R4" s="56"/>
    </row>
    <row r="5" spans="1:22" s="49" customFormat="1" ht="12.75" x14ac:dyDescent="0.2">
      <c r="D5" s="49" t="s">
        <v>349</v>
      </c>
      <c r="E5" s="49" t="s">
        <v>350</v>
      </c>
      <c r="F5" s="52" t="s">
        <v>351</v>
      </c>
      <c r="G5" s="57" t="s">
        <v>352</v>
      </c>
      <c r="H5" s="58"/>
      <c r="I5" s="49">
        <v>2017</v>
      </c>
      <c r="J5" s="59"/>
      <c r="K5" s="54"/>
      <c r="L5" s="55"/>
      <c r="M5" s="55"/>
      <c r="N5" s="55"/>
      <c r="P5" s="60"/>
      <c r="Q5" s="60"/>
      <c r="R5" s="60"/>
    </row>
    <row r="6" spans="1:22" s="49" customFormat="1" ht="12.75" x14ac:dyDescent="0.2">
      <c r="D6" s="49" t="s">
        <v>353</v>
      </c>
      <c r="E6" s="49" t="s">
        <v>354</v>
      </c>
      <c r="F6" s="52" t="s">
        <v>355</v>
      </c>
      <c r="G6" s="57" t="s">
        <v>356</v>
      </c>
      <c r="H6" s="58" t="s">
        <v>357</v>
      </c>
      <c r="I6" s="49" t="s">
        <v>358</v>
      </c>
      <c r="J6" s="59"/>
      <c r="K6" s="54"/>
      <c r="L6" s="55"/>
      <c r="M6" s="55"/>
      <c r="N6" s="55"/>
      <c r="P6" s="60"/>
      <c r="Q6" s="60"/>
      <c r="R6" s="60"/>
    </row>
    <row r="7" spans="1:22" s="49" customFormat="1" x14ac:dyDescent="0.25">
      <c r="A7" s="49" t="s">
        <v>359</v>
      </c>
      <c r="B7" s="61" t="s">
        <v>360</v>
      </c>
      <c r="C7" s="62" t="s">
        <v>1</v>
      </c>
      <c r="D7" s="62" t="s">
        <v>361</v>
      </c>
      <c r="E7" s="62" t="s">
        <v>362</v>
      </c>
      <c r="F7" s="63" t="s">
        <v>363</v>
      </c>
      <c r="G7" s="63"/>
      <c r="H7" s="64" t="s">
        <v>364</v>
      </c>
      <c r="I7" s="49" t="s">
        <v>365</v>
      </c>
      <c r="J7" s="59"/>
      <c r="K7" s="54"/>
      <c r="L7" s="55"/>
      <c r="M7" s="55"/>
      <c r="N7" s="55"/>
      <c r="P7" s="47"/>
      <c r="Q7" s="47"/>
      <c r="R7" s="47"/>
      <c r="S7" s="43"/>
      <c r="T7" s="43"/>
    </row>
    <row r="8" spans="1:22" x14ac:dyDescent="0.25">
      <c r="J8" s="65"/>
      <c r="P8" s="47"/>
      <c r="Q8" s="47"/>
      <c r="R8" s="47"/>
    </row>
    <row r="9" spans="1:22" x14ac:dyDescent="0.25">
      <c r="A9" s="66">
        <f t="shared" ref="A9:A16" si="0">MAX(A2:A8)+1</f>
        <v>1</v>
      </c>
      <c r="B9" s="67" t="s">
        <v>366</v>
      </c>
      <c r="C9" s="68"/>
      <c r="D9" s="68"/>
      <c r="E9" s="68"/>
      <c r="F9" s="69"/>
      <c r="G9" s="69"/>
      <c r="H9" s="68"/>
      <c r="I9" s="68"/>
      <c r="J9" s="65"/>
      <c r="K9" s="43"/>
      <c r="L9" s="70"/>
      <c r="M9" s="70"/>
      <c r="N9" s="70"/>
      <c r="P9" s="47"/>
      <c r="Q9" s="47"/>
      <c r="R9" s="47"/>
    </row>
    <row r="10" spans="1:22" x14ac:dyDescent="0.25">
      <c r="A10" s="66">
        <f t="shared" si="0"/>
        <v>2</v>
      </c>
      <c r="B10" s="71" t="s">
        <v>367</v>
      </c>
      <c r="C10" s="72">
        <v>447.12</v>
      </c>
      <c r="D10" s="69">
        <v>0</v>
      </c>
      <c r="E10" s="69">
        <v>0</v>
      </c>
      <c r="F10" s="69">
        <f t="shared" ref="F10:F15" si="1">D10+E10</f>
        <v>0</v>
      </c>
      <c r="G10" s="69">
        <v>0</v>
      </c>
      <c r="H10" s="69">
        <f>F10+G10</f>
        <v>0</v>
      </c>
      <c r="I10" s="73" t="s">
        <v>368</v>
      </c>
      <c r="J10" s="74"/>
      <c r="K10" s="75"/>
      <c r="P10" s="76"/>
      <c r="Q10" s="77"/>
      <c r="R10" s="76"/>
      <c r="S10" s="78"/>
      <c r="T10" s="78"/>
      <c r="U10" s="78"/>
      <c r="V10" s="78"/>
    </row>
    <row r="11" spans="1:22" x14ac:dyDescent="0.25">
      <c r="A11" s="66">
        <f t="shared" si="0"/>
        <v>3</v>
      </c>
      <c r="B11" s="71" t="s">
        <v>369</v>
      </c>
      <c r="C11" s="72">
        <v>447.12200000000001</v>
      </c>
      <c r="D11" s="69">
        <v>0</v>
      </c>
      <c r="E11" s="69">
        <v>0</v>
      </c>
      <c r="F11" s="69">
        <f t="shared" si="1"/>
        <v>0</v>
      </c>
      <c r="G11" s="69">
        <v>0</v>
      </c>
      <c r="H11" s="69">
        <f t="shared" ref="H11:H15" si="2">F11+G11</f>
        <v>0</v>
      </c>
      <c r="I11" s="73" t="s">
        <v>368</v>
      </c>
      <c r="J11" s="74"/>
      <c r="K11" s="75"/>
      <c r="P11" s="79"/>
      <c r="Q11" s="79"/>
      <c r="R11" s="79"/>
      <c r="S11" s="78"/>
      <c r="T11" s="78"/>
      <c r="U11" s="78"/>
      <c r="V11" s="78"/>
    </row>
    <row r="12" spans="1:22" x14ac:dyDescent="0.25">
      <c r="A12" s="66">
        <f t="shared" si="0"/>
        <v>4</v>
      </c>
      <c r="B12" s="71" t="s">
        <v>370</v>
      </c>
      <c r="C12" s="72" t="s">
        <v>371</v>
      </c>
      <c r="D12" s="69">
        <v>175726002.06999999</v>
      </c>
      <c r="E12" s="69">
        <v>0</v>
      </c>
      <c r="F12" s="69">
        <f t="shared" si="1"/>
        <v>175726002.06999999</v>
      </c>
      <c r="G12" s="69">
        <v>0</v>
      </c>
      <c r="H12" s="69">
        <f t="shared" si="2"/>
        <v>175726002.06999999</v>
      </c>
      <c r="I12" s="73" t="s">
        <v>368</v>
      </c>
      <c r="J12" s="74"/>
      <c r="K12" s="75"/>
      <c r="P12" s="79"/>
      <c r="Q12" s="79"/>
      <c r="R12" s="79"/>
    </row>
    <row r="13" spans="1:22" x14ac:dyDescent="0.25">
      <c r="A13" s="66">
        <f t="shared" si="0"/>
        <v>5</v>
      </c>
      <c r="B13" s="71" t="s">
        <v>372</v>
      </c>
      <c r="C13" s="72">
        <v>447.5</v>
      </c>
      <c r="D13" s="69">
        <v>0</v>
      </c>
      <c r="E13" s="69">
        <v>0</v>
      </c>
      <c r="F13" s="69">
        <f t="shared" si="1"/>
        <v>0</v>
      </c>
      <c r="G13" s="69">
        <v>0</v>
      </c>
      <c r="H13" s="69">
        <f t="shared" si="2"/>
        <v>0</v>
      </c>
      <c r="I13" s="73" t="s">
        <v>373</v>
      </c>
      <c r="J13" s="74"/>
      <c r="K13" s="75"/>
      <c r="P13" s="80"/>
      <c r="Q13" s="81"/>
      <c r="R13" s="80"/>
    </row>
    <row r="14" spans="1:22" x14ac:dyDescent="0.25">
      <c r="A14" s="66">
        <f t="shared" si="0"/>
        <v>6</v>
      </c>
      <c r="B14" s="71" t="s">
        <v>374</v>
      </c>
      <c r="C14" s="72">
        <v>447.9</v>
      </c>
      <c r="D14" s="69">
        <v>78719.960000000006</v>
      </c>
      <c r="E14" s="82">
        <f>-D14</f>
        <v>-78719.960000000006</v>
      </c>
      <c r="F14" s="69">
        <f t="shared" si="1"/>
        <v>0</v>
      </c>
      <c r="G14" s="69">
        <v>0</v>
      </c>
      <c r="H14" s="69">
        <f t="shared" si="2"/>
        <v>0</v>
      </c>
      <c r="I14" s="73" t="s">
        <v>375</v>
      </c>
      <c r="J14" s="74"/>
      <c r="K14" s="75"/>
      <c r="P14" s="80"/>
      <c r="Q14" s="80"/>
      <c r="R14" s="80"/>
    </row>
    <row r="15" spans="1:22" x14ac:dyDescent="0.25">
      <c r="A15" s="66">
        <f t="shared" si="0"/>
        <v>7</v>
      </c>
      <c r="B15" s="71" t="s">
        <v>376</v>
      </c>
      <c r="C15" s="72">
        <v>447.1</v>
      </c>
      <c r="D15" s="69">
        <v>1293737.99</v>
      </c>
      <c r="E15" s="82">
        <f>-D15</f>
        <v>-1293737.99</v>
      </c>
      <c r="F15" s="69">
        <f t="shared" si="1"/>
        <v>0</v>
      </c>
      <c r="G15" s="69">
        <v>0</v>
      </c>
      <c r="H15" s="69">
        <f t="shared" si="2"/>
        <v>0</v>
      </c>
      <c r="I15" s="73" t="s">
        <v>375</v>
      </c>
      <c r="J15" s="74"/>
      <c r="K15" s="75"/>
      <c r="P15" s="80"/>
      <c r="Q15" s="80"/>
      <c r="R15" s="80"/>
    </row>
    <row r="16" spans="1:22" ht="15.75" thickBot="1" x14ac:dyDescent="0.3">
      <c r="A16" s="66">
        <f t="shared" si="0"/>
        <v>8</v>
      </c>
      <c r="B16" s="67" t="s">
        <v>377</v>
      </c>
      <c r="C16" s="72"/>
      <c r="D16" s="83">
        <f t="shared" ref="D16:H16" si="3">SUM(D10:D15)</f>
        <v>177098460.02000001</v>
      </c>
      <c r="E16" s="83">
        <f>SUM(E10:E15)</f>
        <v>-1372457.95</v>
      </c>
      <c r="F16" s="84">
        <f t="shared" si="3"/>
        <v>175726002.06999999</v>
      </c>
      <c r="G16" s="84">
        <f t="shared" si="3"/>
        <v>0</v>
      </c>
      <c r="H16" s="83">
        <f t="shared" si="3"/>
        <v>175726002.06999999</v>
      </c>
      <c r="I16" s="73"/>
      <c r="J16" s="74"/>
      <c r="K16" s="75"/>
      <c r="M16" s="85"/>
      <c r="N16" s="85"/>
      <c r="P16" s="78"/>
      <c r="Q16" s="78"/>
      <c r="R16" s="78"/>
    </row>
    <row r="17" spans="1:19" ht="13.5" thickTop="1" x14ac:dyDescent="0.2">
      <c r="B17" s="68"/>
      <c r="C17" s="72"/>
      <c r="D17" s="86" t="s">
        <v>378</v>
      </c>
      <c r="E17" s="82"/>
      <c r="F17" s="86" t="s">
        <v>378</v>
      </c>
      <c r="G17" s="69"/>
      <c r="H17" s="82"/>
      <c r="I17" s="73"/>
      <c r="J17" s="65"/>
      <c r="K17" s="75"/>
      <c r="L17" s="70"/>
      <c r="M17" s="70"/>
      <c r="N17" s="70"/>
      <c r="P17" s="78"/>
      <c r="Q17" s="78"/>
      <c r="R17" s="78"/>
    </row>
    <row r="18" spans="1:19" ht="12.75" x14ac:dyDescent="0.2">
      <c r="B18" s="68"/>
      <c r="C18" s="72"/>
      <c r="D18" s="87" t="s">
        <v>379</v>
      </c>
      <c r="E18" s="82"/>
      <c r="F18" s="87" t="s">
        <v>379</v>
      </c>
      <c r="G18" s="69"/>
      <c r="H18" s="82"/>
      <c r="I18" s="73"/>
      <c r="J18" s="65"/>
      <c r="K18" s="75"/>
      <c r="L18" s="70"/>
      <c r="M18" s="70"/>
      <c r="N18" s="70"/>
      <c r="P18" s="78"/>
      <c r="Q18" s="78"/>
      <c r="R18" s="78"/>
    </row>
    <row r="19" spans="1:19" ht="12.75" x14ac:dyDescent="0.2">
      <c r="B19" s="68"/>
      <c r="C19" s="72"/>
      <c r="D19" s="87" t="s">
        <v>380</v>
      </c>
      <c r="E19" s="82"/>
      <c r="F19" s="87" t="s">
        <v>381</v>
      </c>
      <c r="G19" s="69"/>
      <c r="H19" s="82"/>
      <c r="I19" s="73"/>
      <c r="J19" s="65"/>
      <c r="K19" s="75"/>
      <c r="L19" s="70"/>
      <c r="M19" s="70"/>
      <c r="N19" s="70"/>
      <c r="P19" s="78"/>
      <c r="Q19" s="78"/>
      <c r="R19" s="78"/>
    </row>
    <row r="20" spans="1:19" ht="12.75" x14ac:dyDescent="0.2">
      <c r="B20" s="68"/>
      <c r="C20" s="72"/>
      <c r="D20" s="82"/>
      <c r="E20" s="82"/>
      <c r="F20" s="69"/>
      <c r="G20" s="69"/>
      <c r="H20" s="82"/>
      <c r="I20" s="73"/>
      <c r="J20" s="65"/>
      <c r="K20" s="75"/>
      <c r="L20" s="70"/>
      <c r="M20" s="70"/>
      <c r="N20" s="70"/>
      <c r="P20" s="78"/>
      <c r="Q20" s="78"/>
      <c r="R20" s="78"/>
    </row>
    <row r="21" spans="1:19" ht="12.75" x14ac:dyDescent="0.2">
      <c r="A21" s="88">
        <f>MAX(A12:A20)+1</f>
        <v>9</v>
      </c>
      <c r="B21" s="67" t="s">
        <v>382</v>
      </c>
      <c r="C21" s="72"/>
      <c r="D21" s="82"/>
      <c r="E21" s="82"/>
      <c r="F21" s="69"/>
      <c r="G21" s="69"/>
      <c r="H21" s="82"/>
      <c r="I21" s="73"/>
      <c r="J21" s="65"/>
      <c r="K21" s="75"/>
      <c r="L21" s="70"/>
      <c r="M21" s="70"/>
      <c r="N21" s="70"/>
      <c r="P21" s="78"/>
      <c r="Q21" s="78"/>
      <c r="R21" s="78"/>
    </row>
    <row r="22" spans="1:19" x14ac:dyDescent="0.25">
      <c r="A22" s="88">
        <f>MAX(A13:A21)+1</f>
        <v>10</v>
      </c>
      <c r="B22" s="71" t="s">
        <v>383</v>
      </c>
      <c r="C22" s="72">
        <v>555.66</v>
      </c>
      <c r="D22" s="69">
        <v>0</v>
      </c>
      <c r="E22" s="69">
        <v>0</v>
      </c>
      <c r="F22" s="69">
        <f t="shared" ref="F22:F32" si="4">D22+E22</f>
        <v>0</v>
      </c>
      <c r="G22" s="69">
        <v>0</v>
      </c>
      <c r="H22" s="69">
        <f t="shared" ref="H22:H32" si="5">F22+G22</f>
        <v>0</v>
      </c>
      <c r="I22" s="89" t="s">
        <v>368</v>
      </c>
      <c r="J22" s="90"/>
      <c r="K22" s="75"/>
      <c r="P22" s="79"/>
      <c r="Q22" s="79"/>
      <c r="R22" s="79"/>
    </row>
    <row r="23" spans="1:19" x14ac:dyDescent="0.25">
      <c r="A23" s="88">
        <f>MAX(A14:A22)+1</f>
        <v>11</v>
      </c>
      <c r="B23" s="71" t="s">
        <v>384</v>
      </c>
      <c r="C23" s="72">
        <v>555.67999999999995</v>
      </c>
      <c r="D23" s="69">
        <v>0</v>
      </c>
      <c r="E23" s="69">
        <v>0</v>
      </c>
      <c r="F23" s="69">
        <f t="shared" si="4"/>
        <v>0</v>
      </c>
      <c r="G23" s="69">
        <v>0</v>
      </c>
      <c r="H23" s="69">
        <f t="shared" si="5"/>
        <v>0</v>
      </c>
      <c r="I23" s="89" t="s">
        <v>368</v>
      </c>
      <c r="J23" s="90"/>
      <c r="K23" s="75"/>
      <c r="P23" s="79"/>
      <c r="Q23" s="79"/>
      <c r="R23" s="79"/>
    </row>
    <row r="24" spans="1:19" x14ac:dyDescent="0.25">
      <c r="A24" s="88">
        <f>MAX(A15:A23)+1</f>
        <v>12</v>
      </c>
      <c r="B24" s="71" t="s">
        <v>385</v>
      </c>
      <c r="C24" s="72" t="s">
        <v>386</v>
      </c>
      <c r="D24" s="69">
        <v>0</v>
      </c>
      <c r="E24" s="69">
        <v>0</v>
      </c>
      <c r="F24" s="69">
        <f t="shared" si="4"/>
        <v>0</v>
      </c>
      <c r="G24" s="69">
        <v>0</v>
      </c>
      <c r="H24" s="69">
        <f t="shared" si="5"/>
        <v>0</v>
      </c>
      <c r="I24" s="89" t="s">
        <v>373</v>
      </c>
      <c r="J24" s="90"/>
      <c r="K24" s="75"/>
      <c r="P24" s="81"/>
      <c r="Q24" s="81"/>
      <c r="R24" s="81"/>
      <c r="S24" s="77"/>
    </row>
    <row r="25" spans="1:19" x14ac:dyDescent="0.25">
      <c r="A25" s="88">
        <f t="shared" ref="A25:A28" si="6">MAX(A16:A24)+1</f>
        <v>13</v>
      </c>
      <c r="B25" s="71" t="s">
        <v>387</v>
      </c>
      <c r="C25" s="72" t="s">
        <v>388</v>
      </c>
      <c r="D25" s="69">
        <v>488075941.57000005</v>
      </c>
      <c r="E25" s="91">
        <v>0</v>
      </c>
      <c r="F25" s="69">
        <f t="shared" si="4"/>
        <v>488075941.57000005</v>
      </c>
      <c r="G25" s="91">
        <v>0</v>
      </c>
      <c r="H25" s="69">
        <f t="shared" si="5"/>
        <v>488075941.57000005</v>
      </c>
      <c r="I25" s="89" t="s">
        <v>368</v>
      </c>
      <c r="J25" s="90"/>
      <c r="K25" s="75"/>
      <c r="P25" s="79"/>
      <c r="Q25" s="79"/>
      <c r="R25" s="79"/>
    </row>
    <row r="26" spans="1:19" x14ac:dyDescent="0.25">
      <c r="A26" s="88">
        <f t="shared" si="6"/>
        <v>14</v>
      </c>
      <c r="B26" s="71" t="s">
        <v>389</v>
      </c>
      <c r="C26" s="72" t="s">
        <v>390</v>
      </c>
      <c r="D26" s="69">
        <v>11341690.640000001</v>
      </c>
      <c r="E26" s="68"/>
      <c r="F26" s="69">
        <f t="shared" si="4"/>
        <v>11341690.640000001</v>
      </c>
      <c r="G26" s="69">
        <v>0</v>
      </c>
      <c r="H26" s="69">
        <f t="shared" si="5"/>
        <v>11341690.640000001</v>
      </c>
      <c r="I26" s="89" t="s">
        <v>373</v>
      </c>
      <c r="J26" s="90"/>
      <c r="K26" s="75"/>
      <c r="P26" s="81"/>
      <c r="Q26" s="81"/>
      <c r="R26" s="81"/>
    </row>
    <row r="27" spans="1:19" x14ac:dyDescent="0.25">
      <c r="A27" s="88">
        <f t="shared" si="6"/>
        <v>15</v>
      </c>
      <c r="B27" s="71" t="s">
        <v>391</v>
      </c>
      <c r="C27" s="72">
        <v>555.57000000000005</v>
      </c>
      <c r="D27" s="69">
        <v>80815988.75</v>
      </c>
      <c r="E27" s="92">
        <f>-D27</f>
        <v>-80815988.75</v>
      </c>
      <c r="F27" s="69">
        <f t="shared" si="4"/>
        <v>0</v>
      </c>
      <c r="G27" s="69">
        <v>0</v>
      </c>
      <c r="H27" s="69">
        <f t="shared" si="5"/>
        <v>0</v>
      </c>
      <c r="I27" s="89" t="s">
        <v>392</v>
      </c>
      <c r="J27" s="90"/>
      <c r="K27" s="75" t="s">
        <v>393</v>
      </c>
      <c r="P27" s="93"/>
      <c r="Q27" s="93"/>
      <c r="R27" s="93"/>
    </row>
    <row r="28" spans="1:19" x14ac:dyDescent="0.25">
      <c r="A28" s="88">
        <f t="shared" si="6"/>
        <v>16</v>
      </c>
      <c r="B28" s="71" t="s">
        <v>394</v>
      </c>
      <c r="C28" s="72"/>
      <c r="D28" s="69">
        <v>0</v>
      </c>
      <c r="E28" s="69">
        <v>0</v>
      </c>
      <c r="F28" s="69">
        <f t="shared" si="4"/>
        <v>0</v>
      </c>
      <c r="G28" s="69">
        <v>0</v>
      </c>
      <c r="H28" s="69">
        <f t="shared" si="5"/>
        <v>0</v>
      </c>
      <c r="I28" s="89" t="s">
        <v>368</v>
      </c>
      <c r="J28" s="90"/>
      <c r="K28" s="75"/>
      <c r="P28" s="79"/>
      <c r="Q28" s="79"/>
      <c r="R28" s="79"/>
    </row>
    <row r="29" spans="1:19" x14ac:dyDescent="0.25">
      <c r="A29" s="88">
        <f>MAX(A20:A28)+1</f>
        <v>17</v>
      </c>
      <c r="B29" s="71" t="s">
        <v>395</v>
      </c>
      <c r="C29" s="72"/>
      <c r="D29" s="69">
        <v>0</v>
      </c>
      <c r="E29" s="69">
        <v>0</v>
      </c>
      <c r="F29" s="69">
        <f t="shared" si="4"/>
        <v>0</v>
      </c>
      <c r="G29" s="69">
        <v>0</v>
      </c>
      <c r="H29" s="69">
        <f t="shared" si="5"/>
        <v>0</v>
      </c>
      <c r="I29" s="89" t="s">
        <v>368</v>
      </c>
      <c r="J29" s="90"/>
      <c r="K29" s="75"/>
      <c r="P29" s="79"/>
      <c r="Q29" s="79"/>
      <c r="R29" s="79"/>
    </row>
    <row r="30" spans="1:19" x14ac:dyDescent="0.25">
      <c r="A30" s="88">
        <f>MAX(A22:A29)+1</f>
        <v>18</v>
      </c>
      <c r="B30" s="71" t="s">
        <v>396</v>
      </c>
      <c r="C30" s="72" t="s">
        <v>397</v>
      </c>
      <c r="D30" s="69">
        <v>56023.66</v>
      </c>
      <c r="E30" s="91">
        <f>-D30</f>
        <v>-56023.66</v>
      </c>
      <c r="F30" s="69">
        <f t="shared" si="4"/>
        <v>0</v>
      </c>
      <c r="G30" s="69">
        <v>0</v>
      </c>
      <c r="H30" s="69">
        <f t="shared" si="5"/>
        <v>0</v>
      </c>
      <c r="I30" s="89" t="s">
        <v>392</v>
      </c>
      <c r="J30" s="90"/>
      <c r="K30" s="75" t="s">
        <v>393</v>
      </c>
      <c r="P30" s="78"/>
      <c r="Q30" s="78"/>
      <c r="R30" s="78"/>
    </row>
    <row r="31" spans="1:19" x14ac:dyDescent="0.25">
      <c r="A31" s="88">
        <f>MAX(A23:A30)+1</f>
        <v>19</v>
      </c>
      <c r="B31" s="71" t="s">
        <v>398</v>
      </c>
      <c r="C31" s="72" t="s">
        <v>399</v>
      </c>
      <c r="D31" s="69">
        <v>0</v>
      </c>
      <c r="E31" s="69">
        <f>-D31</f>
        <v>0</v>
      </c>
      <c r="F31" s="69">
        <f t="shared" si="4"/>
        <v>0</v>
      </c>
      <c r="G31" s="69">
        <v>0</v>
      </c>
      <c r="H31" s="69">
        <f t="shared" si="5"/>
        <v>0</v>
      </c>
      <c r="I31" s="89" t="s">
        <v>375</v>
      </c>
      <c r="J31" s="90"/>
      <c r="K31" s="75"/>
      <c r="P31" s="78"/>
      <c r="Q31" s="78"/>
      <c r="R31" s="78"/>
    </row>
    <row r="32" spans="1:19" x14ac:dyDescent="0.25">
      <c r="A32" s="88">
        <f>MAX(A24:A31)+1</f>
        <v>20</v>
      </c>
      <c r="B32" s="71" t="s">
        <v>400</v>
      </c>
      <c r="C32" s="72"/>
      <c r="D32" s="69">
        <v>0</v>
      </c>
      <c r="E32" s="69">
        <v>0</v>
      </c>
      <c r="F32" s="69">
        <f t="shared" si="4"/>
        <v>0</v>
      </c>
      <c r="G32" s="69">
        <v>4874060</v>
      </c>
      <c r="H32" s="69">
        <f t="shared" si="5"/>
        <v>4874060</v>
      </c>
      <c r="I32" s="89" t="s">
        <v>368</v>
      </c>
      <c r="J32" s="90"/>
      <c r="K32" s="75"/>
      <c r="P32" s="79"/>
      <c r="Q32" s="79"/>
      <c r="R32" s="79"/>
    </row>
    <row r="33" spans="1:18" ht="15.75" thickBot="1" x14ac:dyDescent="0.3">
      <c r="A33" s="88">
        <v>21</v>
      </c>
      <c r="B33" s="67" t="s">
        <v>401</v>
      </c>
      <c r="C33" s="72"/>
      <c r="D33" s="83">
        <f>SUM(D22:D32)</f>
        <v>580289644.62</v>
      </c>
      <c r="E33" s="84">
        <f>SUM(E22:E32)</f>
        <v>-80872012.409999996</v>
      </c>
      <c r="F33" s="84">
        <f>SUM(F22:F32)</f>
        <v>499417632.21000004</v>
      </c>
      <c r="G33" s="84">
        <f>SUM(G22:G32)</f>
        <v>4874060</v>
      </c>
      <c r="H33" s="83">
        <f>SUM(H22:H32)</f>
        <v>504291692.21000004</v>
      </c>
      <c r="I33" s="73"/>
      <c r="J33" s="65"/>
      <c r="K33" s="75"/>
      <c r="L33" s="94"/>
      <c r="M33" s="94"/>
      <c r="N33" s="94"/>
      <c r="P33" s="78"/>
      <c r="Q33" s="78"/>
      <c r="R33" s="78"/>
    </row>
    <row r="34" spans="1:18" ht="15.75" thickTop="1" x14ac:dyDescent="0.25">
      <c r="B34" s="68"/>
      <c r="C34" s="72"/>
      <c r="D34" s="86" t="s">
        <v>378</v>
      </c>
      <c r="E34" s="95"/>
      <c r="F34" s="86" t="s">
        <v>378</v>
      </c>
      <c r="G34" s="96"/>
      <c r="H34" s="95"/>
      <c r="I34" s="73"/>
      <c r="J34" s="65"/>
      <c r="K34" s="75"/>
      <c r="P34" s="78"/>
      <c r="Q34" s="78"/>
      <c r="R34" s="78"/>
    </row>
    <row r="35" spans="1:18" x14ac:dyDescent="0.25">
      <c r="B35" s="68"/>
      <c r="C35" s="72"/>
      <c r="D35" s="87" t="s">
        <v>379</v>
      </c>
      <c r="E35" s="95"/>
      <c r="F35" s="87" t="s">
        <v>379</v>
      </c>
      <c r="G35" s="96"/>
      <c r="H35" s="95"/>
      <c r="I35" s="73"/>
      <c r="J35" s="65"/>
      <c r="K35" s="75"/>
      <c r="P35" s="78"/>
      <c r="Q35" s="78"/>
      <c r="R35" s="78"/>
    </row>
    <row r="36" spans="1:18" x14ac:dyDescent="0.25">
      <c r="B36" s="68"/>
      <c r="C36" s="72"/>
      <c r="D36" s="87" t="s">
        <v>402</v>
      </c>
      <c r="E36" s="95"/>
      <c r="F36" s="87" t="s">
        <v>402</v>
      </c>
      <c r="G36" s="96"/>
      <c r="H36" s="95"/>
      <c r="I36" s="73"/>
      <c r="J36" s="65"/>
      <c r="K36" s="75"/>
      <c r="P36" s="78"/>
      <c r="Q36" s="78"/>
      <c r="R36" s="78"/>
    </row>
    <row r="37" spans="1:18" x14ac:dyDescent="0.25">
      <c r="B37" s="68"/>
      <c r="C37" s="72"/>
      <c r="D37" s="95"/>
      <c r="E37" s="95"/>
      <c r="F37" s="87" t="s">
        <v>403</v>
      </c>
      <c r="G37" s="96"/>
      <c r="H37" s="95"/>
      <c r="I37" s="73"/>
      <c r="J37" s="65"/>
      <c r="K37" s="75"/>
      <c r="P37" s="78"/>
      <c r="Q37" s="78"/>
      <c r="R37" s="78"/>
    </row>
    <row r="38" spans="1:18" x14ac:dyDescent="0.25">
      <c r="B38" s="68"/>
      <c r="C38" s="72"/>
      <c r="D38" s="95"/>
      <c r="E38" s="95"/>
      <c r="F38" s="87"/>
      <c r="G38" s="96"/>
      <c r="H38" s="95"/>
      <c r="I38" s="73"/>
      <c r="J38" s="65"/>
      <c r="K38" s="75"/>
      <c r="P38" s="78"/>
      <c r="Q38" s="78"/>
      <c r="R38" s="78"/>
    </row>
    <row r="39" spans="1:18" ht="12.75" x14ac:dyDescent="0.2">
      <c r="A39" s="88">
        <v>22</v>
      </c>
      <c r="B39" s="67" t="s">
        <v>404</v>
      </c>
      <c r="C39" s="72"/>
      <c r="D39" s="82"/>
      <c r="E39" s="82"/>
      <c r="F39" s="69"/>
      <c r="G39" s="69"/>
      <c r="H39" s="82"/>
      <c r="I39" s="73"/>
      <c r="J39" s="65"/>
      <c r="K39" s="75"/>
      <c r="L39" s="70"/>
      <c r="M39" s="70"/>
      <c r="N39" s="70"/>
      <c r="P39" s="79"/>
      <c r="Q39" s="79"/>
      <c r="R39" s="79"/>
    </row>
    <row r="40" spans="1:18" x14ac:dyDescent="0.25">
      <c r="A40" s="88">
        <v>23</v>
      </c>
      <c r="B40" s="71" t="s">
        <v>405</v>
      </c>
      <c r="C40" s="72">
        <v>565.26</v>
      </c>
      <c r="D40" s="69">
        <v>0</v>
      </c>
      <c r="E40" s="69">
        <v>0</v>
      </c>
      <c r="F40" s="69">
        <f>D40+E40</f>
        <v>0</v>
      </c>
      <c r="G40" s="69">
        <v>0</v>
      </c>
      <c r="H40" s="69">
        <f t="shared" ref="H40:H43" si="7">F40+G40</f>
        <v>0</v>
      </c>
      <c r="I40" s="89" t="s">
        <v>368</v>
      </c>
      <c r="J40" s="97"/>
      <c r="K40" s="75"/>
      <c r="P40" s="79"/>
      <c r="Q40" s="79"/>
      <c r="R40" s="79"/>
    </row>
    <row r="41" spans="1:18" x14ac:dyDescent="0.25">
      <c r="A41" s="88">
        <v>24</v>
      </c>
      <c r="B41" s="71" t="s">
        <v>406</v>
      </c>
      <c r="C41" s="72">
        <v>565.27</v>
      </c>
      <c r="D41" s="69">
        <v>0</v>
      </c>
      <c r="E41" s="69">
        <v>0</v>
      </c>
      <c r="F41" s="69">
        <f>D41+E41</f>
        <v>0</v>
      </c>
      <c r="G41" s="69">
        <v>0</v>
      </c>
      <c r="H41" s="69">
        <f t="shared" si="7"/>
        <v>0</v>
      </c>
      <c r="I41" s="89" t="s">
        <v>368</v>
      </c>
      <c r="J41" s="97"/>
      <c r="K41" s="75"/>
      <c r="P41" s="79"/>
      <c r="Q41" s="79"/>
      <c r="R41" s="79"/>
    </row>
    <row r="42" spans="1:18" x14ac:dyDescent="0.25">
      <c r="A42" s="88">
        <v>25</v>
      </c>
      <c r="B42" s="71" t="s">
        <v>387</v>
      </c>
      <c r="C42" s="72" t="s">
        <v>407</v>
      </c>
      <c r="D42" s="82">
        <v>128923159.41000001</v>
      </c>
      <c r="E42" s="69">
        <v>0</v>
      </c>
      <c r="F42" s="69">
        <f>D42+E42</f>
        <v>128923159.41000001</v>
      </c>
      <c r="G42" s="69">
        <v>0</v>
      </c>
      <c r="H42" s="69">
        <f t="shared" si="7"/>
        <v>128923159.41000001</v>
      </c>
      <c r="I42" s="89" t="s">
        <v>368</v>
      </c>
      <c r="J42" s="97"/>
      <c r="K42" s="75"/>
      <c r="P42" s="79"/>
      <c r="Q42" s="79"/>
      <c r="R42" s="79"/>
    </row>
    <row r="43" spans="1:18" x14ac:dyDescent="0.25">
      <c r="A43" s="88">
        <v>26</v>
      </c>
      <c r="B43" s="71" t="s">
        <v>408</v>
      </c>
      <c r="C43" s="72">
        <v>565.25</v>
      </c>
      <c r="D43" s="82">
        <v>1865747.32</v>
      </c>
      <c r="E43" s="69">
        <v>0</v>
      </c>
      <c r="F43" s="69">
        <f>D43+E43</f>
        <v>1865747.32</v>
      </c>
      <c r="G43" s="69">
        <v>0</v>
      </c>
      <c r="H43" s="69">
        <f t="shared" si="7"/>
        <v>1865747.32</v>
      </c>
      <c r="I43" s="73" t="s">
        <v>373</v>
      </c>
      <c r="J43" s="74"/>
      <c r="K43" s="75"/>
      <c r="P43" s="81"/>
      <c r="Q43" s="81"/>
      <c r="R43" s="81"/>
    </row>
    <row r="44" spans="1:18" ht="15.75" thickBot="1" x14ac:dyDescent="0.3">
      <c r="A44" s="88">
        <v>27</v>
      </c>
      <c r="B44" s="67" t="s">
        <v>409</v>
      </c>
      <c r="C44" s="72"/>
      <c r="D44" s="83">
        <f>SUM(D40:D43)</f>
        <v>130788906.73</v>
      </c>
      <c r="E44" s="98">
        <v>0</v>
      </c>
      <c r="F44" s="84">
        <f>SUM(F40:F43)</f>
        <v>130788906.73</v>
      </c>
      <c r="G44" s="84">
        <f>SUM(G40:G43)</f>
        <v>0</v>
      </c>
      <c r="H44" s="83">
        <f>SUM(H40:H43)</f>
        <v>130788906.73</v>
      </c>
      <c r="I44" s="73"/>
      <c r="J44" s="74"/>
      <c r="K44" s="75"/>
      <c r="P44" s="78"/>
      <c r="Q44" s="78"/>
      <c r="R44" s="78"/>
    </row>
    <row r="45" spans="1:18" ht="13.5" thickTop="1" x14ac:dyDescent="0.2">
      <c r="B45" s="68"/>
      <c r="C45" s="72"/>
      <c r="D45" s="86" t="s">
        <v>378</v>
      </c>
      <c r="E45" s="82"/>
      <c r="F45" s="86" t="s">
        <v>378</v>
      </c>
      <c r="G45" s="69"/>
      <c r="H45" s="82"/>
      <c r="I45" s="73"/>
      <c r="J45" s="65"/>
      <c r="K45" s="75"/>
      <c r="L45" s="99"/>
      <c r="M45" s="100"/>
      <c r="N45" s="100"/>
      <c r="P45" s="78"/>
      <c r="Q45" s="78"/>
      <c r="R45" s="78"/>
    </row>
    <row r="46" spans="1:18" ht="12.75" x14ac:dyDescent="0.2">
      <c r="B46" s="68"/>
      <c r="C46" s="72"/>
      <c r="D46" s="87" t="s">
        <v>379</v>
      </c>
      <c r="E46" s="82"/>
      <c r="F46" s="87" t="s">
        <v>379</v>
      </c>
      <c r="G46" s="69"/>
      <c r="H46" s="82"/>
      <c r="I46" s="73"/>
      <c r="J46" s="65"/>
      <c r="K46" s="75"/>
      <c r="L46" s="99"/>
      <c r="M46" s="100"/>
      <c r="N46" s="100"/>
      <c r="P46" s="78"/>
      <c r="Q46" s="78"/>
      <c r="R46" s="78"/>
    </row>
    <row r="47" spans="1:18" ht="12.75" x14ac:dyDescent="0.2">
      <c r="B47" s="68"/>
      <c r="C47" s="72"/>
      <c r="D47" s="87" t="s">
        <v>410</v>
      </c>
      <c r="E47" s="82"/>
      <c r="F47" s="87" t="s">
        <v>410</v>
      </c>
      <c r="G47" s="69"/>
      <c r="H47" s="82"/>
      <c r="I47" s="73"/>
      <c r="J47" s="65"/>
      <c r="K47" s="75"/>
      <c r="L47" s="99"/>
      <c r="M47" s="100"/>
      <c r="N47" s="100"/>
      <c r="P47" s="78"/>
      <c r="Q47" s="78"/>
      <c r="R47" s="78"/>
    </row>
    <row r="48" spans="1:18" ht="12.75" x14ac:dyDescent="0.2">
      <c r="B48" s="68"/>
      <c r="C48" s="72"/>
      <c r="D48" s="82"/>
      <c r="E48" s="82"/>
      <c r="F48" s="69"/>
      <c r="G48" s="69"/>
      <c r="H48" s="82"/>
      <c r="I48" s="73"/>
      <c r="J48" s="65"/>
      <c r="K48" s="75"/>
      <c r="L48" s="99"/>
      <c r="M48" s="100"/>
      <c r="N48" s="100"/>
      <c r="P48" s="78"/>
      <c r="Q48" s="78"/>
      <c r="R48" s="78"/>
    </row>
    <row r="49" spans="1:18" ht="12.75" x14ac:dyDescent="0.2">
      <c r="A49" s="88">
        <v>28</v>
      </c>
      <c r="B49" s="67" t="s">
        <v>411</v>
      </c>
      <c r="C49" s="72"/>
      <c r="D49" s="82"/>
      <c r="E49" s="82"/>
      <c r="F49" s="69"/>
      <c r="G49" s="69"/>
      <c r="H49" s="82"/>
      <c r="I49" s="73"/>
      <c r="J49" s="65"/>
      <c r="K49" s="75"/>
      <c r="L49" s="100"/>
      <c r="M49" s="70"/>
      <c r="N49" s="70"/>
      <c r="P49" s="78"/>
      <c r="Q49" s="78"/>
      <c r="R49" s="78"/>
    </row>
    <row r="50" spans="1:18" x14ac:dyDescent="0.25">
      <c r="A50" s="88">
        <v>29</v>
      </c>
      <c r="B50" s="71" t="s">
        <v>412</v>
      </c>
      <c r="C50" s="72">
        <v>501.12</v>
      </c>
      <c r="D50" s="82">
        <v>42160.99</v>
      </c>
      <c r="E50" s="69">
        <v>0</v>
      </c>
      <c r="F50" s="69">
        <f t="shared" ref="F50:F61" si="8">D50+E50</f>
        <v>42160.99</v>
      </c>
      <c r="G50" s="69">
        <v>0</v>
      </c>
      <c r="H50" s="69">
        <f t="shared" ref="H50:H61" si="9">F50+G50</f>
        <v>42160.99</v>
      </c>
      <c r="I50" s="73" t="s">
        <v>413</v>
      </c>
      <c r="J50" s="65"/>
      <c r="K50" s="75"/>
      <c r="P50" s="78"/>
      <c r="Q50" s="78"/>
      <c r="R50" s="78"/>
    </row>
    <row r="51" spans="1:18" x14ac:dyDescent="0.25">
      <c r="A51" s="88">
        <v>30</v>
      </c>
      <c r="B51" s="71" t="s">
        <v>414</v>
      </c>
      <c r="C51" s="72">
        <v>501.12</v>
      </c>
      <c r="D51" s="82">
        <v>107619.04</v>
      </c>
      <c r="E51" s="69">
        <v>0</v>
      </c>
      <c r="F51" s="69">
        <f t="shared" si="8"/>
        <v>107619.04</v>
      </c>
      <c r="G51" s="69">
        <v>0</v>
      </c>
      <c r="H51" s="69">
        <f t="shared" si="9"/>
        <v>107619.04</v>
      </c>
      <c r="I51" s="73" t="s">
        <v>415</v>
      </c>
      <c r="J51" s="65"/>
      <c r="K51" s="75"/>
      <c r="P51" s="78"/>
      <c r="Q51" s="78"/>
      <c r="R51" s="78"/>
    </row>
    <row r="52" spans="1:18" x14ac:dyDescent="0.25">
      <c r="A52" s="88">
        <v>31</v>
      </c>
      <c r="B52" s="71" t="s">
        <v>416</v>
      </c>
      <c r="C52" s="72">
        <v>501.1</v>
      </c>
      <c r="D52" s="82">
        <v>710898339.86000001</v>
      </c>
      <c r="E52" s="69">
        <v>47432</v>
      </c>
      <c r="F52" s="69">
        <f t="shared" si="8"/>
        <v>710945771.86000001</v>
      </c>
      <c r="G52" s="69">
        <v>0</v>
      </c>
      <c r="H52" s="69">
        <f t="shared" si="9"/>
        <v>710945771.86000001</v>
      </c>
      <c r="I52" s="73" t="s">
        <v>373</v>
      </c>
      <c r="J52" s="65"/>
      <c r="K52" s="75"/>
      <c r="P52" s="81"/>
      <c r="Q52" s="81"/>
      <c r="R52" s="81"/>
    </row>
    <row r="53" spans="1:18" x14ac:dyDescent="0.25">
      <c r="A53" s="88">
        <v>32</v>
      </c>
      <c r="B53" s="71" t="s">
        <v>417</v>
      </c>
      <c r="C53" s="72">
        <v>501.35</v>
      </c>
      <c r="D53" s="82">
        <v>4266790.3899999997</v>
      </c>
      <c r="E53" s="69">
        <v>0</v>
      </c>
      <c r="F53" s="69">
        <f t="shared" si="8"/>
        <v>4266790.3899999997</v>
      </c>
      <c r="G53" s="69">
        <v>0</v>
      </c>
      <c r="H53" s="69">
        <f t="shared" si="9"/>
        <v>4266790.3899999997</v>
      </c>
      <c r="I53" s="73" t="s">
        <v>373</v>
      </c>
      <c r="J53" s="65"/>
      <c r="K53" s="75"/>
      <c r="P53" s="81"/>
      <c r="Q53" s="81"/>
      <c r="R53" s="81"/>
    </row>
    <row r="54" spans="1:18" x14ac:dyDescent="0.25">
      <c r="A54" s="88">
        <v>33</v>
      </c>
      <c r="B54" s="71" t="s">
        <v>418</v>
      </c>
      <c r="C54" s="72">
        <v>503</v>
      </c>
      <c r="D54" s="82">
        <v>4387770.67</v>
      </c>
      <c r="E54" s="69">
        <v>0</v>
      </c>
      <c r="F54" s="69">
        <f t="shared" si="8"/>
        <v>4387770.67</v>
      </c>
      <c r="G54" s="69">
        <v>0</v>
      </c>
      <c r="H54" s="69">
        <f t="shared" si="9"/>
        <v>4387770.67</v>
      </c>
      <c r="I54" s="73" t="s">
        <v>373</v>
      </c>
      <c r="J54" s="65"/>
      <c r="K54" s="75"/>
      <c r="P54" s="81"/>
      <c r="Q54" s="81"/>
      <c r="R54" s="81"/>
    </row>
    <row r="55" spans="1:18" x14ac:dyDescent="0.25">
      <c r="A55" s="88">
        <v>34</v>
      </c>
      <c r="B55" s="71" t="s">
        <v>419</v>
      </c>
      <c r="C55" s="72">
        <v>547.1</v>
      </c>
      <c r="D55" s="82">
        <v>249325493.84999999</v>
      </c>
      <c r="E55" s="69">
        <v>0</v>
      </c>
      <c r="F55" s="69">
        <f t="shared" si="8"/>
        <v>249325493.84999999</v>
      </c>
      <c r="G55" s="69">
        <v>0</v>
      </c>
      <c r="H55" s="69">
        <f t="shared" si="9"/>
        <v>249325493.84999999</v>
      </c>
      <c r="I55" s="73" t="s">
        <v>373</v>
      </c>
      <c r="J55" s="65"/>
      <c r="K55" s="75"/>
      <c r="P55" s="81"/>
      <c r="Q55" s="81"/>
      <c r="R55" s="81"/>
    </row>
    <row r="56" spans="1:18" x14ac:dyDescent="0.25">
      <c r="A56" s="88">
        <v>35</v>
      </c>
      <c r="B56" s="71" t="s">
        <v>420</v>
      </c>
      <c r="C56" s="72">
        <v>547.1</v>
      </c>
      <c r="D56" s="82">
        <v>3612894.41</v>
      </c>
      <c r="E56" s="69">
        <v>0</v>
      </c>
      <c r="F56" s="69">
        <f t="shared" si="8"/>
        <v>3612894.41</v>
      </c>
      <c r="G56" s="69">
        <v>0</v>
      </c>
      <c r="H56" s="69">
        <f t="shared" si="9"/>
        <v>3612894.41</v>
      </c>
      <c r="I56" s="73" t="s">
        <v>373</v>
      </c>
      <c r="J56" s="65"/>
      <c r="K56" s="75"/>
      <c r="P56" s="81"/>
      <c r="Q56" s="81"/>
      <c r="R56" s="81"/>
    </row>
    <row r="57" spans="1:18" x14ac:dyDescent="0.25">
      <c r="A57" s="88">
        <v>36</v>
      </c>
      <c r="B57" s="71" t="s">
        <v>421</v>
      </c>
      <c r="C57" s="72">
        <v>501.1</v>
      </c>
      <c r="D57" s="82">
        <v>40212228.950000003</v>
      </c>
      <c r="E57" s="69">
        <v>0</v>
      </c>
      <c r="F57" s="69">
        <f t="shared" si="8"/>
        <v>40212228.950000003</v>
      </c>
      <c r="G57" s="69">
        <v>0</v>
      </c>
      <c r="H57" s="69">
        <f t="shared" si="9"/>
        <v>40212228.950000003</v>
      </c>
      <c r="I57" s="73" t="s">
        <v>373</v>
      </c>
      <c r="J57" s="65"/>
      <c r="K57" s="75"/>
      <c r="P57" s="81"/>
      <c r="Q57" s="81"/>
      <c r="R57" s="81"/>
    </row>
    <row r="58" spans="1:18" x14ac:dyDescent="0.25">
      <c r="A58" s="88">
        <v>37</v>
      </c>
      <c r="B58" s="71" t="s">
        <v>422</v>
      </c>
      <c r="C58" s="72">
        <v>501.15</v>
      </c>
      <c r="D58" s="82">
        <v>-2745349.77</v>
      </c>
      <c r="E58" s="101">
        <f>-D58</f>
        <v>2745349.77</v>
      </c>
      <c r="F58" s="69">
        <f t="shared" si="8"/>
        <v>0</v>
      </c>
      <c r="G58" s="69">
        <v>0</v>
      </c>
      <c r="H58" s="69">
        <f t="shared" si="9"/>
        <v>0</v>
      </c>
      <c r="I58" s="73" t="s">
        <v>375</v>
      </c>
      <c r="J58" s="74"/>
      <c r="K58" s="75" t="s">
        <v>393</v>
      </c>
      <c r="P58" s="78"/>
      <c r="Q58" s="78"/>
      <c r="R58" s="78"/>
    </row>
    <row r="59" spans="1:18" x14ac:dyDescent="0.25">
      <c r="A59" s="88">
        <v>38</v>
      </c>
      <c r="B59" s="71" t="s">
        <v>422</v>
      </c>
      <c r="C59" s="72">
        <v>501.15</v>
      </c>
      <c r="D59" s="82">
        <v>29034326.260000002</v>
      </c>
      <c r="E59" s="101">
        <f>-D59</f>
        <v>-29034326.260000002</v>
      </c>
      <c r="F59" s="69">
        <f t="shared" si="8"/>
        <v>0</v>
      </c>
      <c r="G59" s="69">
        <v>0</v>
      </c>
      <c r="H59" s="69">
        <f t="shared" si="9"/>
        <v>0</v>
      </c>
      <c r="I59" s="73" t="s">
        <v>373</v>
      </c>
      <c r="J59" s="74"/>
      <c r="K59" s="75" t="s">
        <v>393</v>
      </c>
      <c r="P59" s="81"/>
      <c r="Q59" s="81"/>
      <c r="R59" s="81"/>
    </row>
    <row r="60" spans="1:18" x14ac:dyDescent="0.25">
      <c r="A60" s="88">
        <v>39</v>
      </c>
      <c r="B60" s="71" t="s">
        <v>423</v>
      </c>
      <c r="C60" s="72" t="s">
        <v>424</v>
      </c>
      <c r="D60" s="82">
        <v>13858876.619999999</v>
      </c>
      <c r="E60" s="69">
        <f>-D60</f>
        <v>-13858876.619999999</v>
      </c>
      <c r="F60" s="69">
        <f t="shared" si="8"/>
        <v>0</v>
      </c>
      <c r="G60" s="69">
        <v>0</v>
      </c>
      <c r="H60" s="69">
        <f t="shared" si="9"/>
        <v>0</v>
      </c>
      <c r="I60" s="73" t="s">
        <v>373</v>
      </c>
      <c r="J60" s="74"/>
      <c r="K60" s="75"/>
      <c r="P60" s="81"/>
      <c r="Q60" s="81"/>
      <c r="R60" s="81"/>
    </row>
    <row r="61" spans="1:18" x14ac:dyDescent="0.25">
      <c r="A61" s="88">
        <v>40</v>
      </c>
      <c r="B61" s="71" t="s">
        <v>425</v>
      </c>
      <c r="C61" s="72" t="s">
        <v>426</v>
      </c>
      <c r="D61" s="82">
        <v>3062927.9299999997</v>
      </c>
      <c r="E61" s="69">
        <f>-D61</f>
        <v>-3062927.9299999997</v>
      </c>
      <c r="F61" s="69">
        <f t="shared" si="8"/>
        <v>0</v>
      </c>
      <c r="G61" s="69">
        <v>0</v>
      </c>
      <c r="H61" s="69">
        <f t="shared" si="9"/>
        <v>0</v>
      </c>
      <c r="I61" s="73" t="s">
        <v>373</v>
      </c>
      <c r="J61" s="74"/>
      <c r="K61" s="75" t="s">
        <v>393</v>
      </c>
      <c r="P61" s="81"/>
      <c r="Q61" s="81"/>
      <c r="R61" s="81"/>
    </row>
    <row r="62" spans="1:18" ht="15.75" thickBot="1" x14ac:dyDescent="0.3">
      <c r="A62" s="88">
        <v>41</v>
      </c>
      <c r="B62" s="67" t="s">
        <v>427</v>
      </c>
      <c r="C62" s="102"/>
      <c r="D62" s="83">
        <f>SUM(D50:D61)</f>
        <v>1056064079.1999999</v>
      </c>
      <c r="E62" s="83">
        <f>SUM(E50:E61)</f>
        <v>-43163349.039999999</v>
      </c>
      <c r="F62" s="84">
        <f>SUM(F50:F61)</f>
        <v>1012900730.16</v>
      </c>
      <c r="G62" s="84">
        <f>SUM(G50:G61)</f>
        <v>0</v>
      </c>
      <c r="H62" s="83">
        <f>SUM(H50:H61)</f>
        <v>1012900730.16</v>
      </c>
      <c r="I62" s="73"/>
      <c r="J62" s="65"/>
      <c r="K62" s="103"/>
    </row>
    <row r="63" spans="1:18" ht="13.5" thickTop="1" x14ac:dyDescent="0.2">
      <c r="B63" s="104"/>
      <c r="C63" s="105"/>
      <c r="D63" s="86" t="s">
        <v>378</v>
      </c>
      <c r="E63" s="82"/>
      <c r="F63" s="86" t="s">
        <v>378</v>
      </c>
      <c r="G63" s="69"/>
      <c r="H63" s="82"/>
      <c r="I63" s="73"/>
      <c r="J63" s="65"/>
      <c r="K63" s="103"/>
      <c r="L63" s="70"/>
      <c r="M63" s="70"/>
      <c r="N63" s="70"/>
    </row>
    <row r="64" spans="1:18" ht="12.75" x14ac:dyDescent="0.2">
      <c r="D64" s="87" t="s">
        <v>428</v>
      </c>
      <c r="E64" s="82"/>
      <c r="F64" s="87" t="s">
        <v>428</v>
      </c>
      <c r="G64" s="106"/>
      <c r="H64" s="82"/>
      <c r="I64" s="73"/>
      <c r="J64" s="65"/>
      <c r="K64" s="103"/>
      <c r="L64" s="70"/>
      <c r="M64" s="70"/>
      <c r="N64" s="70"/>
    </row>
    <row r="65" spans="1:22" ht="12.75" x14ac:dyDescent="0.2">
      <c r="D65" s="107" t="s">
        <v>429</v>
      </c>
      <c r="E65" s="82"/>
      <c r="F65" s="107" t="s">
        <v>430</v>
      </c>
      <c r="G65" s="69"/>
      <c r="H65" s="82"/>
      <c r="I65" s="73"/>
      <c r="J65" s="65"/>
      <c r="K65" s="103"/>
      <c r="L65" s="70"/>
      <c r="M65" s="70"/>
      <c r="N65" s="70"/>
    </row>
    <row r="66" spans="1:22" ht="12.75" x14ac:dyDescent="0.2">
      <c r="D66" s="82"/>
      <c r="E66" s="82"/>
      <c r="F66" s="69"/>
      <c r="G66" s="69"/>
      <c r="H66" s="82"/>
      <c r="I66" s="73"/>
      <c r="J66" s="65"/>
      <c r="K66" s="103"/>
      <c r="L66" s="70"/>
      <c r="M66" s="70"/>
      <c r="N66" s="70"/>
    </row>
    <row r="67" spans="1:22" s="44" customFormat="1" ht="13.5" thickBot="1" x14ac:dyDescent="0.25">
      <c r="A67" s="49">
        <v>42</v>
      </c>
      <c r="B67" s="49" t="s">
        <v>431</v>
      </c>
      <c r="D67" s="108">
        <f>D33+D44+D62-D16</f>
        <v>1590044170.53</v>
      </c>
      <c r="E67" s="108">
        <f t="shared" ref="E67:H67" si="10">E33+E44+E62-E16</f>
        <v>-122662903.49999999</v>
      </c>
      <c r="F67" s="109">
        <f t="shared" si="10"/>
        <v>1467381267.03</v>
      </c>
      <c r="G67" s="109">
        <f t="shared" si="10"/>
        <v>4874060</v>
      </c>
      <c r="H67" s="108">
        <f t="shared" si="10"/>
        <v>1472255327.03</v>
      </c>
      <c r="I67" s="58"/>
      <c r="J67" s="59"/>
      <c r="K67" s="110"/>
      <c r="L67" s="111"/>
      <c r="M67" s="111"/>
      <c r="N67" s="111"/>
    </row>
    <row r="68" spans="1:22" ht="13.5" thickTop="1" x14ac:dyDescent="0.2">
      <c r="C68" s="112"/>
      <c r="D68" s="82" t="s">
        <v>393</v>
      </c>
      <c r="E68" s="113" t="s">
        <v>393</v>
      </c>
      <c r="F68" s="114" t="s">
        <v>393</v>
      </c>
      <c r="G68" s="57" t="s">
        <v>432</v>
      </c>
      <c r="H68" s="114"/>
      <c r="I68" s="68"/>
      <c r="J68" s="88"/>
      <c r="K68" s="43"/>
      <c r="L68" s="70"/>
      <c r="M68" s="70"/>
      <c r="N68" s="70"/>
    </row>
    <row r="69" spans="1:22" ht="12.75" x14ac:dyDescent="0.2">
      <c r="A69" s="115"/>
      <c r="B69" s="116"/>
      <c r="D69" s="82"/>
      <c r="E69" s="82"/>
      <c r="F69" s="69"/>
      <c r="H69" s="117" t="s">
        <v>393</v>
      </c>
      <c r="K69" s="118"/>
      <c r="L69" s="85"/>
      <c r="M69" s="85"/>
      <c r="N69" s="85"/>
    </row>
    <row r="70" spans="1:22" ht="12" customHeight="1" x14ac:dyDescent="0.25">
      <c r="A70" s="44" t="s">
        <v>433</v>
      </c>
      <c r="B70" s="68"/>
      <c r="C70" s="68"/>
      <c r="D70" s="92" t="s">
        <v>393</v>
      </c>
      <c r="E70" s="119"/>
      <c r="H70" s="119"/>
      <c r="K70" s="120"/>
      <c r="M70" s="85"/>
      <c r="N70" s="85"/>
      <c r="O70" s="103"/>
    </row>
    <row r="71" spans="1:22" ht="12.75" x14ac:dyDescent="0.2">
      <c r="A71" s="45" t="s">
        <v>434</v>
      </c>
      <c r="B71" s="68"/>
      <c r="C71" s="68"/>
      <c r="D71" s="82"/>
      <c r="E71" s="58"/>
      <c r="F71" s="119"/>
      <c r="G71" s="67"/>
      <c r="H71" s="119"/>
      <c r="K71" s="118"/>
      <c r="L71" s="85"/>
      <c r="M71" s="85"/>
      <c r="N71" s="70"/>
      <c r="O71" s="103"/>
    </row>
    <row r="72" spans="1:22" ht="12.75" x14ac:dyDescent="0.2">
      <c r="B72" s="68"/>
      <c r="C72" s="68"/>
      <c r="D72" s="82"/>
      <c r="E72" s="92"/>
      <c r="F72" s="119"/>
      <c r="G72" s="67"/>
      <c r="H72" s="119"/>
      <c r="K72" s="121"/>
      <c r="L72" s="122"/>
      <c r="M72" s="123"/>
      <c r="N72" s="123"/>
    </row>
    <row r="73" spans="1:22" ht="12.75" x14ac:dyDescent="0.2">
      <c r="B73" s="68"/>
      <c r="C73" s="68"/>
      <c r="D73" s="82"/>
      <c r="E73" s="92"/>
      <c r="F73" s="119"/>
      <c r="G73" s="69"/>
      <c r="H73" s="119"/>
      <c r="K73" s="124"/>
      <c r="L73" s="125"/>
      <c r="M73" s="125"/>
      <c r="N73" s="125"/>
    </row>
    <row r="74" spans="1:22" ht="12.75" x14ac:dyDescent="0.2">
      <c r="E74" s="126"/>
      <c r="F74" s="117"/>
      <c r="H74" s="127"/>
      <c r="K74" s="128"/>
      <c r="L74" s="85"/>
      <c r="M74" s="129"/>
      <c r="N74" s="125"/>
    </row>
    <row r="75" spans="1:22" ht="12.75" x14ac:dyDescent="0.2">
      <c r="F75" s="46" t="s">
        <v>393</v>
      </c>
      <c r="K75" s="99"/>
      <c r="L75" s="85"/>
      <c r="M75" s="85"/>
      <c r="N75" s="85"/>
    </row>
    <row r="76" spans="1:22" ht="12.75" x14ac:dyDescent="0.2">
      <c r="K76" s="130"/>
      <c r="L76" s="85"/>
      <c r="M76" s="85"/>
      <c r="N76" s="85"/>
    </row>
    <row r="77" spans="1:22" x14ac:dyDescent="0.25">
      <c r="K77" s="131"/>
      <c r="M77" s="85"/>
      <c r="N77" s="85"/>
    </row>
    <row r="78" spans="1:22" x14ac:dyDescent="0.25">
      <c r="H78" s="126"/>
      <c r="K78" s="132"/>
    </row>
    <row r="79" spans="1:22" s="133" customFormat="1" x14ac:dyDescent="0.25">
      <c r="B79" s="45"/>
      <c r="C79" s="45"/>
      <c r="D79" s="112"/>
      <c r="E79" s="112"/>
      <c r="F79" s="112"/>
      <c r="G79" s="112"/>
      <c r="H79" s="112"/>
      <c r="I79" s="45"/>
      <c r="J79" s="43"/>
      <c r="K79" s="47"/>
      <c r="L79" s="85"/>
      <c r="M79" s="48"/>
      <c r="N79" s="48"/>
      <c r="O79" s="43"/>
      <c r="P79" s="43"/>
      <c r="Q79" s="43"/>
      <c r="R79" s="43"/>
      <c r="S79" s="43"/>
      <c r="T79" s="43"/>
      <c r="U79" s="43"/>
      <c r="V79" s="43"/>
    </row>
    <row r="80" spans="1:22" s="133" customFormat="1" x14ac:dyDescent="0.25">
      <c r="B80" s="45"/>
      <c r="C80" s="45"/>
      <c r="D80" s="112"/>
      <c r="E80" s="112"/>
      <c r="F80" s="112"/>
      <c r="G80" s="112"/>
      <c r="H80" s="112"/>
      <c r="I80" s="45"/>
      <c r="J80" s="43"/>
      <c r="K80" s="47"/>
      <c r="L80" s="48"/>
      <c r="M80" s="48"/>
      <c r="N80" s="48"/>
      <c r="O80" s="43"/>
      <c r="P80" s="43"/>
      <c r="Q80" s="43"/>
      <c r="R80" s="43"/>
      <c r="S80" s="43"/>
      <c r="T80" s="43"/>
      <c r="U80" s="43"/>
      <c r="V80" s="43"/>
    </row>
    <row r="81" spans="1:22" x14ac:dyDescent="0.25">
      <c r="D81" s="112"/>
      <c r="E81" s="112"/>
      <c r="F81" s="112"/>
      <c r="G81" s="112"/>
      <c r="H81" s="112"/>
    </row>
    <row r="82" spans="1:22" x14ac:dyDescent="0.25">
      <c r="D82" s="112"/>
      <c r="E82" s="112"/>
      <c r="F82" s="112"/>
      <c r="G82" s="112"/>
      <c r="H82" s="112"/>
    </row>
    <row r="83" spans="1:22" x14ac:dyDescent="0.25">
      <c r="D83" s="112"/>
      <c r="E83" s="112"/>
      <c r="F83" s="112"/>
      <c r="G83" s="112"/>
      <c r="H83" s="112"/>
    </row>
    <row r="84" spans="1:22" x14ac:dyDescent="0.25">
      <c r="D84" s="112"/>
      <c r="E84" s="112"/>
      <c r="F84" s="112"/>
      <c r="G84" s="112"/>
      <c r="H84" s="112"/>
    </row>
    <row r="85" spans="1:22" x14ac:dyDescent="0.25">
      <c r="D85" s="112"/>
      <c r="E85" s="112"/>
      <c r="F85" s="112"/>
      <c r="G85" s="112"/>
      <c r="H85" s="112"/>
    </row>
    <row r="86" spans="1:22" x14ac:dyDescent="0.25">
      <c r="D86" s="112"/>
      <c r="E86" s="112"/>
      <c r="F86" s="112"/>
      <c r="G86" s="112"/>
      <c r="H86" s="112"/>
    </row>
    <row r="87" spans="1:22" x14ac:dyDescent="0.25">
      <c r="D87" s="112"/>
      <c r="E87" s="112"/>
      <c r="F87" s="112"/>
      <c r="G87" s="112"/>
      <c r="H87" s="112"/>
    </row>
    <row r="88" spans="1:22" x14ac:dyDescent="0.25">
      <c r="D88" s="112"/>
      <c r="E88" s="112"/>
      <c r="F88" s="112"/>
      <c r="G88" s="112"/>
      <c r="H88" s="112"/>
    </row>
    <row r="89" spans="1:22" x14ac:dyDescent="0.25">
      <c r="D89" s="112"/>
      <c r="E89" s="112"/>
      <c r="F89" s="112"/>
      <c r="G89" s="112"/>
      <c r="H89" s="112"/>
    </row>
    <row r="90" spans="1:22" x14ac:dyDescent="0.25">
      <c r="D90" s="112"/>
      <c r="E90" s="112"/>
      <c r="F90" s="112"/>
      <c r="G90" s="112"/>
      <c r="H90" s="112"/>
    </row>
    <row r="91" spans="1:22" x14ac:dyDescent="0.25">
      <c r="D91" s="112"/>
      <c r="E91" s="112"/>
      <c r="F91" s="112"/>
      <c r="G91" s="112"/>
      <c r="H91" s="112"/>
    </row>
    <row r="92" spans="1:22" x14ac:dyDescent="0.25">
      <c r="D92" s="112"/>
      <c r="E92" s="112"/>
      <c r="F92" s="112"/>
      <c r="G92" s="112"/>
      <c r="H92" s="112"/>
    </row>
    <row r="93" spans="1:22" x14ac:dyDescent="0.25">
      <c r="D93" s="112"/>
      <c r="E93" s="112"/>
      <c r="F93" s="112"/>
      <c r="G93" s="112"/>
      <c r="H93" s="112"/>
    </row>
    <row r="94" spans="1:22" s="45" customFormat="1" x14ac:dyDescent="0.25">
      <c r="A94" s="43"/>
      <c r="D94" s="112"/>
      <c r="E94" s="112"/>
      <c r="F94" s="112"/>
      <c r="G94" s="112"/>
      <c r="H94" s="112"/>
      <c r="J94" s="43"/>
      <c r="K94" s="47"/>
      <c r="L94" s="48"/>
      <c r="M94" s="48"/>
      <c r="N94" s="48"/>
      <c r="O94" s="43"/>
      <c r="P94" s="43"/>
      <c r="Q94" s="43"/>
      <c r="R94" s="43"/>
      <c r="S94" s="43"/>
      <c r="T94" s="43"/>
      <c r="U94" s="43"/>
      <c r="V94" s="43"/>
    </row>
    <row r="95" spans="1:22" s="45" customFormat="1" x14ac:dyDescent="0.25">
      <c r="A95" s="43"/>
      <c r="D95" s="112"/>
      <c r="E95" s="112"/>
      <c r="F95" s="112"/>
      <c r="G95" s="112"/>
      <c r="H95" s="112"/>
      <c r="J95" s="43"/>
      <c r="K95" s="47"/>
      <c r="L95" s="48"/>
      <c r="M95" s="48"/>
      <c r="N95" s="48"/>
      <c r="O95" s="43"/>
      <c r="P95" s="43"/>
      <c r="Q95" s="43"/>
      <c r="R95" s="43"/>
      <c r="S95" s="43"/>
      <c r="T95" s="43"/>
      <c r="U95" s="43"/>
      <c r="V95" s="43"/>
    </row>
    <row r="96" spans="1:22" s="45" customFormat="1" x14ac:dyDescent="0.25">
      <c r="A96" s="43"/>
      <c r="D96" s="112"/>
      <c r="E96" s="112"/>
      <c r="F96" s="112"/>
      <c r="G96" s="112"/>
      <c r="H96" s="112"/>
      <c r="J96" s="43"/>
      <c r="K96" s="47"/>
      <c r="L96" s="48"/>
      <c r="M96" s="48"/>
      <c r="N96" s="48"/>
      <c r="O96" s="43"/>
      <c r="P96" s="43"/>
      <c r="Q96" s="43"/>
      <c r="R96" s="43"/>
      <c r="S96" s="43"/>
      <c r="T96" s="43"/>
      <c r="U96" s="43"/>
      <c r="V96" s="43"/>
    </row>
    <row r="97" spans="1:22" s="45" customFormat="1" x14ac:dyDescent="0.25">
      <c r="A97" s="43"/>
      <c r="D97" s="112"/>
      <c r="E97" s="112"/>
      <c r="F97" s="112"/>
      <c r="G97" s="112"/>
      <c r="H97" s="112"/>
      <c r="J97" s="43"/>
      <c r="K97" s="47"/>
      <c r="L97" s="48"/>
      <c r="M97" s="48"/>
      <c r="N97" s="48"/>
      <c r="O97" s="43"/>
      <c r="P97" s="43"/>
      <c r="Q97" s="43"/>
      <c r="R97" s="43"/>
      <c r="S97" s="43"/>
      <c r="T97" s="43"/>
      <c r="U97" s="43"/>
      <c r="V97" s="43"/>
    </row>
    <row r="98" spans="1:22" s="45" customFormat="1" x14ac:dyDescent="0.25">
      <c r="A98" s="43"/>
      <c r="D98" s="112"/>
      <c r="E98" s="112"/>
      <c r="F98" s="112"/>
      <c r="G98" s="112"/>
      <c r="H98" s="112"/>
      <c r="J98" s="43"/>
      <c r="K98" s="47"/>
      <c r="L98" s="48"/>
      <c r="M98" s="48"/>
      <c r="N98" s="48"/>
      <c r="O98" s="43"/>
      <c r="P98" s="43"/>
      <c r="Q98" s="43"/>
      <c r="R98" s="43"/>
      <c r="S98" s="43"/>
      <c r="T98" s="43"/>
      <c r="U98" s="43"/>
      <c r="V98" s="43"/>
    </row>
    <row r="99" spans="1:22" s="45" customFormat="1" x14ac:dyDescent="0.25">
      <c r="A99" s="43"/>
      <c r="D99" s="112"/>
      <c r="E99" s="112"/>
      <c r="F99" s="112"/>
      <c r="G99" s="112"/>
      <c r="H99" s="112"/>
      <c r="J99" s="43"/>
      <c r="K99" s="47"/>
      <c r="L99" s="48"/>
      <c r="M99" s="48"/>
      <c r="N99" s="48"/>
      <c r="O99" s="43"/>
      <c r="P99" s="43"/>
      <c r="Q99" s="43"/>
      <c r="R99" s="43"/>
      <c r="S99" s="43"/>
      <c r="T99" s="43"/>
      <c r="U99" s="43"/>
      <c r="V99" s="43"/>
    </row>
    <row r="100" spans="1:22" s="45" customFormat="1" x14ac:dyDescent="0.25">
      <c r="A100" s="43"/>
      <c r="D100" s="112"/>
      <c r="E100" s="112"/>
      <c r="F100" s="112"/>
      <c r="G100" s="112"/>
      <c r="H100" s="112"/>
      <c r="J100" s="43"/>
      <c r="K100" s="47"/>
      <c r="L100" s="48"/>
      <c r="M100" s="48"/>
      <c r="N100" s="48"/>
      <c r="O100" s="43"/>
      <c r="P100" s="43"/>
      <c r="Q100" s="43"/>
      <c r="R100" s="43"/>
      <c r="S100" s="43"/>
      <c r="T100" s="43"/>
      <c r="U100" s="43"/>
      <c r="V100" s="43"/>
    </row>
    <row r="101" spans="1:22" s="45" customFormat="1" x14ac:dyDescent="0.25">
      <c r="A101" s="43"/>
      <c r="D101" s="112"/>
      <c r="E101" s="112"/>
      <c r="F101" s="112"/>
      <c r="G101" s="112"/>
      <c r="H101" s="112"/>
      <c r="J101" s="43"/>
      <c r="K101" s="47"/>
      <c r="L101" s="48"/>
      <c r="M101" s="48"/>
      <c r="N101" s="48"/>
      <c r="O101" s="43"/>
      <c r="P101" s="43"/>
      <c r="Q101" s="43"/>
      <c r="R101" s="43"/>
      <c r="S101" s="43"/>
      <c r="T101" s="43"/>
      <c r="U101" s="43"/>
      <c r="V101" s="43"/>
    </row>
    <row r="102" spans="1:22" s="45" customFormat="1" x14ac:dyDescent="0.25">
      <c r="A102" s="43"/>
      <c r="D102" s="112"/>
      <c r="E102" s="112"/>
      <c r="F102" s="112"/>
      <c r="G102" s="112"/>
      <c r="H102" s="112"/>
      <c r="J102" s="43"/>
      <c r="K102" s="47"/>
      <c r="L102" s="48"/>
      <c r="M102" s="48"/>
      <c r="N102" s="48"/>
      <c r="O102" s="43"/>
      <c r="P102" s="43"/>
      <c r="Q102" s="43"/>
      <c r="R102" s="43"/>
      <c r="S102" s="43"/>
      <c r="T102" s="43"/>
      <c r="U102" s="43"/>
      <c r="V102" s="43"/>
    </row>
    <row r="103" spans="1:22" s="45" customFormat="1" x14ac:dyDescent="0.25">
      <c r="A103" s="43"/>
      <c r="D103" s="112"/>
      <c r="E103" s="112"/>
      <c r="F103" s="112"/>
      <c r="G103" s="112"/>
      <c r="H103" s="112"/>
      <c r="J103" s="43"/>
      <c r="K103" s="47"/>
      <c r="L103" s="48"/>
      <c r="M103" s="48"/>
      <c r="N103" s="48"/>
      <c r="O103" s="43"/>
      <c r="P103" s="43"/>
      <c r="Q103" s="43"/>
      <c r="R103" s="43"/>
      <c r="S103" s="43"/>
      <c r="T103" s="43"/>
      <c r="U103" s="43"/>
      <c r="V103" s="43"/>
    </row>
    <row r="104" spans="1:22" s="45" customFormat="1" x14ac:dyDescent="0.25">
      <c r="A104" s="43"/>
      <c r="D104" s="112"/>
      <c r="E104" s="112"/>
      <c r="F104" s="112"/>
      <c r="G104" s="112"/>
      <c r="H104" s="112"/>
      <c r="J104" s="43"/>
      <c r="K104" s="47"/>
      <c r="L104" s="48"/>
      <c r="M104" s="48"/>
      <c r="N104" s="48"/>
      <c r="O104" s="43"/>
      <c r="P104" s="43"/>
      <c r="Q104" s="43"/>
      <c r="R104" s="43"/>
      <c r="S104" s="43"/>
      <c r="T104" s="43"/>
      <c r="U104" s="43"/>
      <c r="V104" s="43"/>
    </row>
    <row r="105" spans="1:22" s="45" customFormat="1" x14ac:dyDescent="0.25">
      <c r="A105" s="43"/>
      <c r="D105" s="112"/>
      <c r="E105" s="112"/>
      <c r="F105" s="112"/>
      <c r="G105" s="112"/>
      <c r="H105" s="112"/>
      <c r="J105" s="43"/>
      <c r="K105" s="47"/>
      <c r="L105" s="48"/>
      <c r="M105" s="48"/>
      <c r="N105" s="48"/>
      <c r="O105" s="43"/>
      <c r="P105" s="43"/>
      <c r="Q105" s="43"/>
      <c r="R105" s="43"/>
      <c r="S105" s="43"/>
      <c r="T105" s="43"/>
      <c r="U105" s="43"/>
      <c r="V105" s="43"/>
    </row>
    <row r="106" spans="1:22" s="45" customFormat="1" x14ac:dyDescent="0.25">
      <c r="A106" s="43"/>
      <c r="D106" s="112"/>
      <c r="E106" s="112"/>
      <c r="F106" s="112"/>
      <c r="G106" s="112"/>
      <c r="H106" s="112"/>
      <c r="J106" s="43"/>
      <c r="K106" s="47"/>
      <c r="L106" s="48"/>
      <c r="M106" s="48"/>
      <c r="N106" s="48"/>
      <c r="O106" s="43"/>
      <c r="P106" s="43"/>
      <c r="Q106" s="43"/>
      <c r="R106" s="43"/>
      <c r="S106" s="43"/>
      <c r="T106" s="43"/>
      <c r="U106" s="43"/>
      <c r="V106" s="43"/>
    </row>
    <row r="107" spans="1:22" s="45" customFormat="1" x14ac:dyDescent="0.25">
      <c r="A107" s="43"/>
      <c r="D107" s="112"/>
      <c r="E107" s="112"/>
      <c r="F107" s="112"/>
      <c r="G107" s="112"/>
      <c r="H107" s="112"/>
      <c r="J107" s="43"/>
      <c r="K107" s="47"/>
      <c r="L107" s="48"/>
      <c r="M107" s="48"/>
      <c r="N107" s="48"/>
      <c r="O107" s="43"/>
      <c r="P107" s="43"/>
      <c r="Q107" s="43"/>
      <c r="R107" s="43"/>
      <c r="S107" s="43"/>
      <c r="T107" s="43"/>
      <c r="U107" s="43"/>
      <c r="V107" s="43"/>
    </row>
    <row r="108" spans="1:22" s="45" customFormat="1" x14ac:dyDescent="0.25">
      <c r="A108" s="43"/>
      <c r="D108" s="112"/>
      <c r="E108" s="112"/>
      <c r="F108" s="112"/>
      <c r="G108" s="112"/>
      <c r="H108" s="112"/>
      <c r="J108" s="43"/>
      <c r="K108" s="47"/>
      <c r="L108" s="48"/>
      <c r="M108" s="48"/>
      <c r="N108" s="48"/>
      <c r="O108" s="43"/>
      <c r="P108" s="43"/>
      <c r="Q108" s="43"/>
      <c r="R108" s="43"/>
      <c r="S108" s="43"/>
      <c r="T108" s="43"/>
      <c r="U108" s="43"/>
      <c r="V108" s="43"/>
    </row>
    <row r="109" spans="1:22" s="45" customFormat="1" x14ac:dyDescent="0.25">
      <c r="A109" s="43"/>
      <c r="D109" s="112"/>
      <c r="E109" s="112"/>
      <c r="F109" s="112"/>
      <c r="G109" s="112"/>
      <c r="H109" s="112"/>
      <c r="J109" s="43"/>
      <c r="K109" s="47"/>
      <c r="L109" s="48"/>
      <c r="M109" s="48"/>
      <c r="N109" s="48"/>
      <c r="O109" s="43"/>
      <c r="P109" s="43"/>
      <c r="Q109" s="43"/>
      <c r="R109" s="43"/>
      <c r="S109" s="43"/>
      <c r="T109" s="43"/>
      <c r="U109" s="43"/>
      <c r="V109" s="43"/>
    </row>
    <row r="110" spans="1:22" s="45" customFormat="1" x14ac:dyDescent="0.25">
      <c r="A110" s="43"/>
      <c r="D110" s="112"/>
      <c r="E110" s="112"/>
      <c r="F110" s="112"/>
      <c r="G110" s="112"/>
      <c r="H110" s="112"/>
      <c r="J110" s="43"/>
      <c r="K110" s="47"/>
      <c r="L110" s="48"/>
      <c r="M110" s="48"/>
      <c r="N110" s="48"/>
      <c r="O110" s="43"/>
      <c r="P110" s="43"/>
      <c r="Q110" s="43"/>
      <c r="R110" s="43"/>
      <c r="S110" s="43"/>
      <c r="T110" s="43"/>
      <c r="U110" s="43"/>
      <c r="V110" s="43"/>
    </row>
    <row r="111" spans="1:22" s="45" customFormat="1" x14ac:dyDescent="0.25">
      <c r="A111" s="43"/>
      <c r="D111" s="112"/>
      <c r="E111" s="112"/>
      <c r="F111" s="112"/>
      <c r="G111" s="112"/>
      <c r="H111" s="112"/>
      <c r="J111" s="43"/>
      <c r="K111" s="47"/>
      <c r="L111" s="48"/>
      <c r="M111" s="48"/>
      <c r="N111" s="48"/>
      <c r="O111" s="43"/>
      <c r="P111" s="43"/>
      <c r="Q111" s="43"/>
      <c r="R111" s="43"/>
      <c r="S111" s="43"/>
      <c r="T111" s="43"/>
      <c r="U111" s="43"/>
      <c r="V111" s="43"/>
    </row>
    <row r="112" spans="1:22" s="45" customFormat="1" x14ac:dyDescent="0.25">
      <c r="A112" s="43"/>
      <c r="D112" s="112"/>
      <c r="E112" s="112"/>
      <c r="F112" s="112"/>
      <c r="G112" s="112"/>
      <c r="H112" s="112"/>
      <c r="J112" s="43"/>
      <c r="K112" s="47"/>
      <c r="L112" s="48"/>
      <c r="M112" s="48"/>
      <c r="N112" s="48"/>
      <c r="O112" s="43"/>
      <c r="P112" s="43"/>
      <c r="Q112" s="43"/>
      <c r="R112" s="43"/>
      <c r="S112" s="43"/>
      <c r="T112" s="43"/>
      <c r="U112" s="43"/>
      <c r="V112" s="43"/>
    </row>
    <row r="113" spans="1:22" s="45" customFormat="1" x14ac:dyDescent="0.25">
      <c r="A113" s="43"/>
      <c r="D113" s="112"/>
      <c r="E113" s="112"/>
      <c r="F113" s="112"/>
      <c r="G113" s="112"/>
      <c r="H113" s="112"/>
      <c r="J113" s="43"/>
      <c r="K113" s="47"/>
      <c r="L113" s="48"/>
      <c r="M113" s="48"/>
      <c r="N113" s="48"/>
      <c r="O113" s="43"/>
      <c r="P113" s="43"/>
      <c r="Q113" s="43"/>
      <c r="R113" s="43"/>
      <c r="S113" s="43"/>
      <c r="T113" s="43"/>
      <c r="U113" s="43"/>
      <c r="V113" s="43"/>
    </row>
    <row r="114" spans="1:22" s="45" customFormat="1" x14ac:dyDescent="0.25">
      <c r="A114" s="43"/>
      <c r="D114" s="112"/>
      <c r="E114" s="112"/>
      <c r="F114" s="112"/>
      <c r="G114" s="112"/>
      <c r="H114" s="112"/>
      <c r="J114" s="43"/>
      <c r="K114" s="47"/>
      <c r="L114" s="48"/>
      <c r="M114" s="48"/>
      <c r="N114" s="48"/>
      <c r="O114" s="43"/>
      <c r="P114" s="43"/>
      <c r="Q114" s="43"/>
      <c r="R114" s="43"/>
      <c r="S114" s="43"/>
      <c r="T114" s="43"/>
      <c r="U114" s="43"/>
      <c r="V114" s="43"/>
    </row>
    <row r="115" spans="1:22" s="45" customFormat="1" x14ac:dyDescent="0.25">
      <c r="A115" s="43"/>
      <c r="D115" s="112"/>
      <c r="E115" s="112"/>
      <c r="F115" s="112"/>
      <c r="G115" s="112"/>
      <c r="H115" s="112"/>
      <c r="J115" s="43"/>
      <c r="K115" s="47"/>
      <c r="L115" s="48"/>
      <c r="M115" s="48"/>
      <c r="N115" s="48"/>
      <c r="O115" s="43"/>
      <c r="P115" s="43"/>
      <c r="Q115" s="43"/>
      <c r="R115" s="43"/>
      <c r="S115" s="43"/>
      <c r="T115" s="43"/>
      <c r="U115" s="43"/>
      <c r="V115" s="43"/>
    </row>
    <row r="116" spans="1:22" s="45" customFormat="1" x14ac:dyDescent="0.25">
      <c r="A116" s="43"/>
      <c r="D116" s="112"/>
      <c r="E116" s="112"/>
      <c r="F116" s="112"/>
      <c r="G116" s="112"/>
      <c r="H116" s="112"/>
      <c r="J116" s="43"/>
      <c r="K116" s="47"/>
      <c r="L116" s="48"/>
      <c r="M116" s="48"/>
      <c r="N116" s="48"/>
      <c r="O116" s="43"/>
      <c r="P116" s="43"/>
      <c r="Q116" s="43"/>
      <c r="R116" s="43"/>
      <c r="S116" s="43"/>
      <c r="T116" s="43"/>
      <c r="U116" s="43"/>
      <c r="V116" s="43"/>
    </row>
    <row r="117" spans="1:22" s="45" customFormat="1" x14ac:dyDescent="0.25">
      <c r="A117" s="43"/>
      <c r="D117" s="112"/>
      <c r="E117" s="112"/>
      <c r="F117" s="112"/>
      <c r="G117" s="112"/>
      <c r="H117" s="112"/>
      <c r="J117" s="43"/>
      <c r="K117" s="47"/>
      <c r="L117" s="48"/>
      <c r="M117" s="48"/>
      <c r="N117" s="48"/>
      <c r="O117" s="43"/>
      <c r="P117" s="43"/>
      <c r="Q117" s="43"/>
      <c r="R117" s="43"/>
      <c r="S117" s="43"/>
      <c r="T117" s="43"/>
      <c r="U117" s="43"/>
      <c r="V117" s="43"/>
    </row>
    <row r="118" spans="1:22" s="45" customFormat="1" x14ac:dyDescent="0.25">
      <c r="A118" s="43"/>
      <c r="D118" s="112"/>
      <c r="E118" s="112"/>
      <c r="F118" s="112"/>
      <c r="G118" s="112"/>
      <c r="H118" s="112"/>
      <c r="J118" s="43"/>
      <c r="K118" s="47"/>
      <c r="L118" s="48"/>
      <c r="M118" s="48"/>
      <c r="N118" s="48"/>
      <c r="O118" s="43"/>
      <c r="P118" s="43"/>
      <c r="Q118" s="43"/>
      <c r="R118" s="43"/>
      <c r="S118" s="43"/>
      <c r="T118" s="43"/>
      <c r="U118" s="43"/>
      <c r="V118" s="43"/>
    </row>
    <row r="119" spans="1:22" s="45" customFormat="1" x14ac:dyDescent="0.25">
      <c r="A119" s="43"/>
      <c r="D119" s="112"/>
      <c r="E119" s="112"/>
      <c r="F119" s="112"/>
      <c r="G119" s="112"/>
      <c r="H119" s="112"/>
      <c r="J119" s="43"/>
      <c r="K119" s="47"/>
      <c r="L119" s="48"/>
      <c r="M119" s="48"/>
      <c r="N119" s="48"/>
      <c r="O119" s="43"/>
      <c r="P119" s="43"/>
      <c r="Q119" s="43"/>
      <c r="R119" s="43"/>
      <c r="S119" s="43"/>
      <c r="T119" s="43"/>
      <c r="U119" s="43"/>
      <c r="V119" s="43"/>
    </row>
    <row r="120" spans="1:22" s="45" customFormat="1" x14ac:dyDescent="0.25">
      <c r="A120" s="43"/>
      <c r="D120" s="112"/>
      <c r="E120" s="112"/>
      <c r="F120" s="112"/>
      <c r="G120" s="112"/>
      <c r="H120" s="112"/>
      <c r="J120" s="43"/>
      <c r="K120" s="47"/>
      <c r="L120" s="48"/>
      <c r="M120" s="48"/>
      <c r="N120" s="48"/>
      <c r="O120" s="43"/>
      <c r="P120" s="43"/>
      <c r="Q120" s="43"/>
      <c r="R120" s="43"/>
      <c r="S120" s="43"/>
      <c r="T120" s="43"/>
      <c r="U120" s="43"/>
      <c r="V120" s="43"/>
    </row>
    <row r="121" spans="1:22" s="45" customFormat="1" x14ac:dyDescent="0.25">
      <c r="A121" s="43"/>
      <c r="D121" s="112"/>
      <c r="E121" s="112"/>
      <c r="F121" s="112"/>
      <c r="G121" s="112"/>
      <c r="H121" s="112"/>
      <c r="J121" s="43"/>
      <c r="K121" s="47"/>
      <c r="L121" s="48"/>
      <c r="M121" s="48"/>
      <c r="N121" s="48"/>
      <c r="O121" s="43"/>
      <c r="P121" s="43"/>
      <c r="Q121" s="43"/>
      <c r="R121" s="43"/>
      <c r="S121" s="43"/>
      <c r="T121" s="43"/>
      <c r="U121" s="43"/>
      <c r="V121" s="43"/>
    </row>
    <row r="122" spans="1:22" s="45" customFormat="1" x14ac:dyDescent="0.25">
      <c r="A122" s="43"/>
      <c r="D122" s="112"/>
      <c r="E122" s="112"/>
      <c r="F122" s="112"/>
      <c r="G122" s="112"/>
      <c r="H122" s="112"/>
      <c r="J122" s="43"/>
      <c r="K122" s="47"/>
      <c r="L122" s="48"/>
      <c r="M122" s="48"/>
      <c r="N122" s="48"/>
      <c r="O122" s="43"/>
      <c r="P122" s="43"/>
      <c r="Q122" s="43"/>
      <c r="R122" s="43"/>
      <c r="S122" s="43"/>
      <c r="T122" s="43"/>
      <c r="U122" s="43"/>
      <c r="V122" s="43"/>
    </row>
    <row r="123" spans="1:22" s="45" customFormat="1" x14ac:dyDescent="0.25">
      <c r="A123" s="43"/>
      <c r="D123" s="112"/>
      <c r="E123" s="112"/>
      <c r="F123" s="112"/>
      <c r="G123" s="112"/>
      <c r="H123" s="112"/>
      <c r="J123" s="43"/>
      <c r="K123" s="47"/>
      <c r="L123" s="48"/>
      <c r="M123" s="48"/>
      <c r="N123" s="48"/>
      <c r="O123" s="43"/>
      <c r="P123" s="43"/>
      <c r="Q123" s="43"/>
      <c r="R123" s="43"/>
      <c r="S123" s="43"/>
      <c r="T123" s="43"/>
      <c r="U123" s="43"/>
      <c r="V123" s="43"/>
    </row>
    <row r="124" spans="1:22" s="45" customFormat="1" x14ac:dyDescent="0.25">
      <c r="A124" s="43"/>
      <c r="D124" s="112"/>
      <c r="E124" s="112"/>
      <c r="F124" s="112"/>
      <c r="G124" s="112"/>
      <c r="H124" s="112"/>
      <c r="J124" s="43"/>
      <c r="K124" s="47"/>
      <c r="L124" s="48"/>
      <c r="M124" s="48"/>
      <c r="N124" s="48"/>
      <c r="O124" s="43"/>
      <c r="P124" s="43"/>
      <c r="Q124" s="43"/>
      <c r="R124" s="43"/>
      <c r="S124" s="43"/>
      <c r="T124" s="43"/>
      <c r="U124" s="43"/>
      <c r="V124" s="43"/>
    </row>
    <row r="125" spans="1:22" s="45" customFormat="1" x14ac:dyDescent="0.25">
      <c r="A125" s="43"/>
      <c r="D125" s="112"/>
      <c r="E125" s="112"/>
      <c r="F125" s="112"/>
      <c r="G125" s="112"/>
      <c r="H125" s="112"/>
      <c r="J125" s="43"/>
      <c r="K125" s="47"/>
      <c r="L125" s="48"/>
      <c r="M125" s="48"/>
      <c r="N125" s="48"/>
      <c r="O125" s="43"/>
      <c r="P125" s="43"/>
      <c r="Q125" s="43"/>
      <c r="R125" s="43"/>
      <c r="S125" s="43"/>
      <c r="T125" s="43"/>
      <c r="U125" s="43"/>
      <c r="V125" s="43"/>
    </row>
    <row r="126" spans="1:22" s="45" customFormat="1" x14ac:dyDescent="0.25">
      <c r="A126" s="43"/>
      <c r="D126" s="112"/>
      <c r="E126" s="112"/>
      <c r="F126" s="112"/>
      <c r="G126" s="112"/>
      <c r="H126" s="112"/>
      <c r="J126" s="43"/>
      <c r="K126" s="47"/>
      <c r="L126" s="48"/>
      <c r="M126" s="48"/>
      <c r="N126" s="48"/>
      <c r="O126" s="43"/>
      <c r="P126" s="43"/>
      <c r="Q126" s="43"/>
      <c r="R126" s="43"/>
      <c r="S126" s="43"/>
      <c r="T126" s="43"/>
      <c r="U126" s="43"/>
      <c r="V126" s="43"/>
    </row>
    <row r="127" spans="1:22" s="45" customFormat="1" x14ac:dyDescent="0.25">
      <c r="A127" s="43"/>
      <c r="D127" s="112"/>
      <c r="E127" s="112"/>
      <c r="F127" s="112"/>
      <c r="G127" s="112"/>
      <c r="H127" s="112"/>
      <c r="J127" s="43"/>
      <c r="K127" s="47"/>
      <c r="L127" s="48"/>
      <c r="M127" s="48"/>
      <c r="N127" s="48"/>
      <c r="O127" s="43"/>
      <c r="P127" s="43"/>
      <c r="Q127" s="43"/>
      <c r="R127" s="43"/>
      <c r="S127" s="43"/>
      <c r="T127" s="43"/>
      <c r="U127" s="43"/>
      <c r="V127" s="43"/>
    </row>
    <row r="128" spans="1:22" s="45" customFormat="1" x14ac:dyDescent="0.25">
      <c r="A128" s="43"/>
      <c r="D128" s="112"/>
      <c r="E128" s="112"/>
      <c r="F128" s="112"/>
      <c r="G128" s="112"/>
      <c r="H128" s="112"/>
      <c r="J128" s="43"/>
      <c r="K128" s="47"/>
      <c r="L128" s="48"/>
      <c r="M128" s="48"/>
      <c r="N128" s="48"/>
      <c r="O128" s="43"/>
      <c r="P128" s="43"/>
      <c r="Q128" s="43"/>
      <c r="R128" s="43"/>
      <c r="S128" s="43"/>
      <c r="T128" s="43"/>
      <c r="U128" s="43"/>
      <c r="V128" s="43"/>
    </row>
    <row r="129" spans="1:22" s="45" customFormat="1" x14ac:dyDescent="0.25">
      <c r="A129" s="43"/>
      <c r="D129" s="112"/>
      <c r="E129" s="112"/>
      <c r="F129" s="112"/>
      <c r="G129" s="112"/>
      <c r="H129" s="112"/>
      <c r="J129" s="43"/>
      <c r="K129" s="47"/>
      <c r="L129" s="48"/>
      <c r="M129" s="48"/>
      <c r="N129" s="48"/>
      <c r="O129" s="43"/>
      <c r="P129" s="43"/>
      <c r="Q129" s="43"/>
      <c r="R129" s="43"/>
      <c r="S129" s="43"/>
      <c r="T129" s="43"/>
      <c r="U129" s="43"/>
      <c r="V129" s="43"/>
    </row>
    <row r="130" spans="1:22" s="45" customFormat="1" x14ac:dyDescent="0.25">
      <c r="A130" s="43"/>
      <c r="D130" s="112"/>
      <c r="E130" s="112"/>
      <c r="F130" s="112"/>
      <c r="G130" s="112"/>
      <c r="H130" s="112"/>
      <c r="J130" s="43"/>
      <c r="K130" s="47"/>
      <c r="L130" s="48"/>
      <c r="M130" s="48"/>
      <c r="N130" s="48"/>
      <c r="O130" s="43"/>
      <c r="P130" s="43"/>
      <c r="Q130" s="43"/>
      <c r="R130" s="43"/>
      <c r="S130" s="43"/>
      <c r="T130" s="43"/>
      <c r="U130" s="43"/>
      <c r="V130" s="43"/>
    </row>
    <row r="131" spans="1:22" s="45" customFormat="1" x14ac:dyDescent="0.25">
      <c r="A131" s="43"/>
      <c r="D131" s="112"/>
      <c r="E131" s="112"/>
      <c r="F131" s="112"/>
      <c r="G131" s="112"/>
      <c r="H131" s="112"/>
      <c r="J131" s="43"/>
      <c r="K131" s="47"/>
      <c r="L131" s="48"/>
      <c r="M131" s="48"/>
      <c r="N131" s="48"/>
      <c r="O131" s="43"/>
      <c r="P131" s="43"/>
      <c r="Q131" s="43"/>
      <c r="R131" s="43"/>
      <c r="S131" s="43"/>
      <c r="T131" s="43"/>
      <c r="U131" s="43"/>
      <c r="V131" s="43"/>
    </row>
    <row r="132" spans="1:22" s="45" customFormat="1" x14ac:dyDescent="0.25">
      <c r="A132" s="43"/>
      <c r="D132" s="112"/>
      <c r="E132" s="112"/>
      <c r="F132" s="112"/>
      <c r="G132" s="112"/>
      <c r="H132" s="112"/>
      <c r="J132" s="43"/>
      <c r="K132" s="47"/>
      <c r="L132" s="48"/>
      <c r="M132" s="48"/>
      <c r="N132" s="48"/>
      <c r="O132" s="43"/>
      <c r="P132" s="43"/>
      <c r="Q132" s="43"/>
      <c r="R132" s="43"/>
      <c r="S132" s="43"/>
      <c r="T132" s="43"/>
      <c r="U132" s="43"/>
      <c r="V132" s="43"/>
    </row>
    <row r="133" spans="1:22" s="45" customFormat="1" x14ac:dyDescent="0.25">
      <c r="A133" s="43"/>
      <c r="D133" s="112"/>
      <c r="E133" s="112"/>
      <c r="F133" s="112"/>
      <c r="G133" s="112"/>
      <c r="H133" s="112"/>
      <c r="J133" s="43"/>
      <c r="K133" s="47"/>
      <c r="L133" s="48"/>
      <c r="M133" s="48"/>
      <c r="N133" s="48"/>
      <c r="O133" s="43"/>
      <c r="P133" s="43"/>
      <c r="Q133" s="43"/>
      <c r="R133" s="43"/>
      <c r="S133" s="43"/>
      <c r="T133" s="43"/>
      <c r="U133" s="43"/>
      <c r="V133" s="43"/>
    </row>
    <row r="134" spans="1:22" s="45" customFormat="1" x14ac:dyDescent="0.25">
      <c r="A134" s="43"/>
      <c r="D134" s="112"/>
      <c r="E134" s="112"/>
      <c r="F134" s="112"/>
      <c r="G134" s="112"/>
      <c r="H134" s="112"/>
      <c r="J134" s="43"/>
      <c r="K134" s="47"/>
      <c r="L134" s="48"/>
      <c r="M134" s="48"/>
      <c r="N134" s="48"/>
      <c r="O134" s="43"/>
      <c r="P134" s="43"/>
      <c r="Q134" s="43"/>
      <c r="R134" s="43"/>
      <c r="S134" s="43"/>
      <c r="T134" s="43"/>
      <c r="U134" s="43"/>
      <c r="V134" s="43"/>
    </row>
    <row r="135" spans="1:22" s="45" customFormat="1" x14ac:dyDescent="0.25">
      <c r="A135" s="43"/>
      <c r="D135" s="112"/>
      <c r="E135" s="112"/>
      <c r="F135" s="112"/>
      <c r="G135" s="112"/>
      <c r="H135" s="112"/>
      <c r="J135" s="43"/>
      <c r="K135" s="47"/>
      <c r="L135" s="48"/>
      <c r="M135" s="48"/>
      <c r="N135" s="48"/>
      <c r="O135" s="43"/>
      <c r="P135" s="43"/>
      <c r="Q135" s="43"/>
      <c r="R135" s="43"/>
      <c r="S135" s="43"/>
      <c r="T135" s="43"/>
      <c r="U135" s="43"/>
      <c r="V135" s="43"/>
    </row>
    <row r="136" spans="1:22" s="45" customFormat="1" x14ac:dyDescent="0.25">
      <c r="A136" s="43"/>
      <c r="D136" s="112"/>
      <c r="E136" s="112"/>
      <c r="F136" s="112"/>
      <c r="G136" s="112"/>
      <c r="H136" s="112"/>
      <c r="J136" s="43"/>
      <c r="K136" s="47"/>
      <c r="L136" s="48"/>
      <c r="M136" s="48"/>
      <c r="N136" s="48"/>
      <c r="O136" s="43"/>
      <c r="P136" s="43"/>
      <c r="Q136" s="43"/>
      <c r="R136" s="43"/>
      <c r="S136" s="43"/>
      <c r="T136" s="43"/>
      <c r="U136" s="43"/>
      <c r="V136" s="43"/>
    </row>
    <row r="137" spans="1:22" s="45" customFormat="1" x14ac:dyDescent="0.25">
      <c r="A137" s="43"/>
      <c r="D137" s="112"/>
      <c r="E137" s="112"/>
      <c r="F137" s="112"/>
      <c r="G137" s="112"/>
      <c r="H137" s="112"/>
      <c r="J137" s="43"/>
      <c r="K137" s="47"/>
      <c r="L137" s="48"/>
      <c r="M137" s="48"/>
      <c r="N137" s="48"/>
      <c r="O137" s="43"/>
      <c r="P137" s="43"/>
      <c r="Q137" s="43"/>
      <c r="R137" s="43"/>
      <c r="S137" s="43"/>
      <c r="T137" s="43"/>
      <c r="U137" s="43"/>
      <c r="V137" s="43"/>
    </row>
    <row r="138" spans="1:22" s="45" customFormat="1" x14ac:dyDescent="0.25">
      <c r="A138" s="43"/>
      <c r="D138" s="112"/>
      <c r="E138" s="112"/>
      <c r="F138" s="112"/>
      <c r="G138" s="112"/>
      <c r="H138" s="112"/>
      <c r="J138" s="43"/>
      <c r="K138" s="47"/>
      <c r="L138" s="48"/>
      <c r="M138" s="48"/>
      <c r="N138" s="48"/>
      <c r="O138" s="43"/>
      <c r="P138" s="43"/>
      <c r="Q138" s="43"/>
      <c r="R138" s="43"/>
      <c r="S138" s="43"/>
      <c r="T138" s="43"/>
      <c r="U138" s="43"/>
      <c r="V138" s="43"/>
    </row>
    <row r="139" spans="1:22" s="45" customFormat="1" x14ac:dyDescent="0.25">
      <c r="A139" s="43"/>
      <c r="D139" s="112"/>
      <c r="E139" s="112"/>
      <c r="F139" s="112"/>
      <c r="G139" s="112"/>
      <c r="H139" s="112"/>
      <c r="J139" s="43"/>
      <c r="K139" s="47"/>
      <c r="L139" s="48"/>
      <c r="M139" s="48"/>
      <c r="N139" s="48"/>
      <c r="O139" s="43"/>
      <c r="P139" s="43"/>
      <c r="Q139" s="43"/>
      <c r="R139" s="43"/>
      <c r="S139" s="43"/>
      <c r="T139" s="43"/>
      <c r="U139" s="43"/>
      <c r="V139" s="43"/>
    </row>
    <row r="140" spans="1:22" s="45" customFormat="1" x14ac:dyDescent="0.25">
      <c r="A140" s="43"/>
      <c r="D140" s="112"/>
      <c r="E140" s="112"/>
      <c r="F140" s="112"/>
      <c r="G140" s="112"/>
      <c r="H140" s="112"/>
      <c r="J140" s="43"/>
      <c r="K140" s="47"/>
      <c r="L140" s="48"/>
      <c r="M140" s="48"/>
      <c r="N140" s="48"/>
      <c r="O140" s="43"/>
      <c r="P140" s="43"/>
      <c r="Q140" s="43"/>
      <c r="R140" s="43"/>
      <c r="S140" s="43"/>
      <c r="T140" s="43"/>
      <c r="U140" s="43"/>
      <c r="V140" s="43"/>
    </row>
    <row r="141" spans="1:22" s="45" customFormat="1" x14ac:dyDescent="0.25">
      <c r="A141" s="43"/>
      <c r="D141" s="112"/>
      <c r="E141" s="112"/>
      <c r="F141" s="112"/>
      <c r="G141" s="112"/>
      <c r="H141" s="112"/>
      <c r="J141" s="43"/>
      <c r="K141" s="47"/>
      <c r="L141" s="48"/>
      <c r="M141" s="48"/>
      <c r="N141" s="48"/>
      <c r="O141" s="43"/>
      <c r="P141" s="43"/>
      <c r="Q141" s="43"/>
      <c r="R141" s="43"/>
      <c r="S141" s="43"/>
      <c r="T141" s="43"/>
      <c r="U141" s="43"/>
      <c r="V141" s="43"/>
    </row>
    <row r="142" spans="1:22" s="45" customFormat="1" x14ac:dyDescent="0.25">
      <c r="A142" s="43"/>
      <c r="D142" s="112"/>
      <c r="E142" s="112"/>
      <c r="F142" s="112"/>
      <c r="G142" s="112"/>
      <c r="H142" s="112"/>
      <c r="J142" s="43"/>
      <c r="K142" s="47"/>
      <c r="L142" s="48"/>
      <c r="M142" s="48"/>
      <c r="N142" s="48"/>
      <c r="O142" s="43"/>
      <c r="P142" s="43"/>
      <c r="Q142" s="43"/>
      <c r="R142" s="43"/>
      <c r="S142" s="43"/>
      <c r="T142" s="43"/>
      <c r="U142" s="43"/>
      <c r="V142" s="43"/>
    </row>
    <row r="143" spans="1:22" s="45" customFormat="1" x14ac:dyDescent="0.25">
      <c r="A143" s="43"/>
      <c r="D143" s="112"/>
      <c r="E143" s="112"/>
      <c r="F143" s="112"/>
      <c r="G143" s="112"/>
      <c r="H143" s="112"/>
      <c r="J143" s="43"/>
      <c r="K143" s="47"/>
      <c r="L143" s="48"/>
      <c r="M143" s="48"/>
      <c r="N143" s="48"/>
      <c r="O143" s="43"/>
      <c r="P143" s="43"/>
      <c r="Q143" s="43"/>
      <c r="R143" s="43"/>
      <c r="S143" s="43"/>
      <c r="T143" s="43"/>
      <c r="U143" s="43"/>
      <c r="V143" s="43"/>
    </row>
    <row r="144" spans="1:22" s="45" customFormat="1" x14ac:dyDescent="0.25">
      <c r="A144" s="43"/>
      <c r="D144" s="112"/>
      <c r="E144" s="112"/>
      <c r="F144" s="112"/>
      <c r="G144" s="112"/>
      <c r="H144" s="112"/>
      <c r="J144" s="43"/>
      <c r="K144" s="47"/>
      <c r="L144" s="48"/>
      <c r="M144" s="48"/>
      <c r="N144" s="48"/>
      <c r="O144" s="43"/>
      <c r="P144" s="43"/>
      <c r="Q144" s="43"/>
      <c r="R144" s="43"/>
      <c r="S144" s="43"/>
      <c r="T144" s="43"/>
      <c r="U144" s="43"/>
      <c r="V144" s="43"/>
    </row>
    <row r="145" spans="1:22" s="45" customFormat="1" x14ac:dyDescent="0.25">
      <c r="A145" s="43"/>
      <c r="D145" s="112"/>
      <c r="E145" s="112"/>
      <c r="F145" s="112"/>
      <c r="G145" s="112"/>
      <c r="H145" s="112"/>
      <c r="J145" s="43"/>
      <c r="K145" s="47"/>
      <c r="L145" s="48"/>
      <c r="M145" s="48"/>
      <c r="N145" s="48"/>
      <c r="O145" s="43"/>
      <c r="P145" s="43"/>
      <c r="Q145" s="43"/>
      <c r="R145" s="43"/>
      <c r="S145" s="43"/>
      <c r="T145" s="43"/>
      <c r="U145" s="43"/>
      <c r="V145" s="43"/>
    </row>
    <row r="146" spans="1:22" s="45" customFormat="1" x14ac:dyDescent="0.25">
      <c r="A146" s="43"/>
      <c r="D146" s="112"/>
      <c r="E146" s="112"/>
      <c r="F146" s="112"/>
      <c r="G146" s="112"/>
      <c r="H146" s="112"/>
      <c r="J146" s="43"/>
      <c r="K146" s="47"/>
      <c r="L146" s="48"/>
      <c r="M146" s="48"/>
      <c r="N146" s="48"/>
      <c r="O146" s="43"/>
      <c r="P146" s="43"/>
      <c r="Q146" s="43"/>
      <c r="R146" s="43"/>
      <c r="S146" s="43"/>
      <c r="T146" s="43"/>
      <c r="U146" s="43"/>
      <c r="V146" s="43"/>
    </row>
    <row r="147" spans="1:22" s="45" customFormat="1" x14ac:dyDescent="0.25">
      <c r="A147" s="43"/>
      <c r="D147" s="112"/>
      <c r="E147" s="112"/>
      <c r="F147" s="112"/>
      <c r="G147" s="112"/>
      <c r="H147" s="112"/>
      <c r="J147" s="43"/>
      <c r="K147" s="47"/>
      <c r="L147" s="48"/>
      <c r="M147" s="48"/>
      <c r="N147" s="48"/>
      <c r="O147" s="43"/>
      <c r="P147" s="43"/>
      <c r="Q147" s="43"/>
      <c r="R147" s="43"/>
      <c r="S147" s="43"/>
      <c r="T147" s="43"/>
      <c r="U147" s="43"/>
      <c r="V147" s="43"/>
    </row>
    <row r="148" spans="1:22" s="45" customFormat="1" x14ac:dyDescent="0.25">
      <c r="A148" s="43"/>
      <c r="D148" s="112"/>
      <c r="E148" s="112"/>
      <c r="F148" s="112"/>
      <c r="G148" s="112"/>
      <c r="H148" s="112"/>
      <c r="J148" s="43"/>
      <c r="K148" s="47"/>
      <c r="L148" s="48"/>
      <c r="M148" s="48"/>
      <c r="N148" s="48"/>
      <c r="O148" s="43"/>
      <c r="P148" s="43"/>
      <c r="Q148" s="43"/>
      <c r="R148" s="43"/>
      <c r="S148" s="43"/>
      <c r="T148" s="43"/>
      <c r="U148" s="43"/>
      <c r="V148" s="43"/>
    </row>
    <row r="149" spans="1:22" s="45" customFormat="1" x14ac:dyDescent="0.25">
      <c r="A149" s="43"/>
      <c r="D149" s="112"/>
      <c r="E149" s="112"/>
      <c r="F149" s="112"/>
      <c r="G149" s="112"/>
      <c r="H149" s="112"/>
      <c r="J149" s="43"/>
      <c r="K149" s="47"/>
      <c r="L149" s="48"/>
      <c r="M149" s="48"/>
      <c r="N149" s="48"/>
      <c r="O149" s="43"/>
      <c r="P149" s="43"/>
      <c r="Q149" s="43"/>
      <c r="R149" s="43"/>
      <c r="S149" s="43"/>
      <c r="T149" s="43"/>
      <c r="U149" s="43"/>
      <c r="V149" s="43"/>
    </row>
    <row r="150" spans="1:22" s="45" customFormat="1" x14ac:dyDescent="0.25">
      <c r="A150" s="43"/>
      <c r="D150" s="112"/>
      <c r="E150" s="112"/>
      <c r="F150" s="112"/>
      <c r="G150" s="112"/>
      <c r="H150" s="112"/>
      <c r="J150" s="43"/>
      <c r="K150" s="47"/>
      <c r="L150" s="48"/>
      <c r="M150" s="48"/>
      <c r="N150" s="48"/>
      <c r="O150" s="43"/>
      <c r="P150" s="43"/>
      <c r="Q150" s="43"/>
      <c r="R150" s="43"/>
      <c r="S150" s="43"/>
      <c r="T150" s="43"/>
      <c r="U150" s="43"/>
      <c r="V150" s="43"/>
    </row>
    <row r="151" spans="1:22" s="45" customFormat="1" x14ac:dyDescent="0.25">
      <c r="A151" s="43"/>
      <c r="D151" s="112"/>
      <c r="E151" s="112"/>
      <c r="F151" s="112"/>
      <c r="G151" s="112"/>
      <c r="H151" s="112"/>
      <c r="J151" s="43"/>
      <c r="K151" s="47"/>
      <c r="L151" s="48"/>
      <c r="M151" s="48"/>
      <c r="N151" s="48"/>
      <c r="O151" s="43"/>
      <c r="P151" s="43"/>
      <c r="Q151" s="43"/>
      <c r="R151" s="43"/>
      <c r="S151" s="43"/>
      <c r="T151" s="43"/>
      <c r="U151" s="43"/>
      <c r="V151" s="43"/>
    </row>
    <row r="152" spans="1:22" s="45" customFormat="1" x14ac:dyDescent="0.25">
      <c r="A152" s="43"/>
      <c r="D152" s="112"/>
      <c r="E152" s="112"/>
      <c r="F152" s="112"/>
      <c r="G152" s="112"/>
      <c r="H152" s="112"/>
      <c r="J152" s="43"/>
      <c r="K152" s="47"/>
      <c r="L152" s="48"/>
      <c r="M152" s="48"/>
      <c r="N152" s="48"/>
      <c r="O152" s="43"/>
      <c r="P152" s="43"/>
      <c r="Q152" s="43"/>
      <c r="R152" s="43"/>
      <c r="S152" s="43"/>
      <c r="T152" s="43"/>
      <c r="U152" s="43"/>
      <c r="V152" s="43"/>
    </row>
    <row r="153" spans="1:22" s="45" customFormat="1" x14ac:dyDescent="0.25">
      <c r="A153" s="43"/>
      <c r="D153" s="112"/>
      <c r="E153" s="112"/>
      <c r="F153" s="112"/>
      <c r="G153" s="112"/>
      <c r="H153" s="112"/>
      <c r="J153" s="43"/>
      <c r="K153" s="47"/>
      <c r="L153" s="48"/>
      <c r="M153" s="48"/>
      <c r="N153" s="48"/>
      <c r="O153" s="43"/>
      <c r="P153" s="43"/>
      <c r="Q153" s="43"/>
      <c r="R153" s="43"/>
      <c r="S153" s="43"/>
      <c r="T153" s="43"/>
      <c r="U153" s="43"/>
      <c r="V153" s="43"/>
    </row>
    <row r="154" spans="1:22" s="45" customFormat="1" x14ac:dyDescent="0.25">
      <c r="A154" s="43"/>
      <c r="D154" s="112"/>
      <c r="E154" s="112"/>
      <c r="F154" s="112"/>
      <c r="G154" s="112"/>
      <c r="H154" s="112"/>
      <c r="J154" s="43"/>
      <c r="K154" s="47"/>
      <c r="L154" s="48"/>
      <c r="M154" s="48"/>
      <c r="N154" s="48"/>
      <c r="O154" s="43"/>
      <c r="P154" s="43"/>
      <c r="Q154" s="43"/>
      <c r="R154" s="43"/>
      <c r="S154" s="43"/>
      <c r="T154" s="43"/>
      <c r="U154" s="43"/>
      <c r="V154" s="43"/>
    </row>
    <row r="155" spans="1:22" s="45" customFormat="1" x14ac:dyDescent="0.25">
      <c r="A155" s="43"/>
      <c r="D155" s="112"/>
      <c r="E155" s="112"/>
      <c r="F155" s="112"/>
      <c r="G155" s="112"/>
      <c r="H155" s="112"/>
      <c r="J155" s="43"/>
      <c r="K155" s="47"/>
      <c r="L155" s="48"/>
      <c r="M155" s="48"/>
      <c r="N155" s="48"/>
      <c r="O155" s="43"/>
      <c r="P155" s="43"/>
      <c r="Q155" s="43"/>
      <c r="R155" s="43"/>
      <c r="S155" s="43"/>
      <c r="T155" s="43"/>
      <c r="U155" s="43"/>
      <c r="V155" s="43"/>
    </row>
    <row r="156" spans="1:22" s="45" customFormat="1" x14ac:dyDescent="0.25">
      <c r="A156" s="43"/>
      <c r="D156" s="112"/>
      <c r="E156" s="112"/>
      <c r="F156" s="112"/>
      <c r="G156" s="112"/>
      <c r="H156" s="112"/>
      <c r="J156" s="43"/>
      <c r="K156" s="47"/>
      <c r="L156" s="48"/>
      <c r="M156" s="48"/>
      <c r="N156" s="48"/>
      <c r="O156" s="43"/>
      <c r="P156" s="43"/>
      <c r="Q156" s="43"/>
      <c r="R156" s="43"/>
      <c r="S156" s="43"/>
      <c r="T156" s="43"/>
      <c r="U156" s="43"/>
      <c r="V156" s="43"/>
    </row>
    <row r="157" spans="1:22" s="45" customFormat="1" x14ac:dyDescent="0.25">
      <c r="A157" s="43"/>
      <c r="D157" s="112"/>
      <c r="E157" s="112"/>
      <c r="F157" s="112"/>
      <c r="G157" s="112"/>
      <c r="H157" s="112"/>
      <c r="J157" s="43"/>
      <c r="K157" s="47"/>
      <c r="L157" s="48"/>
      <c r="M157" s="48"/>
      <c r="N157" s="48"/>
      <c r="O157" s="43"/>
      <c r="P157" s="43"/>
      <c r="Q157" s="43"/>
      <c r="R157" s="43"/>
      <c r="S157" s="43"/>
      <c r="T157" s="43"/>
      <c r="U157" s="43"/>
      <c r="V157" s="43"/>
    </row>
    <row r="158" spans="1:22" s="45" customFormat="1" x14ac:dyDescent="0.25">
      <c r="A158" s="43"/>
      <c r="D158" s="112"/>
      <c r="E158" s="112"/>
      <c r="F158" s="112"/>
      <c r="G158" s="112"/>
      <c r="H158" s="112"/>
      <c r="J158" s="43"/>
      <c r="K158" s="47"/>
      <c r="L158" s="48"/>
      <c r="M158" s="48"/>
      <c r="N158" s="48"/>
      <c r="O158" s="43"/>
      <c r="P158" s="43"/>
      <c r="Q158" s="43"/>
      <c r="R158" s="43"/>
      <c r="S158" s="43"/>
      <c r="T158" s="43"/>
      <c r="U158" s="43"/>
      <c r="V158" s="43"/>
    </row>
    <row r="159" spans="1:22" s="45" customFormat="1" x14ac:dyDescent="0.25">
      <c r="A159" s="43"/>
      <c r="D159" s="112"/>
      <c r="E159" s="112"/>
      <c r="F159" s="112"/>
      <c r="G159" s="112"/>
      <c r="H159" s="112"/>
      <c r="J159" s="43"/>
      <c r="K159" s="47"/>
      <c r="L159" s="48"/>
      <c r="M159" s="48"/>
      <c r="N159" s="48"/>
      <c r="O159" s="43"/>
      <c r="P159" s="43"/>
      <c r="Q159" s="43"/>
      <c r="R159" s="43"/>
      <c r="S159" s="43"/>
      <c r="T159" s="43"/>
      <c r="U159" s="43"/>
      <c r="V159" s="43"/>
    </row>
    <row r="160" spans="1:22" s="45" customFormat="1" x14ac:dyDescent="0.25">
      <c r="A160" s="43"/>
      <c r="D160" s="112"/>
      <c r="E160" s="112"/>
      <c r="F160" s="112"/>
      <c r="G160" s="112"/>
      <c r="H160" s="112"/>
      <c r="J160" s="43"/>
      <c r="K160" s="47"/>
      <c r="L160" s="48"/>
      <c r="M160" s="48"/>
      <c r="N160" s="48"/>
      <c r="O160" s="43"/>
      <c r="P160" s="43"/>
      <c r="Q160" s="43"/>
      <c r="R160" s="43"/>
      <c r="S160" s="43"/>
      <c r="T160" s="43"/>
      <c r="U160" s="43"/>
      <c r="V160" s="43"/>
    </row>
    <row r="161" spans="1:22" s="45" customFormat="1" x14ac:dyDescent="0.25">
      <c r="A161" s="43"/>
      <c r="D161" s="112"/>
      <c r="E161" s="112"/>
      <c r="F161" s="112"/>
      <c r="G161" s="112"/>
      <c r="H161" s="112"/>
      <c r="J161" s="43"/>
      <c r="K161" s="47"/>
      <c r="L161" s="48"/>
      <c r="M161" s="48"/>
      <c r="N161" s="48"/>
      <c r="O161" s="43"/>
      <c r="P161" s="43"/>
      <c r="Q161" s="43"/>
      <c r="R161" s="43"/>
      <c r="S161" s="43"/>
      <c r="T161" s="43"/>
      <c r="U161" s="43"/>
      <c r="V161" s="43"/>
    </row>
    <row r="162" spans="1:22" s="45" customFormat="1" x14ac:dyDescent="0.25">
      <c r="A162" s="43"/>
      <c r="D162" s="112"/>
      <c r="E162" s="112"/>
      <c r="F162" s="112"/>
      <c r="G162" s="112"/>
      <c r="H162" s="112"/>
      <c r="J162" s="43"/>
      <c r="K162" s="47"/>
      <c r="L162" s="48"/>
      <c r="M162" s="48"/>
      <c r="N162" s="48"/>
      <c r="O162" s="43"/>
      <c r="P162" s="43"/>
      <c r="Q162" s="43"/>
      <c r="R162" s="43"/>
      <c r="S162" s="43"/>
      <c r="T162" s="43"/>
      <c r="U162" s="43"/>
      <c r="V162" s="43"/>
    </row>
    <row r="163" spans="1:22" s="45" customFormat="1" x14ac:dyDescent="0.25">
      <c r="A163" s="43"/>
      <c r="D163" s="112"/>
      <c r="E163" s="112"/>
      <c r="F163" s="112"/>
      <c r="G163" s="112"/>
      <c r="H163" s="112"/>
      <c r="J163" s="43"/>
      <c r="K163" s="47"/>
      <c r="L163" s="48"/>
      <c r="M163" s="48"/>
      <c r="N163" s="48"/>
      <c r="O163" s="43"/>
      <c r="P163" s="43"/>
      <c r="Q163" s="43"/>
      <c r="R163" s="43"/>
      <c r="S163" s="43"/>
      <c r="T163" s="43"/>
      <c r="U163" s="43"/>
      <c r="V163" s="43"/>
    </row>
    <row r="164" spans="1:22" s="45" customFormat="1" x14ac:dyDescent="0.25">
      <c r="A164" s="43"/>
      <c r="D164" s="112"/>
      <c r="E164" s="112"/>
      <c r="F164" s="112"/>
      <c r="G164" s="112"/>
      <c r="H164" s="112"/>
      <c r="J164" s="43"/>
      <c r="K164" s="47"/>
      <c r="L164" s="48"/>
      <c r="M164" s="48"/>
      <c r="N164" s="48"/>
      <c r="O164" s="43"/>
      <c r="P164" s="43"/>
      <c r="Q164" s="43"/>
      <c r="R164" s="43"/>
      <c r="S164" s="43"/>
      <c r="T164" s="43"/>
      <c r="U164" s="43"/>
      <c r="V164" s="43"/>
    </row>
    <row r="165" spans="1:22" s="45" customFormat="1" x14ac:dyDescent="0.25">
      <c r="A165" s="43"/>
      <c r="D165" s="112"/>
      <c r="E165" s="112"/>
      <c r="F165" s="112"/>
      <c r="G165" s="112"/>
      <c r="H165" s="112"/>
      <c r="J165" s="43"/>
      <c r="K165" s="47"/>
      <c r="L165" s="48"/>
      <c r="M165" s="48"/>
      <c r="N165" s="48"/>
      <c r="O165" s="43"/>
      <c r="P165" s="43"/>
      <c r="Q165" s="43"/>
      <c r="R165" s="43"/>
      <c r="S165" s="43"/>
      <c r="T165" s="43"/>
      <c r="U165" s="43"/>
      <c r="V165" s="43"/>
    </row>
    <row r="166" spans="1:22" s="45" customFormat="1" x14ac:dyDescent="0.25">
      <c r="A166" s="43"/>
      <c r="D166" s="112"/>
      <c r="E166" s="112"/>
      <c r="F166" s="112"/>
      <c r="G166" s="112"/>
      <c r="H166" s="112"/>
      <c r="J166" s="43"/>
      <c r="K166" s="47"/>
      <c r="L166" s="48"/>
      <c r="M166" s="48"/>
      <c r="N166" s="48"/>
      <c r="O166" s="43"/>
      <c r="P166" s="43"/>
      <c r="Q166" s="43"/>
      <c r="R166" s="43"/>
      <c r="S166" s="43"/>
      <c r="T166" s="43"/>
      <c r="U166" s="43"/>
      <c r="V166" s="43"/>
    </row>
    <row r="167" spans="1:22" s="45" customFormat="1" x14ac:dyDescent="0.25">
      <c r="A167" s="43"/>
      <c r="D167" s="112"/>
      <c r="E167" s="112"/>
      <c r="F167" s="112"/>
      <c r="G167" s="112"/>
      <c r="H167" s="112"/>
      <c r="J167" s="43"/>
      <c r="K167" s="47"/>
      <c r="L167" s="48"/>
      <c r="M167" s="48"/>
      <c r="N167" s="48"/>
      <c r="O167" s="43"/>
      <c r="P167" s="43"/>
      <c r="Q167" s="43"/>
      <c r="R167" s="43"/>
      <c r="S167" s="43"/>
      <c r="T167" s="43"/>
      <c r="U167" s="43"/>
      <c r="V167" s="43"/>
    </row>
    <row r="168" spans="1:22" s="45" customFormat="1" x14ac:dyDescent="0.25">
      <c r="A168" s="43"/>
      <c r="D168" s="112"/>
      <c r="E168" s="112"/>
      <c r="F168" s="112"/>
      <c r="G168" s="112"/>
      <c r="H168" s="112"/>
      <c r="J168" s="43"/>
      <c r="K168" s="47"/>
      <c r="L168" s="48"/>
      <c r="M168" s="48"/>
      <c r="N168" s="48"/>
      <c r="O168" s="43"/>
      <c r="P168" s="43"/>
      <c r="Q168" s="43"/>
      <c r="R168" s="43"/>
      <c r="S168" s="43"/>
      <c r="T168" s="43"/>
      <c r="U168" s="43"/>
      <c r="V168" s="43"/>
    </row>
    <row r="169" spans="1:22" s="45" customFormat="1" x14ac:dyDescent="0.25">
      <c r="A169" s="43"/>
      <c r="D169" s="112"/>
      <c r="E169" s="112"/>
      <c r="F169" s="112"/>
      <c r="G169" s="112"/>
      <c r="H169" s="112"/>
      <c r="J169" s="43"/>
      <c r="K169" s="47"/>
      <c r="L169" s="48"/>
      <c r="M169" s="48"/>
      <c r="N169" s="48"/>
      <c r="O169" s="43"/>
      <c r="P169" s="43"/>
      <c r="Q169" s="43"/>
      <c r="R169" s="43"/>
      <c r="S169" s="43"/>
      <c r="T169" s="43"/>
      <c r="U169" s="43"/>
      <c r="V169" s="43"/>
    </row>
    <row r="170" spans="1:22" s="45" customFormat="1" x14ac:dyDescent="0.25">
      <c r="A170" s="43"/>
      <c r="D170" s="112"/>
      <c r="E170" s="112"/>
      <c r="F170" s="112"/>
      <c r="G170" s="112"/>
      <c r="H170" s="112"/>
      <c r="J170" s="43"/>
      <c r="K170" s="47"/>
      <c r="L170" s="48"/>
      <c r="M170" s="48"/>
      <c r="N170" s="48"/>
      <c r="O170" s="43"/>
      <c r="P170" s="43"/>
      <c r="Q170" s="43"/>
      <c r="R170" s="43"/>
      <c r="S170" s="43"/>
      <c r="T170" s="43"/>
      <c r="U170" s="43"/>
      <c r="V170" s="43"/>
    </row>
    <row r="171" spans="1:22" s="45" customFormat="1" x14ac:dyDescent="0.25">
      <c r="A171" s="43"/>
      <c r="D171" s="112"/>
      <c r="E171" s="112"/>
      <c r="F171" s="112"/>
      <c r="G171" s="112"/>
      <c r="H171" s="112"/>
      <c r="J171" s="43"/>
      <c r="K171" s="47"/>
      <c r="L171" s="48"/>
      <c r="M171" s="48"/>
      <c r="N171" s="48"/>
      <c r="O171" s="43"/>
      <c r="P171" s="43"/>
      <c r="Q171" s="43"/>
      <c r="R171" s="43"/>
      <c r="S171" s="43"/>
      <c r="T171" s="43"/>
      <c r="U171" s="43"/>
      <c r="V171" s="43"/>
    </row>
    <row r="172" spans="1:22" s="45" customFormat="1" x14ac:dyDescent="0.25">
      <c r="A172" s="43"/>
      <c r="D172" s="112"/>
      <c r="E172" s="112"/>
      <c r="F172" s="112"/>
      <c r="G172" s="112"/>
      <c r="H172" s="112"/>
      <c r="J172" s="43"/>
      <c r="K172" s="47"/>
      <c r="L172" s="48"/>
      <c r="M172" s="48"/>
      <c r="N172" s="48"/>
      <c r="O172" s="43"/>
      <c r="P172" s="43"/>
      <c r="Q172" s="43"/>
      <c r="R172" s="43"/>
      <c r="S172" s="43"/>
      <c r="T172" s="43"/>
      <c r="U172" s="43"/>
      <c r="V172" s="43"/>
    </row>
    <row r="173" spans="1:22" s="45" customFormat="1" x14ac:dyDescent="0.25">
      <c r="A173" s="43"/>
      <c r="D173" s="112"/>
      <c r="E173" s="112"/>
      <c r="F173" s="112"/>
      <c r="G173" s="112"/>
      <c r="H173" s="112"/>
      <c r="J173" s="43"/>
      <c r="K173" s="47"/>
      <c r="L173" s="48"/>
      <c r="M173" s="48"/>
      <c r="N173" s="48"/>
      <c r="O173" s="43"/>
      <c r="P173" s="43"/>
      <c r="Q173" s="43"/>
      <c r="R173" s="43"/>
      <c r="S173" s="43"/>
      <c r="T173" s="43"/>
      <c r="U173" s="43"/>
      <c r="V173" s="43"/>
    </row>
    <row r="174" spans="1:22" s="45" customFormat="1" x14ac:dyDescent="0.25">
      <c r="A174" s="43"/>
      <c r="D174" s="112"/>
      <c r="E174" s="112"/>
      <c r="F174" s="112"/>
      <c r="G174" s="112"/>
      <c r="H174" s="112"/>
      <c r="J174" s="43"/>
      <c r="K174" s="47"/>
      <c r="L174" s="48"/>
      <c r="M174" s="48"/>
      <c r="N174" s="48"/>
      <c r="O174" s="43"/>
      <c r="P174" s="43"/>
      <c r="Q174" s="43"/>
      <c r="R174" s="43"/>
      <c r="S174" s="43"/>
      <c r="T174" s="43"/>
      <c r="U174" s="43"/>
      <c r="V174" s="43"/>
    </row>
    <row r="175" spans="1:22" s="45" customFormat="1" x14ac:dyDescent="0.25">
      <c r="A175" s="43"/>
      <c r="D175" s="112"/>
      <c r="E175" s="112"/>
      <c r="F175" s="112"/>
      <c r="G175" s="112"/>
      <c r="H175" s="112"/>
      <c r="J175" s="43"/>
      <c r="K175" s="47"/>
      <c r="L175" s="48"/>
      <c r="M175" s="48"/>
      <c r="N175" s="48"/>
      <c r="O175" s="43"/>
      <c r="P175" s="43"/>
      <c r="Q175" s="43"/>
      <c r="R175" s="43"/>
      <c r="S175" s="43"/>
      <c r="T175" s="43"/>
      <c r="U175" s="43"/>
      <c r="V175" s="43"/>
    </row>
    <row r="176" spans="1:22" s="45" customFormat="1" x14ac:dyDescent="0.25">
      <c r="A176" s="43"/>
      <c r="D176" s="112"/>
      <c r="E176" s="112"/>
      <c r="F176" s="112"/>
      <c r="G176" s="112"/>
      <c r="H176" s="112"/>
      <c r="J176" s="43"/>
      <c r="K176" s="47"/>
      <c r="L176" s="48"/>
      <c r="M176" s="48"/>
      <c r="N176" s="48"/>
      <c r="O176" s="43"/>
      <c r="P176" s="43"/>
      <c r="Q176" s="43"/>
      <c r="R176" s="43"/>
      <c r="S176" s="43"/>
      <c r="T176" s="43"/>
      <c r="U176" s="43"/>
      <c r="V176" s="43"/>
    </row>
    <row r="177" spans="1:22" s="45" customFormat="1" x14ac:dyDescent="0.25">
      <c r="A177" s="43"/>
      <c r="D177" s="112"/>
      <c r="E177" s="112"/>
      <c r="F177" s="112"/>
      <c r="G177" s="112"/>
      <c r="H177" s="112"/>
      <c r="J177" s="43"/>
      <c r="K177" s="47"/>
      <c r="L177" s="48"/>
      <c r="M177" s="48"/>
      <c r="N177" s="48"/>
      <c r="O177" s="43"/>
      <c r="P177" s="43"/>
      <c r="Q177" s="43"/>
      <c r="R177" s="43"/>
      <c r="S177" s="43"/>
      <c r="T177" s="43"/>
      <c r="U177" s="43"/>
      <c r="V177" s="43"/>
    </row>
    <row r="178" spans="1:22" s="45" customFormat="1" x14ac:dyDescent="0.25">
      <c r="A178" s="43"/>
      <c r="D178" s="112"/>
      <c r="E178" s="112"/>
      <c r="F178" s="112"/>
      <c r="G178" s="112"/>
      <c r="H178" s="112"/>
      <c r="J178" s="43"/>
      <c r="K178" s="47"/>
      <c r="L178" s="48"/>
      <c r="M178" s="48"/>
      <c r="N178" s="48"/>
      <c r="O178" s="43"/>
      <c r="P178" s="43"/>
      <c r="Q178" s="43"/>
      <c r="R178" s="43"/>
      <c r="S178" s="43"/>
      <c r="T178" s="43"/>
      <c r="U178" s="43"/>
      <c r="V178" s="43"/>
    </row>
    <row r="179" spans="1:22" s="45" customFormat="1" x14ac:dyDescent="0.25">
      <c r="A179" s="43"/>
      <c r="D179" s="112"/>
      <c r="E179" s="112"/>
      <c r="F179" s="112"/>
      <c r="G179" s="112"/>
      <c r="H179" s="112"/>
      <c r="J179" s="43"/>
      <c r="K179" s="47"/>
      <c r="L179" s="48"/>
      <c r="M179" s="48"/>
      <c r="N179" s="48"/>
      <c r="O179" s="43"/>
      <c r="P179" s="43"/>
      <c r="Q179" s="43"/>
      <c r="R179" s="43"/>
      <c r="S179" s="43"/>
      <c r="T179" s="43"/>
      <c r="U179" s="43"/>
      <c r="V179" s="43"/>
    </row>
    <row r="180" spans="1:22" s="45" customFormat="1" x14ac:dyDescent="0.25">
      <c r="A180" s="43"/>
      <c r="D180" s="112"/>
      <c r="E180" s="112"/>
      <c r="F180" s="112"/>
      <c r="G180" s="112"/>
      <c r="H180" s="112"/>
      <c r="J180" s="43"/>
      <c r="K180" s="47"/>
      <c r="L180" s="48"/>
      <c r="M180" s="48"/>
      <c r="N180" s="48"/>
      <c r="O180" s="43"/>
      <c r="P180" s="43"/>
      <c r="Q180" s="43"/>
      <c r="R180" s="43"/>
      <c r="S180" s="43"/>
      <c r="T180" s="43"/>
      <c r="U180" s="43"/>
      <c r="V180" s="43"/>
    </row>
    <row r="181" spans="1:22" s="45" customFormat="1" x14ac:dyDescent="0.25">
      <c r="A181" s="43"/>
      <c r="D181" s="112"/>
      <c r="E181" s="112"/>
      <c r="F181" s="112"/>
      <c r="G181" s="112"/>
      <c r="H181" s="112"/>
      <c r="J181" s="43"/>
      <c r="K181" s="47"/>
      <c r="L181" s="48"/>
      <c r="M181" s="48"/>
      <c r="N181" s="48"/>
      <c r="O181" s="43"/>
      <c r="P181" s="43"/>
      <c r="Q181" s="43"/>
      <c r="R181" s="43"/>
      <c r="S181" s="43"/>
      <c r="T181" s="43"/>
      <c r="U181" s="43"/>
      <c r="V181" s="43"/>
    </row>
    <row r="182" spans="1:22" s="45" customFormat="1" x14ac:dyDescent="0.25">
      <c r="A182" s="43"/>
      <c r="D182" s="112"/>
      <c r="E182" s="112"/>
      <c r="F182" s="112"/>
      <c r="G182" s="112"/>
      <c r="H182" s="112"/>
      <c r="J182" s="43"/>
      <c r="K182" s="47"/>
      <c r="L182" s="48"/>
      <c r="M182" s="48"/>
      <c r="N182" s="48"/>
      <c r="O182" s="43"/>
      <c r="P182" s="43"/>
      <c r="Q182" s="43"/>
      <c r="R182" s="43"/>
      <c r="S182" s="43"/>
      <c r="T182" s="43"/>
      <c r="U182" s="43"/>
      <c r="V182" s="43"/>
    </row>
    <row r="183" spans="1:22" s="45" customFormat="1" x14ac:dyDescent="0.25">
      <c r="A183" s="43"/>
      <c r="D183" s="112"/>
      <c r="E183" s="112"/>
      <c r="F183" s="112"/>
      <c r="G183" s="112"/>
      <c r="H183" s="112"/>
      <c r="J183" s="43"/>
      <c r="K183" s="47"/>
      <c r="L183" s="48"/>
      <c r="M183" s="48"/>
      <c r="N183" s="48"/>
      <c r="O183" s="43"/>
      <c r="P183" s="43"/>
      <c r="Q183" s="43"/>
      <c r="R183" s="43"/>
      <c r="S183" s="43"/>
      <c r="T183" s="43"/>
      <c r="U183" s="43"/>
      <c r="V183" s="43"/>
    </row>
    <row r="184" spans="1:22" s="45" customFormat="1" x14ac:dyDescent="0.25">
      <c r="A184" s="43"/>
      <c r="D184" s="112"/>
      <c r="E184" s="112"/>
      <c r="F184" s="112"/>
      <c r="G184" s="112"/>
      <c r="H184" s="112"/>
      <c r="J184" s="43"/>
      <c r="K184" s="47"/>
      <c r="L184" s="48"/>
      <c r="M184" s="48"/>
      <c r="N184" s="48"/>
      <c r="O184" s="43"/>
      <c r="P184" s="43"/>
      <c r="Q184" s="43"/>
      <c r="R184" s="43"/>
      <c r="S184" s="43"/>
      <c r="T184" s="43"/>
      <c r="U184" s="43"/>
      <c r="V184" s="43"/>
    </row>
    <row r="185" spans="1:22" s="45" customFormat="1" x14ac:dyDescent="0.25">
      <c r="A185" s="43"/>
      <c r="D185" s="112"/>
      <c r="E185" s="112"/>
      <c r="F185" s="112"/>
      <c r="G185" s="112"/>
      <c r="H185" s="112"/>
      <c r="J185" s="43"/>
      <c r="K185" s="47"/>
      <c r="L185" s="48"/>
      <c r="M185" s="48"/>
      <c r="N185" s="48"/>
      <c r="O185" s="43"/>
      <c r="P185" s="43"/>
      <c r="Q185" s="43"/>
      <c r="R185" s="43"/>
      <c r="S185" s="43"/>
      <c r="T185" s="43"/>
      <c r="U185" s="43"/>
      <c r="V185" s="43"/>
    </row>
    <row r="186" spans="1:22" s="45" customFormat="1" x14ac:dyDescent="0.25">
      <c r="A186" s="43"/>
      <c r="D186" s="112"/>
      <c r="E186" s="112"/>
      <c r="F186" s="112"/>
      <c r="G186" s="112"/>
      <c r="H186" s="112"/>
      <c r="J186" s="43"/>
      <c r="K186" s="47"/>
      <c r="L186" s="48"/>
      <c r="M186" s="48"/>
      <c r="N186" s="48"/>
      <c r="O186" s="43"/>
      <c r="P186" s="43"/>
      <c r="Q186" s="43"/>
      <c r="R186" s="43"/>
      <c r="S186" s="43"/>
      <c r="T186" s="43"/>
      <c r="U186" s="43"/>
      <c r="V186" s="43"/>
    </row>
    <row r="187" spans="1:22" s="45" customFormat="1" x14ac:dyDescent="0.25">
      <c r="A187" s="43"/>
      <c r="D187" s="112"/>
      <c r="E187" s="112"/>
      <c r="F187" s="112"/>
      <c r="G187" s="112"/>
      <c r="H187" s="112"/>
      <c r="J187" s="43"/>
      <c r="K187" s="47"/>
      <c r="L187" s="48"/>
      <c r="M187" s="48"/>
      <c r="N187" s="48"/>
      <c r="O187" s="43"/>
      <c r="P187" s="43"/>
      <c r="Q187" s="43"/>
      <c r="R187" s="43"/>
      <c r="S187" s="43"/>
      <c r="T187" s="43"/>
      <c r="U187" s="43"/>
      <c r="V187" s="43"/>
    </row>
    <row r="188" spans="1:22" s="45" customFormat="1" x14ac:dyDescent="0.25">
      <c r="A188" s="43"/>
      <c r="D188" s="112"/>
      <c r="E188" s="112"/>
      <c r="F188" s="112"/>
      <c r="G188" s="112"/>
      <c r="H188" s="112"/>
      <c r="J188" s="43"/>
      <c r="K188" s="47"/>
      <c r="L188" s="48"/>
      <c r="M188" s="48"/>
      <c r="N188" s="48"/>
      <c r="O188" s="43"/>
      <c r="P188" s="43"/>
      <c r="Q188" s="43"/>
      <c r="R188" s="43"/>
      <c r="S188" s="43"/>
      <c r="T188" s="43"/>
      <c r="U188" s="43"/>
      <c r="V188" s="43"/>
    </row>
    <row r="189" spans="1:22" s="45" customFormat="1" x14ac:dyDescent="0.25">
      <c r="A189" s="43"/>
      <c r="D189" s="112"/>
      <c r="E189" s="112"/>
      <c r="F189" s="112"/>
      <c r="G189" s="112"/>
      <c r="H189" s="112"/>
      <c r="J189" s="43"/>
      <c r="K189" s="47"/>
      <c r="L189" s="48"/>
      <c r="M189" s="48"/>
      <c r="N189" s="48"/>
      <c r="O189" s="43"/>
      <c r="P189" s="43"/>
      <c r="Q189" s="43"/>
      <c r="R189" s="43"/>
      <c r="S189" s="43"/>
      <c r="T189" s="43"/>
      <c r="U189" s="43"/>
      <c r="V189" s="43"/>
    </row>
    <row r="190" spans="1:22" s="45" customFormat="1" x14ac:dyDescent="0.25">
      <c r="A190" s="43"/>
      <c r="D190" s="112"/>
      <c r="E190" s="112"/>
      <c r="F190" s="112"/>
      <c r="G190" s="112"/>
      <c r="H190" s="112"/>
      <c r="J190" s="43"/>
      <c r="K190" s="47"/>
      <c r="L190" s="48"/>
      <c r="M190" s="48"/>
      <c r="N190" s="48"/>
      <c r="O190" s="43"/>
      <c r="P190" s="43"/>
      <c r="Q190" s="43"/>
      <c r="R190" s="43"/>
      <c r="S190" s="43"/>
      <c r="T190" s="43"/>
      <c r="U190" s="43"/>
      <c r="V190" s="43"/>
    </row>
    <row r="191" spans="1:22" s="45" customFormat="1" x14ac:dyDescent="0.25">
      <c r="A191" s="43"/>
      <c r="D191" s="112"/>
      <c r="E191" s="112"/>
      <c r="F191" s="112"/>
      <c r="G191" s="112"/>
      <c r="H191" s="112"/>
      <c r="J191" s="43"/>
      <c r="K191" s="47"/>
      <c r="L191" s="48"/>
      <c r="M191" s="48"/>
      <c r="N191" s="48"/>
      <c r="O191" s="43"/>
      <c r="P191" s="43"/>
      <c r="Q191" s="43"/>
      <c r="R191" s="43"/>
      <c r="S191" s="43"/>
      <c r="T191" s="43"/>
      <c r="U191" s="43"/>
      <c r="V191" s="43"/>
    </row>
    <row r="192" spans="1:22" s="45" customFormat="1" x14ac:dyDescent="0.25">
      <c r="A192" s="43"/>
      <c r="D192" s="112"/>
      <c r="E192" s="112"/>
      <c r="F192" s="112"/>
      <c r="G192" s="112"/>
      <c r="H192" s="112"/>
      <c r="J192" s="43"/>
      <c r="K192" s="47"/>
      <c r="L192" s="48"/>
      <c r="M192" s="48"/>
      <c r="N192" s="48"/>
      <c r="O192" s="43"/>
      <c r="P192" s="43"/>
      <c r="Q192" s="43"/>
      <c r="R192" s="43"/>
      <c r="S192" s="43"/>
      <c r="T192" s="43"/>
      <c r="U192" s="43"/>
      <c r="V192" s="43"/>
    </row>
    <row r="193" spans="1:22" s="45" customFormat="1" x14ac:dyDescent="0.25">
      <c r="A193" s="43"/>
      <c r="D193" s="112"/>
      <c r="E193" s="112"/>
      <c r="F193" s="112"/>
      <c r="G193" s="112"/>
      <c r="H193" s="112"/>
      <c r="J193" s="43"/>
      <c r="K193" s="47"/>
      <c r="L193" s="48"/>
      <c r="M193" s="48"/>
      <c r="N193" s="48"/>
      <c r="O193" s="43"/>
      <c r="P193" s="43"/>
      <c r="Q193" s="43"/>
      <c r="R193" s="43"/>
      <c r="S193" s="43"/>
      <c r="T193" s="43"/>
      <c r="U193" s="43"/>
      <c r="V193" s="43"/>
    </row>
    <row r="194" spans="1:22" s="45" customFormat="1" x14ac:dyDescent="0.25">
      <c r="A194" s="43"/>
      <c r="D194" s="112"/>
      <c r="E194" s="112"/>
      <c r="F194" s="112"/>
      <c r="G194" s="112"/>
      <c r="H194" s="112"/>
      <c r="J194" s="43"/>
      <c r="K194" s="47"/>
      <c r="L194" s="48"/>
      <c r="M194" s="48"/>
      <c r="N194" s="48"/>
      <c r="O194" s="43"/>
      <c r="P194" s="43"/>
      <c r="Q194" s="43"/>
      <c r="R194" s="43"/>
      <c r="S194" s="43"/>
      <c r="T194" s="43"/>
      <c r="U194" s="43"/>
      <c r="V194" s="43"/>
    </row>
    <row r="195" spans="1:22" s="45" customFormat="1" x14ac:dyDescent="0.25">
      <c r="A195" s="43"/>
      <c r="D195" s="112"/>
      <c r="E195" s="112"/>
      <c r="F195" s="112"/>
      <c r="G195" s="112"/>
      <c r="H195" s="112"/>
      <c r="J195" s="43"/>
      <c r="K195" s="47"/>
      <c r="L195" s="48"/>
      <c r="M195" s="48"/>
      <c r="N195" s="48"/>
      <c r="O195" s="43"/>
      <c r="P195" s="43"/>
      <c r="Q195" s="43"/>
      <c r="R195" s="43"/>
      <c r="S195" s="43"/>
      <c r="T195" s="43"/>
      <c r="U195" s="43"/>
      <c r="V195" s="43"/>
    </row>
    <row r="196" spans="1:22" s="45" customFormat="1" x14ac:dyDescent="0.25">
      <c r="A196" s="43"/>
      <c r="D196" s="112"/>
      <c r="E196" s="112"/>
      <c r="F196" s="112"/>
      <c r="G196" s="112"/>
      <c r="H196" s="112"/>
      <c r="J196" s="43"/>
      <c r="K196" s="47"/>
      <c r="L196" s="48"/>
      <c r="M196" s="48"/>
      <c r="N196" s="48"/>
      <c r="O196" s="43"/>
      <c r="P196" s="43"/>
      <c r="Q196" s="43"/>
      <c r="R196" s="43"/>
      <c r="S196" s="43"/>
      <c r="T196" s="43"/>
      <c r="U196" s="43"/>
      <c r="V196" s="43"/>
    </row>
    <row r="197" spans="1:22" s="45" customFormat="1" x14ac:dyDescent="0.25">
      <c r="A197" s="43"/>
      <c r="D197" s="112"/>
      <c r="E197" s="112"/>
      <c r="F197" s="112"/>
      <c r="G197" s="112"/>
      <c r="H197" s="112"/>
      <c r="J197" s="43"/>
      <c r="K197" s="47"/>
      <c r="L197" s="48"/>
      <c r="M197" s="48"/>
      <c r="N197" s="48"/>
      <c r="O197" s="43"/>
      <c r="P197" s="43"/>
      <c r="Q197" s="43"/>
      <c r="R197" s="43"/>
      <c r="S197" s="43"/>
      <c r="T197" s="43"/>
      <c r="U197" s="43"/>
      <c r="V197" s="43"/>
    </row>
    <row r="198" spans="1:22" s="45" customFormat="1" x14ac:dyDescent="0.25">
      <c r="A198" s="43"/>
      <c r="D198" s="112"/>
      <c r="E198" s="112"/>
      <c r="F198" s="112"/>
      <c r="G198" s="112"/>
      <c r="H198" s="112"/>
      <c r="J198" s="43"/>
      <c r="K198" s="47"/>
      <c r="L198" s="48"/>
      <c r="M198" s="48"/>
      <c r="N198" s="48"/>
      <c r="O198" s="43"/>
      <c r="P198" s="43"/>
      <c r="Q198" s="43"/>
      <c r="R198" s="43"/>
      <c r="S198" s="43"/>
      <c r="T198" s="43"/>
      <c r="U198" s="43"/>
      <c r="V198" s="43"/>
    </row>
    <row r="199" spans="1:22" s="45" customFormat="1" x14ac:dyDescent="0.25">
      <c r="A199" s="43"/>
      <c r="D199" s="112"/>
      <c r="E199" s="112"/>
      <c r="F199" s="112"/>
      <c r="G199" s="112"/>
      <c r="H199" s="112"/>
      <c r="J199" s="43"/>
      <c r="K199" s="47"/>
      <c r="L199" s="48"/>
      <c r="M199" s="48"/>
      <c r="N199" s="48"/>
      <c r="O199" s="43"/>
      <c r="P199" s="43"/>
      <c r="Q199" s="43"/>
      <c r="R199" s="43"/>
      <c r="S199" s="43"/>
      <c r="T199" s="43"/>
      <c r="U199" s="43"/>
      <c r="V199" s="43"/>
    </row>
    <row r="200" spans="1:22" s="45" customFormat="1" x14ac:dyDescent="0.25">
      <c r="A200" s="43"/>
      <c r="D200" s="112"/>
      <c r="E200" s="112"/>
      <c r="F200" s="112"/>
      <c r="G200" s="112"/>
      <c r="H200" s="112"/>
      <c r="J200" s="43"/>
      <c r="K200" s="47"/>
      <c r="L200" s="48"/>
      <c r="M200" s="48"/>
      <c r="N200" s="48"/>
      <c r="O200" s="43"/>
      <c r="P200" s="43"/>
      <c r="Q200" s="43"/>
      <c r="R200" s="43"/>
      <c r="S200" s="43"/>
      <c r="T200" s="43"/>
      <c r="U200" s="43"/>
      <c r="V200" s="43"/>
    </row>
    <row r="201" spans="1:22" s="45" customFormat="1" x14ac:dyDescent="0.25">
      <c r="A201" s="43"/>
      <c r="D201" s="112"/>
      <c r="E201" s="112"/>
      <c r="F201" s="112"/>
      <c r="G201" s="112"/>
      <c r="H201" s="112"/>
      <c r="J201" s="43"/>
      <c r="K201" s="47"/>
      <c r="L201" s="48"/>
      <c r="M201" s="48"/>
      <c r="N201" s="48"/>
      <c r="O201" s="43"/>
      <c r="P201" s="43"/>
      <c r="Q201" s="43"/>
      <c r="R201" s="43"/>
      <c r="S201" s="43"/>
      <c r="T201" s="43"/>
      <c r="U201" s="43"/>
      <c r="V201" s="43"/>
    </row>
    <row r="202" spans="1:22" s="45" customFormat="1" x14ac:dyDescent="0.25">
      <c r="A202" s="43"/>
      <c r="D202" s="112"/>
      <c r="E202" s="112"/>
      <c r="F202" s="112"/>
      <c r="G202" s="112"/>
      <c r="H202" s="112"/>
      <c r="J202" s="43"/>
      <c r="K202" s="47"/>
      <c r="L202" s="48"/>
      <c r="M202" s="48"/>
      <c r="N202" s="48"/>
      <c r="O202" s="43"/>
      <c r="P202" s="43"/>
      <c r="Q202" s="43"/>
      <c r="R202" s="43"/>
      <c r="S202" s="43"/>
      <c r="T202" s="43"/>
      <c r="U202" s="43"/>
      <c r="V202" s="43"/>
    </row>
    <row r="203" spans="1:22" s="45" customFormat="1" x14ac:dyDescent="0.25">
      <c r="A203" s="43"/>
      <c r="D203" s="112"/>
      <c r="E203" s="112"/>
      <c r="F203" s="112"/>
      <c r="G203" s="112"/>
      <c r="H203" s="112"/>
      <c r="J203" s="43"/>
      <c r="K203" s="47"/>
      <c r="L203" s="48"/>
      <c r="M203" s="48"/>
      <c r="N203" s="48"/>
      <c r="O203" s="43"/>
      <c r="P203" s="43"/>
      <c r="Q203" s="43"/>
      <c r="R203" s="43"/>
      <c r="S203" s="43"/>
      <c r="T203" s="43"/>
      <c r="U203" s="43"/>
      <c r="V203" s="43"/>
    </row>
    <row r="204" spans="1:22" s="45" customFormat="1" x14ac:dyDescent="0.25">
      <c r="A204" s="43"/>
      <c r="D204" s="112"/>
      <c r="E204" s="112"/>
      <c r="F204" s="112"/>
      <c r="G204" s="112"/>
      <c r="H204" s="112"/>
      <c r="J204" s="43"/>
      <c r="K204" s="47"/>
      <c r="L204" s="48"/>
      <c r="M204" s="48"/>
      <c r="N204" s="48"/>
      <c r="O204" s="43"/>
      <c r="P204" s="43"/>
      <c r="Q204" s="43"/>
      <c r="R204" s="43"/>
      <c r="S204" s="43"/>
      <c r="T204" s="43"/>
      <c r="U204" s="43"/>
      <c r="V204" s="43"/>
    </row>
    <row r="205" spans="1:22" s="45" customFormat="1" x14ac:dyDescent="0.25">
      <c r="A205" s="43"/>
      <c r="D205" s="112"/>
      <c r="E205" s="112"/>
      <c r="F205" s="112"/>
      <c r="G205" s="112"/>
      <c r="H205" s="112"/>
      <c r="J205" s="43"/>
      <c r="K205" s="47"/>
      <c r="L205" s="48"/>
      <c r="M205" s="48"/>
      <c r="N205" s="48"/>
      <c r="O205" s="43"/>
      <c r="P205" s="43"/>
      <c r="Q205" s="43"/>
      <c r="R205" s="43"/>
      <c r="S205" s="43"/>
      <c r="T205" s="43"/>
      <c r="U205" s="43"/>
      <c r="V205" s="43"/>
    </row>
    <row r="206" spans="1:22" s="45" customFormat="1" x14ac:dyDescent="0.25">
      <c r="A206" s="43"/>
      <c r="D206" s="112"/>
      <c r="E206" s="112"/>
      <c r="F206" s="112"/>
      <c r="G206" s="112"/>
      <c r="H206" s="112"/>
      <c r="J206" s="43"/>
      <c r="K206" s="47"/>
      <c r="L206" s="48"/>
      <c r="M206" s="48"/>
      <c r="N206" s="48"/>
      <c r="O206" s="43"/>
      <c r="P206" s="43"/>
      <c r="Q206" s="43"/>
      <c r="R206" s="43"/>
      <c r="S206" s="43"/>
      <c r="T206" s="43"/>
      <c r="U206" s="43"/>
      <c r="V206" s="43"/>
    </row>
    <row r="207" spans="1:22" s="45" customFormat="1" x14ac:dyDescent="0.25">
      <c r="A207" s="43"/>
      <c r="D207" s="112"/>
      <c r="E207" s="112"/>
      <c r="F207" s="112"/>
      <c r="G207" s="112"/>
      <c r="H207" s="112"/>
      <c r="J207" s="43"/>
      <c r="K207" s="47"/>
      <c r="L207" s="48"/>
      <c r="M207" s="48"/>
      <c r="N207" s="48"/>
      <c r="O207" s="43"/>
      <c r="P207" s="43"/>
      <c r="Q207" s="43"/>
      <c r="R207" s="43"/>
      <c r="S207" s="43"/>
      <c r="T207" s="43"/>
      <c r="U207" s="43"/>
      <c r="V207" s="43"/>
    </row>
    <row r="208" spans="1:22" s="45" customFormat="1" x14ac:dyDescent="0.25">
      <c r="A208" s="43"/>
      <c r="D208" s="112"/>
      <c r="E208" s="112"/>
      <c r="F208" s="112"/>
      <c r="G208" s="112"/>
      <c r="H208" s="112"/>
      <c r="J208" s="43"/>
      <c r="K208" s="47"/>
      <c r="L208" s="48"/>
      <c r="M208" s="48"/>
      <c r="N208" s="48"/>
      <c r="O208" s="43"/>
      <c r="P208" s="43"/>
      <c r="Q208" s="43"/>
      <c r="R208" s="43"/>
      <c r="S208" s="43"/>
      <c r="T208" s="43"/>
      <c r="U208" s="43"/>
      <c r="V208" s="43"/>
    </row>
    <row r="209" spans="1:22" s="45" customFormat="1" x14ac:dyDescent="0.25">
      <c r="A209" s="43"/>
      <c r="D209" s="112"/>
      <c r="E209" s="112"/>
      <c r="F209" s="112"/>
      <c r="G209" s="112"/>
      <c r="H209" s="112"/>
      <c r="J209" s="43"/>
      <c r="K209" s="47"/>
      <c r="L209" s="48"/>
      <c r="M209" s="48"/>
      <c r="N209" s="48"/>
      <c r="O209" s="43"/>
      <c r="P209" s="43"/>
      <c r="Q209" s="43"/>
      <c r="R209" s="43"/>
      <c r="S209" s="43"/>
      <c r="T209" s="43"/>
      <c r="U209" s="43"/>
      <c r="V209" s="43"/>
    </row>
    <row r="210" spans="1:22" s="45" customFormat="1" x14ac:dyDescent="0.25">
      <c r="A210" s="43"/>
      <c r="D210" s="112"/>
      <c r="E210" s="112"/>
      <c r="F210" s="112"/>
      <c r="G210" s="112"/>
      <c r="H210" s="112"/>
      <c r="J210" s="43"/>
      <c r="K210" s="47"/>
      <c r="L210" s="48"/>
      <c r="M210" s="48"/>
      <c r="N210" s="48"/>
      <c r="O210" s="43"/>
      <c r="P210" s="43"/>
      <c r="Q210" s="43"/>
      <c r="R210" s="43"/>
      <c r="S210" s="43"/>
      <c r="T210" s="43"/>
      <c r="U210" s="43"/>
      <c r="V210" s="43"/>
    </row>
    <row r="211" spans="1:22" s="45" customFormat="1" x14ac:dyDescent="0.25">
      <c r="A211" s="43"/>
      <c r="D211" s="112"/>
      <c r="E211" s="112"/>
      <c r="F211" s="112"/>
      <c r="G211" s="112"/>
      <c r="H211" s="112"/>
      <c r="J211" s="43"/>
      <c r="K211" s="47"/>
      <c r="L211" s="48"/>
      <c r="M211" s="48"/>
      <c r="N211" s="48"/>
      <c r="O211" s="43"/>
      <c r="P211" s="43"/>
      <c r="Q211" s="43"/>
      <c r="R211" s="43"/>
      <c r="S211" s="43"/>
      <c r="T211" s="43"/>
      <c r="U211" s="43"/>
      <c r="V211" s="43"/>
    </row>
    <row r="212" spans="1:22" s="45" customFormat="1" x14ac:dyDescent="0.25">
      <c r="A212" s="43"/>
      <c r="D212" s="112"/>
      <c r="E212" s="112"/>
      <c r="F212" s="112"/>
      <c r="G212" s="112"/>
      <c r="H212" s="112"/>
      <c r="J212" s="43"/>
      <c r="K212" s="47"/>
      <c r="L212" s="48"/>
      <c r="M212" s="48"/>
      <c r="N212" s="48"/>
      <c r="O212" s="43"/>
      <c r="P212" s="43"/>
      <c r="Q212" s="43"/>
      <c r="R212" s="43"/>
      <c r="S212" s="43"/>
      <c r="T212" s="43"/>
      <c r="U212" s="43"/>
      <c r="V212" s="43"/>
    </row>
    <row r="213" spans="1:22" s="45" customFormat="1" x14ac:dyDescent="0.25">
      <c r="A213" s="43"/>
      <c r="D213" s="112"/>
      <c r="E213" s="112"/>
      <c r="F213" s="112"/>
      <c r="G213" s="112"/>
      <c r="H213" s="112"/>
      <c r="J213" s="43"/>
      <c r="K213" s="47"/>
      <c r="L213" s="48"/>
      <c r="M213" s="48"/>
      <c r="N213" s="48"/>
      <c r="O213" s="43"/>
      <c r="P213" s="43"/>
      <c r="Q213" s="43"/>
      <c r="R213" s="43"/>
      <c r="S213" s="43"/>
      <c r="T213" s="43"/>
      <c r="U213" s="43"/>
      <c r="V213" s="43"/>
    </row>
    <row r="214" spans="1:22" s="45" customFormat="1" x14ac:dyDescent="0.25">
      <c r="A214" s="43"/>
      <c r="D214" s="112"/>
      <c r="E214" s="112"/>
      <c r="F214" s="112"/>
      <c r="G214" s="112"/>
      <c r="H214" s="112"/>
      <c r="J214" s="43"/>
      <c r="K214" s="47"/>
      <c r="L214" s="48"/>
      <c r="M214" s="48"/>
      <c r="N214" s="48"/>
      <c r="O214" s="43"/>
      <c r="P214" s="43"/>
      <c r="Q214" s="43"/>
      <c r="R214" s="43"/>
      <c r="S214" s="43"/>
      <c r="T214" s="43"/>
      <c r="U214" s="43"/>
      <c r="V214" s="43"/>
    </row>
    <row r="215" spans="1:22" s="45" customFormat="1" x14ac:dyDescent="0.25">
      <c r="A215" s="43"/>
      <c r="D215" s="112"/>
      <c r="E215" s="112"/>
      <c r="F215" s="112"/>
      <c r="G215" s="112"/>
      <c r="H215" s="112"/>
      <c r="J215" s="43"/>
      <c r="K215" s="47"/>
      <c r="L215" s="48"/>
      <c r="M215" s="48"/>
      <c r="N215" s="48"/>
      <c r="O215" s="43"/>
      <c r="P215" s="43"/>
      <c r="Q215" s="43"/>
      <c r="R215" s="43"/>
      <c r="S215" s="43"/>
      <c r="T215" s="43"/>
      <c r="U215" s="43"/>
      <c r="V215" s="43"/>
    </row>
    <row r="216" spans="1:22" s="45" customFormat="1" x14ac:dyDescent="0.25">
      <c r="A216" s="43"/>
      <c r="D216" s="112"/>
      <c r="E216" s="112"/>
      <c r="F216" s="112"/>
      <c r="G216" s="112"/>
      <c r="H216" s="112"/>
      <c r="J216" s="43"/>
      <c r="K216" s="47"/>
      <c r="L216" s="48"/>
      <c r="M216" s="48"/>
      <c r="N216" s="48"/>
      <c r="O216" s="43"/>
      <c r="P216" s="43"/>
      <c r="Q216" s="43"/>
      <c r="R216" s="43"/>
      <c r="S216" s="43"/>
      <c r="T216" s="43"/>
      <c r="U216" s="43"/>
      <c r="V216" s="43"/>
    </row>
    <row r="217" spans="1:22" s="45" customFormat="1" x14ac:dyDescent="0.25">
      <c r="A217" s="43"/>
      <c r="D217" s="112"/>
      <c r="E217" s="112"/>
      <c r="F217" s="112"/>
      <c r="G217" s="112"/>
      <c r="H217" s="112"/>
      <c r="J217" s="43"/>
      <c r="K217" s="47"/>
      <c r="L217" s="48"/>
      <c r="M217" s="48"/>
      <c r="N217" s="48"/>
      <c r="O217" s="43"/>
      <c r="P217" s="43"/>
      <c r="Q217" s="43"/>
      <c r="R217" s="43"/>
      <c r="S217" s="43"/>
      <c r="T217" s="43"/>
      <c r="U217" s="43"/>
      <c r="V217" s="43"/>
    </row>
    <row r="218" spans="1:22" s="45" customFormat="1" x14ac:dyDescent="0.25">
      <c r="A218" s="43"/>
      <c r="D218" s="112"/>
      <c r="E218" s="112"/>
      <c r="F218" s="112"/>
      <c r="G218" s="112"/>
      <c r="H218" s="112"/>
      <c r="J218" s="43"/>
      <c r="K218" s="47"/>
      <c r="L218" s="48"/>
      <c r="M218" s="48"/>
      <c r="N218" s="48"/>
      <c r="O218" s="43"/>
      <c r="P218" s="43"/>
      <c r="Q218" s="43"/>
      <c r="R218" s="43"/>
      <c r="S218" s="43"/>
      <c r="T218" s="43"/>
      <c r="U218" s="43"/>
      <c r="V218" s="43"/>
    </row>
    <row r="219" spans="1:22" s="45" customFormat="1" x14ac:dyDescent="0.25">
      <c r="A219" s="43"/>
      <c r="D219" s="112"/>
      <c r="E219" s="112"/>
      <c r="F219" s="112"/>
      <c r="G219" s="112"/>
      <c r="H219" s="112"/>
      <c r="J219" s="43"/>
      <c r="K219" s="47"/>
      <c r="L219" s="48"/>
      <c r="M219" s="48"/>
      <c r="N219" s="48"/>
      <c r="O219" s="43"/>
      <c r="P219" s="43"/>
      <c r="Q219" s="43"/>
      <c r="R219" s="43"/>
      <c r="S219" s="43"/>
      <c r="T219" s="43"/>
      <c r="U219" s="43"/>
      <c r="V219" s="43"/>
    </row>
    <row r="220" spans="1:22" s="45" customFormat="1" x14ac:dyDescent="0.25">
      <c r="A220" s="43"/>
      <c r="D220" s="112"/>
      <c r="E220" s="112"/>
      <c r="F220" s="112"/>
      <c r="G220" s="112"/>
      <c r="H220" s="112"/>
      <c r="J220" s="43"/>
      <c r="K220" s="47"/>
      <c r="L220" s="48"/>
      <c r="M220" s="48"/>
      <c r="N220" s="48"/>
      <c r="O220" s="43"/>
      <c r="P220" s="43"/>
      <c r="Q220" s="43"/>
      <c r="R220" s="43"/>
      <c r="S220" s="43"/>
      <c r="T220" s="43"/>
      <c r="U220" s="43"/>
      <c r="V220" s="43"/>
    </row>
    <row r="221" spans="1:22" s="45" customFormat="1" x14ac:dyDescent="0.25">
      <c r="A221" s="43"/>
      <c r="D221" s="112"/>
      <c r="E221" s="112"/>
      <c r="F221" s="112"/>
      <c r="G221" s="112"/>
      <c r="H221" s="112"/>
      <c r="J221" s="43"/>
      <c r="K221" s="47"/>
      <c r="L221" s="48"/>
      <c r="M221" s="48"/>
      <c r="N221" s="48"/>
      <c r="O221" s="43"/>
      <c r="P221" s="43"/>
      <c r="Q221" s="43"/>
      <c r="R221" s="43"/>
      <c r="S221" s="43"/>
      <c r="T221" s="43"/>
      <c r="U221" s="43"/>
      <c r="V221" s="43"/>
    </row>
    <row r="222" spans="1:22" s="45" customFormat="1" x14ac:dyDescent="0.25">
      <c r="A222" s="43"/>
      <c r="D222" s="112"/>
      <c r="E222" s="112"/>
      <c r="F222" s="112"/>
      <c r="G222" s="112"/>
      <c r="H222" s="112"/>
      <c r="J222" s="43"/>
      <c r="K222" s="47"/>
      <c r="L222" s="48"/>
      <c r="M222" s="48"/>
      <c r="N222" s="48"/>
      <c r="O222" s="43"/>
      <c r="P222" s="43"/>
      <c r="Q222" s="43"/>
      <c r="R222" s="43"/>
      <c r="S222" s="43"/>
      <c r="T222" s="43"/>
      <c r="U222" s="43"/>
      <c r="V222" s="43"/>
    </row>
    <row r="223" spans="1:22" s="45" customFormat="1" x14ac:dyDescent="0.25">
      <c r="A223" s="43"/>
      <c r="D223" s="112"/>
      <c r="E223" s="112"/>
      <c r="F223" s="112"/>
      <c r="G223" s="112"/>
      <c r="H223" s="112"/>
      <c r="J223" s="43"/>
      <c r="K223" s="47"/>
      <c r="L223" s="48"/>
      <c r="M223" s="48"/>
      <c r="N223" s="48"/>
      <c r="O223" s="43"/>
      <c r="P223" s="43"/>
      <c r="Q223" s="43"/>
      <c r="R223" s="43"/>
      <c r="S223" s="43"/>
      <c r="T223" s="43"/>
      <c r="U223" s="43"/>
      <c r="V223" s="43"/>
    </row>
    <row r="224" spans="1:22" s="45" customFormat="1" x14ac:dyDescent="0.25">
      <c r="A224" s="43"/>
      <c r="D224" s="112"/>
      <c r="E224" s="112"/>
      <c r="F224" s="112"/>
      <c r="G224" s="112"/>
      <c r="H224" s="112"/>
      <c r="J224" s="43"/>
      <c r="K224" s="47"/>
      <c r="L224" s="48"/>
      <c r="M224" s="48"/>
      <c r="N224" s="48"/>
      <c r="O224" s="43"/>
      <c r="P224" s="43"/>
      <c r="Q224" s="43"/>
      <c r="R224" s="43"/>
      <c r="S224" s="43"/>
      <c r="T224" s="43"/>
      <c r="U224" s="43"/>
      <c r="V224" s="43"/>
    </row>
    <row r="225" spans="1:22" s="45" customFormat="1" x14ac:dyDescent="0.25">
      <c r="A225" s="43"/>
      <c r="D225" s="112"/>
      <c r="E225" s="112"/>
      <c r="F225" s="112"/>
      <c r="G225" s="112"/>
      <c r="H225" s="112"/>
      <c r="J225" s="43"/>
      <c r="K225" s="47"/>
      <c r="L225" s="48"/>
      <c r="M225" s="48"/>
      <c r="N225" s="48"/>
      <c r="O225" s="43"/>
      <c r="P225" s="43"/>
      <c r="Q225" s="43"/>
      <c r="R225" s="43"/>
      <c r="S225" s="43"/>
      <c r="T225" s="43"/>
      <c r="U225" s="43"/>
      <c r="V225" s="43"/>
    </row>
    <row r="226" spans="1:22" s="45" customFormat="1" x14ac:dyDescent="0.25">
      <c r="A226" s="43"/>
      <c r="D226" s="112"/>
      <c r="E226" s="112"/>
      <c r="F226" s="112"/>
      <c r="G226" s="112"/>
      <c r="H226" s="112"/>
      <c r="J226" s="43"/>
      <c r="K226" s="47"/>
      <c r="L226" s="48"/>
      <c r="M226" s="48"/>
      <c r="N226" s="48"/>
      <c r="O226" s="43"/>
      <c r="P226" s="43"/>
      <c r="Q226" s="43"/>
      <c r="R226" s="43"/>
      <c r="S226" s="43"/>
      <c r="T226" s="43"/>
      <c r="U226" s="43"/>
      <c r="V226" s="43"/>
    </row>
    <row r="227" spans="1:22" s="45" customFormat="1" x14ac:dyDescent="0.25">
      <c r="A227" s="43"/>
      <c r="D227" s="112"/>
      <c r="E227" s="112"/>
      <c r="F227" s="112"/>
      <c r="G227" s="112"/>
      <c r="H227" s="112"/>
      <c r="J227" s="43"/>
      <c r="K227" s="47"/>
      <c r="L227" s="48"/>
      <c r="M227" s="48"/>
      <c r="N227" s="48"/>
      <c r="O227" s="43"/>
      <c r="P227" s="43"/>
      <c r="Q227" s="43"/>
      <c r="R227" s="43"/>
      <c r="S227" s="43"/>
      <c r="T227" s="43"/>
      <c r="U227" s="43"/>
      <c r="V227" s="43"/>
    </row>
    <row r="228" spans="1:22" s="45" customFormat="1" x14ac:dyDescent="0.25">
      <c r="A228" s="43"/>
      <c r="D228" s="112"/>
      <c r="E228" s="112"/>
      <c r="F228" s="112"/>
      <c r="G228" s="112"/>
      <c r="H228" s="112"/>
      <c r="J228" s="43"/>
      <c r="K228" s="47"/>
      <c r="L228" s="48"/>
      <c r="M228" s="48"/>
      <c r="N228" s="48"/>
      <c r="O228" s="43"/>
      <c r="P228" s="43"/>
      <c r="Q228" s="43"/>
      <c r="R228" s="43"/>
      <c r="S228" s="43"/>
      <c r="T228" s="43"/>
      <c r="U228" s="43"/>
      <c r="V228" s="43"/>
    </row>
    <row r="229" spans="1:22" s="45" customFormat="1" x14ac:dyDescent="0.25">
      <c r="A229" s="43"/>
      <c r="D229" s="112"/>
      <c r="E229" s="112"/>
      <c r="F229" s="112"/>
      <c r="G229" s="112"/>
      <c r="H229" s="112"/>
      <c r="J229" s="43"/>
      <c r="K229" s="47"/>
      <c r="L229" s="48"/>
      <c r="M229" s="48"/>
      <c r="N229" s="48"/>
      <c r="O229" s="43"/>
      <c r="P229" s="43"/>
      <c r="Q229" s="43"/>
      <c r="R229" s="43"/>
      <c r="S229" s="43"/>
      <c r="T229" s="43"/>
      <c r="U229" s="43"/>
      <c r="V229" s="43"/>
    </row>
    <row r="230" spans="1:22" s="45" customFormat="1" x14ac:dyDescent="0.25">
      <c r="A230" s="43"/>
      <c r="D230" s="112"/>
      <c r="E230" s="112"/>
      <c r="F230" s="112"/>
      <c r="G230" s="112"/>
      <c r="H230" s="112"/>
      <c r="J230" s="43"/>
      <c r="K230" s="47"/>
      <c r="L230" s="48"/>
      <c r="M230" s="48"/>
      <c r="N230" s="48"/>
      <c r="O230" s="43"/>
      <c r="P230" s="43"/>
      <c r="Q230" s="43"/>
      <c r="R230" s="43"/>
      <c r="S230" s="43"/>
      <c r="T230" s="43"/>
      <c r="U230" s="43"/>
      <c r="V230" s="43"/>
    </row>
    <row r="231" spans="1:22" s="45" customFormat="1" x14ac:dyDescent="0.25">
      <c r="A231" s="43"/>
      <c r="D231" s="112"/>
      <c r="E231" s="112"/>
      <c r="F231" s="112"/>
      <c r="G231" s="112"/>
      <c r="H231" s="112"/>
      <c r="J231" s="43"/>
      <c r="K231" s="47"/>
      <c r="L231" s="48"/>
      <c r="M231" s="48"/>
      <c r="N231" s="48"/>
      <c r="O231" s="43"/>
      <c r="P231" s="43"/>
      <c r="Q231" s="43"/>
      <c r="R231" s="43"/>
      <c r="S231" s="43"/>
      <c r="T231" s="43"/>
      <c r="U231" s="43"/>
      <c r="V231" s="43"/>
    </row>
    <row r="232" spans="1:22" s="45" customFormat="1" x14ac:dyDescent="0.25">
      <c r="A232" s="43"/>
      <c r="D232" s="112"/>
      <c r="E232" s="112"/>
      <c r="F232" s="112"/>
      <c r="G232" s="112"/>
      <c r="H232" s="112"/>
      <c r="J232" s="43"/>
      <c r="K232" s="47"/>
      <c r="L232" s="48"/>
      <c r="M232" s="48"/>
      <c r="N232" s="48"/>
      <c r="O232" s="43"/>
      <c r="P232" s="43"/>
      <c r="Q232" s="43"/>
      <c r="R232" s="43"/>
      <c r="S232" s="43"/>
      <c r="T232" s="43"/>
      <c r="U232" s="43"/>
      <c r="V232" s="43"/>
    </row>
    <row r="233" spans="1:22" s="45" customFormat="1" x14ac:dyDescent="0.25">
      <c r="A233" s="43"/>
      <c r="D233" s="112"/>
      <c r="E233" s="112"/>
      <c r="F233" s="112"/>
      <c r="G233" s="112"/>
      <c r="H233" s="112"/>
      <c r="J233" s="43"/>
      <c r="K233" s="47"/>
      <c r="L233" s="48"/>
      <c r="M233" s="48"/>
      <c r="N233" s="48"/>
      <c r="O233" s="43"/>
      <c r="P233" s="43"/>
      <c r="Q233" s="43"/>
      <c r="R233" s="43"/>
      <c r="S233" s="43"/>
      <c r="T233" s="43"/>
      <c r="U233" s="43"/>
      <c r="V233" s="43"/>
    </row>
    <row r="234" spans="1:22" s="45" customFormat="1" x14ac:dyDescent="0.25">
      <c r="A234" s="43"/>
      <c r="D234" s="112"/>
      <c r="E234" s="112"/>
      <c r="F234" s="112"/>
      <c r="G234" s="112"/>
      <c r="H234" s="112"/>
      <c r="J234" s="43"/>
      <c r="K234" s="47"/>
      <c r="L234" s="48"/>
      <c r="M234" s="48"/>
      <c r="N234" s="48"/>
      <c r="O234" s="43"/>
      <c r="P234" s="43"/>
      <c r="Q234" s="43"/>
      <c r="R234" s="43"/>
      <c r="S234" s="43"/>
      <c r="T234" s="43"/>
      <c r="U234" s="43"/>
      <c r="V234" s="43"/>
    </row>
    <row r="235" spans="1:22" s="45" customFormat="1" x14ac:dyDescent="0.25">
      <c r="A235" s="43"/>
      <c r="D235" s="112"/>
      <c r="E235" s="112"/>
      <c r="F235" s="112"/>
      <c r="G235" s="112"/>
      <c r="H235" s="112"/>
      <c r="J235" s="43"/>
      <c r="K235" s="47"/>
      <c r="L235" s="48"/>
      <c r="M235" s="48"/>
      <c r="N235" s="48"/>
      <c r="O235" s="43"/>
      <c r="P235" s="43"/>
      <c r="Q235" s="43"/>
      <c r="R235" s="43"/>
      <c r="S235" s="43"/>
      <c r="T235" s="43"/>
      <c r="U235" s="43"/>
      <c r="V235" s="43"/>
    </row>
    <row r="236" spans="1:22" s="45" customFormat="1" x14ac:dyDescent="0.25">
      <c r="A236" s="43"/>
      <c r="D236" s="112"/>
      <c r="E236" s="112"/>
      <c r="F236" s="112"/>
      <c r="G236" s="112"/>
      <c r="H236" s="112"/>
      <c r="J236" s="43"/>
      <c r="K236" s="47"/>
      <c r="L236" s="48"/>
      <c r="M236" s="48"/>
      <c r="N236" s="48"/>
      <c r="O236" s="43"/>
      <c r="P236" s="43"/>
      <c r="Q236" s="43"/>
      <c r="R236" s="43"/>
      <c r="S236" s="43"/>
      <c r="T236" s="43"/>
      <c r="U236" s="43"/>
      <c r="V236" s="43"/>
    </row>
    <row r="237" spans="1:22" s="45" customFormat="1" x14ac:dyDescent="0.25">
      <c r="A237" s="43"/>
      <c r="D237" s="112"/>
      <c r="E237" s="112"/>
      <c r="F237" s="112"/>
      <c r="G237" s="112"/>
      <c r="H237" s="112"/>
      <c r="J237" s="43"/>
      <c r="K237" s="47"/>
      <c r="L237" s="48"/>
      <c r="M237" s="48"/>
      <c r="N237" s="48"/>
      <c r="O237" s="43"/>
      <c r="P237" s="43"/>
      <c r="Q237" s="43"/>
      <c r="R237" s="43"/>
      <c r="S237" s="43"/>
      <c r="T237" s="43"/>
      <c r="U237" s="43"/>
      <c r="V237" s="43"/>
    </row>
    <row r="238" spans="1:22" s="45" customFormat="1" x14ac:dyDescent="0.25">
      <c r="A238" s="43"/>
      <c r="D238" s="112"/>
      <c r="E238" s="112"/>
      <c r="F238" s="112"/>
      <c r="G238" s="112"/>
      <c r="H238" s="112"/>
      <c r="J238" s="43"/>
      <c r="K238" s="47"/>
      <c r="L238" s="48"/>
      <c r="M238" s="48"/>
      <c r="N238" s="48"/>
      <c r="O238" s="43"/>
      <c r="P238" s="43"/>
      <c r="Q238" s="43"/>
      <c r="R238" s="43"/>
      <c r="S238" s="43"/>
      <c r="T238" s="43"/>
      <c r="U238" s="43"/>
      <c r="V238" s="43"/>
    </row>
    <row r="239" spans="1:22" s="45" customFormat="1" x14ac:dyDescent="0.25">
      <c r="A239" s="43"/>
      <c r="D239" s="112"/>
      <c r="E239" s="112"/>
      <c r="F239" s="112"/>
      <c r="G239" s="112"/>
      <c r="H239" s="112"/>
      <c r="J239" s="43"/>
      <c r="K239" s="47"/>
      <c r="L239" s="48"/>
      <c r="M239" s="48"/>
      <c r="N239" s="48"/>
      <c r="O239" s="43"/>
      <c r="P239" s="43"/>
      <c r="Q239" s="43"/>
      <c r="R239" s="43"/>
      <c r="S239" s="43"/>
      <c r="T239" s="43"/>
      <c r="U239" s="43"/>
      <c r="V239" s="43"/>
    </row>
    <row r="240" spans="1:22" s="45" customFormat="1" x14ac:dyDescent="0.25">
      <c r="A240" s="43"/>
      <c r="D240" s="112"/>
      <c r="E240" s="112"/>
      <c r="F240" s="112"/>
      <c r="G240" s="112"/>
      <c r="H240" s="112"/>
      <c r="J240" s="43"/>
      <c r="K240" s="47"/>
      <c r="L240" s="48"/>
      <c r="M240" s="48"/>
      <c r="N240" s="48"/>
      <c r="O240" s="43"/>
      <c r="P240" s="43"/>
      <c r="Q240" s="43"/>
      <c r="R240" s="43"/>
      <c r="S240" s="43"/>
      <c r="T240" s="43"/>
      <c r="U240" s="43"/>
      <c r="V240" s="43"/>
    </row>
    <row r="241" spans="1:22" s="45" customFormat="1" x14ac:dyDescent="0.25">
      <c r="A241" s="43"/>
      <c r="D241" s="112"/>
      <c r="E241" s="112"/>
      <c r="F241" s="112"/>
      <c r="G241" s="112"/>
      <c r="H241" s="112"/>
      <c r="J241" s="43"/>
      <c r="K241" s="47"/>
      <c r="L241" s="48"/>
      <c r="M241" s="48"/>
      <c r="N241" s="48"/>
      <c r="O241" s="43"/>
      <c r="P241" s="43"/>
      <c r="Q241" s="43"/>
      <c r="R241" s="43"/>
      <c r="S241" s="43"/>
      <c r="T241" s="43"/>
      <c r="U241" s="43"/>
      <c r="V241" s="43"/>
    </row>
    <row r="242" spans="1:22" s="45" customFormat="1" x14ac:dyDescent="0.25">
      <c r="A242" s="43"/>
      <c r="D242" s="112"/>
      <c r="E242" s="112"/>
      <c r="F242" s="112"/>
      <c r="G242" s="112"/>
      <c r="H242" s="112"/>
      <c r="J242" s="43"/>
      <c r="K242" s="47"/>
      <c r="L242" s="48"/>
      <c r="M242" s="48"/>
      <c r="N242" s="48"/>
      <c r="O242" s="43"/>
      <c r="P242" s="43"/>
      <c r="Q242" s="43"/>
      <c r="R242" s="43"/>
      <c r="S242" s="43"/>
      <c r="T242" s="43"/>
      <c r="U242" s="43"/>
      <c r="V242" s="43"/>
    </row>
    <row r="243" spans="1:22" s="45" customFormat="1" x14ac:dyDescent="0.25">
      <c r="A243" s="43"/>
      <c r="D243" s="112"/>
      <c r="E243" s="112"/>
      <c r="F243" s="112"/>
      <c r="G243" s="112"/>
      <c r="H243" s="112"/>
      <c r="J243" s="43"/>
      <c r="K243" s="47"/>
      <c r="L243" s="48"/>
      <c r="M243" s="48"/>
      <c r="N243" s="48"/>
      <c r="O243" s="43"/>
      <c r="P243" s="43"/>
      <c r="Q243" s="43"/>
      <c r="R243" s="43"/>
      <c r="S243" s="43"/>
      <c r="T243" s="43"/>
      <c r="U243" s="43"/>
      <c r="V243" s="43"/>
    </row>
    <row r="244" spans="1:22" s="45" customFormat="1" x14ac:dyDescent="0.25">
      <c r="A244" s="43"/>
      <c r="D244" s="112"/>
      <c r="E244" s="112"/>
      <c r="F244" s="112"/>
      <c r="G244" s="112"/>
      <c r="H244" s="112"/>
      <c r="J244" s="43"/>
      <c r="K244" s="47"/>
      <c r="L244" s="48"/>
      <c r="M244" s="48"/>
      <c r="N244" s="48"/>
      <c r="O244" s="43"/>
      <c r="P244" s="43"/>
      <c r="Q244" s="43"/>
      <c r="R244" s="43"/>
      <c r="S244" s="43"/>
      <c r="T244" s="43"/>
      <c r="U244" s="43"/>
      <c r="V244" s="43"/>
    </row>
    <row r="245" spans="1:22" s="45" customFormat="1" x14ac:dyDescent="0.25">
      <c r="A245" s="43"/>
      <c r="D245" s="112"/>
      <c r="E245" s="112"/>
      <c r="F245" s="112"/>
      <c r="G245" s="112"/>
      <c r="H245" s="112"/>
      <c r="J245" s="43"/>
      <c r="K245" s="47"/>
      <c r="L245" s="48"/>
      <c r="M245" s="48"/>
      <c r="N245" s="48"/>
      <c r="O245" s="43"/>
      <c r="P245" s="43"/>
      <c r="Q245" s="43"/>
      <c r="R245" s="43"/>
      <c r="S245" s="43"/>
      <c r="T245" s="43"/>
      <c r="U245" s="43"/>
      <c r="V245" s="43"/>
    </row>
    <row r="246" spans="1:22" s="45" customFormat="1" x14ac:dyDescent="0.25">
      <c r="A246" s="43"/>
      <c r="D246" s="112"/>
      <c r="E246" s="112"/>
      <c r="F246" s="112"/>
      <c r="G246" s="112"/>
      <c r="H246" s="112"/>
      <c r="J246" s="43"/>
      <c r="K246" s="47"/>
      <c r="L246" s="48"/>
      <c r="M246" s="48"/>
      <c r="N246" s="48"/>
      <c r="O246" s="43"/>
      <c r="P246" s="43"/>
      <c r="Q246" s="43"/>
      <c r="R246" s="43"/>
      <c r="S246" s="43"/>
      <c r="T246" s="43"/>
      <c r="U246" s="43"/>
      <c r="V246" s="43"/>
    </row>
    <row r="247" spans="1:22" s="45" customFormat="1" x14ac:dyDescent="0.25">
      <c r="A247" s="43"/>
      <c r="D247" s="112"/>
      <c r="E247" s="112"/>
      <c r="F247" s="112"/>
      <c r="G247" s="112"/>
      <c r="H247" s="112"/>
      <c r="J247" s="43"/>
      <c r="K247" s="47"/>
      <c r="L247" s="48"/>
      <c r="M247" s="48"/>
      <c r="N247" s="48"/>
      <c r="O247" s="43"/>
      <c r="P247" s="43"/>
      <c r="Q247" s="43"/>
      <c r="R247" s="43"/>
      <c r="S247" s="43"/>
      <c r="T247" s="43"/>
      <c r="U247" s="43"/>
      <c r="V247" s="43"/>
    </row>
    <row r="248" spans="1:22" s="45" customFormat="1" x14ac:dyDescent="0.25">
      <c r="A248" s="43"/>
      <c r="D248" s="112"/>
      <c r="E248" s="112"/>
      <c r="F248" s="112"/>
      <c r="G248" s="112"/>
      <c r="H248" s="112"/>
      <c r="J248" s="43"/>
      <c r="K248" s="47"/>
      <c r="L248" s="48"/>
      <c r="M248" s="48"/>
      <c r="N248" s="48"/>
      <c r="O248" s="43"/>
      <c r="P248" s="43"/>
      <c r="Q248" s="43"/>
      <c r="R248" s="43"/>
      <c r="S248" s="43"/>
      <c r="T248" s="43"/>
      <c r="U248" s="43"/>
      <c r="V248" s="43"/>
    </row>
    <row r="249" spans="1:22" s="45" customFormat="1" x14ac:dyDescent="0.25">
      <c r="A249" s="43"/>
      <c r="D249" s="112"/>
      <c r="E249" s="112"/>
      <c r="F249" s="112"/>
      <c r="G249" s="112"/>
      <c r="H249" s="112"/>
      <c r="J249" s="43"/>
      <c r="K249" s="47"/>
      <c r="L249" s="48"/>
      <c r="M249" s="48"/>
      <c r="N249" s="48"/>
      <c r="O249" s="43"/>
      <c r="P249" s="43"/>
      <c r="Q249" s="43"/>
      <c r="R249" s="43"/>
      <c r="S249" s="43"/>
      <c r="T249" s="43"/>
      <c r="U249" s="43"/>
      <c r="V249" s="43"/>
    </row>
    <row r="250" spans="1:22" s="45" customFormat="1" x14ac:dyDescent="0.25">
      <c r="A250" s="43"/>
      <c r="D250" s="112"/>
      <c r="E250" s="112"/>
      <c r="F250" s="112"/>
      <c r="G250" s="112"/>
      <c r="H250" s="112"/>
      <c r="J250" s="43"/>
      <c r="K250" s="47"/>
      <c r="L250" s="48"/>
      <c r="M250" s="48"/>
      <c r="N250" s="48"/>
      <c r="O250" s="43"/>
      <c r="P250" s="43"/>
      <c r="Q250" s="43"/>
      <c r="R250" s="43"/>
      <c r="S250" s="43"/>
      <c r="T250" s="43"/>
      <c r="U250" s="43"/>
      <c r="V250" s="43"/>
    </row>
    <row r="251" spans="1:22" s="45" customFormat="1" x14ac:dyDescent="0.25">
      <c r="A251" s="43"/>
      <c r="D251" s="112"/>
      <c r="E251" s="112"/>
      <c r="F251" s="112"/>
      <c r="G251" s="112"/>
      <c r="H251" s="112"/>
      <c r="J251" s="43"/>
      <c r="K251" s="47"/>
      <c r="L251" s="48"/>
      <c r="M251" s="48"/>
      <c r="N251" s="48"/>
      <c r="O251" s="43"/>
      <c r="P251" s="43"/>
      <c r="Q251" s="43"/>
      <c r="R251" s="43"/>
      <c r="S251" s="43"/>
      <c r="T251" s="43"/>
      <c r="U251" s="43"/>
      <c r="V251" s="43"/>
    </row>
    <row r="252" spans="1:22" s="45" customFormat="1" x14ac:dyDescent="0.25">
      <c r="A252" s="43"/>
      <c r="D252" s="112"/>
      <c r="E252" s="112"/>
      <c r="F252" s="112"/>
      <c r="G252" s="112"/>
      <c r="H252" s="112"/>
      <c r="J252" s="43"/>
      <c r="K252" s="47"/>
      <c r="L252" s="48"/>
      <c r="M252" s="48"/>
      <c r="N252" s="48"/>
      <c r="O252" s="43"/>
      <c r="P252" s="43"/>
      <c r="Q252" s="43"/>
      <c r="R252" s="43"/>
      <c r="S252" s="43"/>
      <c r="T252" s="43"/>
      <c r="U252" s="43"/>
      <c r="V252" s="43"/>
    </row>
    <row r="253" spans="1:22" s="45" customFormat="1" x14ac:dyDescent="0.25">
      <c r="A253" s="43"/>
      <c r="D253" s="112"/>
      <c r="E253" s="112"/>
      <c r="F253" s="112"/>
      <c r="G253" s="112"/>
      <c r="H253" s="112"/>
      <c r="J253" s="43"/>
      <c r="K253" s="47"/>
      <c r="L253" s="48"/>
      <c r="M253" s="48"/>
      <c r="N253" s="48"/>
      <c r="O253" s="43"/>
      <c r="P253" s="43"/>
      <c r="Q253" s="43"/>
      <c r="R253" s="43"/>
      <c r="S253" s="43"/>
      <c r="T253" s="43"/>
      <c r="U253" s="43"/>
      <c r="V253" s="43"/>
    </row>
    <row r="254" spans="1:22" s="45" customFormat="1" x14ac:dyDescent="0.25">
      <c r="A254" s="43"/>
      <c r="D254" s="112"/>
      <c r="E254" s="112"/>
      <c r="F254" s="112"/>
      <c r="G254" s="112"/>
      <c r="H254" s="112"/>
      <c r="J254" s="43"/>
      <c r="K254" s="47"/>
      <c r="L254" s="48"/>
      <c r="M254" s="48"/>
      <c r="N254" s="48"/>
      <c r="O254" s="43"/>
      <c r="P254" s="43"/>
      <c r="Q254" s="43"/>
      <c r="R254" s="43"/>
      <c r="S254" s="43"/>
      <c r="T254" s="43"/>
      <c r="U254" s="43"/>
      <c r="V254" s="43"/>
    </row>
    <row r="255" spans="1:22" s="45" customFormat="1" x14ac:dyDescent="0.25">
      <c r="A255" s="43"/>
      <c r="D255" s="112"/>
      <c r="E255" s="112"/>
      <c r="F255" s="112"/>
      <c r="G255" s="112"/>
      <c r="H255" s="112"/>
      <c r="J255" s="43"/>
      <c r="K255" s="47"/>
      <c r="L255" s="48"/>
      <c r="M255" s="48"/>
      <c r="N255" s="48"/>
      <c r="O255" s="43"/>
      <c r="P255" s="43"/>
      <c r="Q255" s="43"/>
      <c r="R255" s="43"/>
      <c r="S255" s="43"/>
      <c r="T255" s="43"/>
      <c r="U255" s="43"/>
      <c r="V255" s="43"/>
    </row>
    <row r="256" spans="1:22" s="45" customFormat="1" x14ac:dyDescent="0.25">
      <c r="A256" s="43"/>
      <c r="D256" s="112"/>
      <c r="E256" s="112"/>
      <c r="F256" s="112"/>
      <c r="G256" s="112"/>
      <c r="H256" s="112"/>
      <c r="J256" s="43"/>
      <c r="K256" s="47"/>
      <c r="L256" s="48"/>
      <c r="M256" s="48"/>
      <c r="N256" s="48"/>
      <c r="O256" s="43"/>
      <c r="P256" s="43"/>
      <c r="Q256" s="43"/>
      <c r="R256" s="43"/>
      <c r="S256" s="43"/>
      <c r="T256" s="43"/>
      <c r="U256" s="43"/>
      <c r="V256" s="43"/>
    </row>
    <row r="257" spans="1:22" s="45" customFormat="1" x14ac:dyDescent="0.25">
      <c r="A257" s="43"/>
      <c r="D257" s="112"/>
      <c r="E257" s="112"/>
      <c r="F257" s="112"/>
      <c r="G257" s="112"/>
      <c r="H257" s="112"/>
      <c r="J257" s="43"/>
      <c r="K257" s="47"/>
      <c r="L257" s="48"/>
      <c r="M257" s="48"/>
      <c r="N257" s="48"/>
      <c r="O257" s="43"/>
      <c r="P257" s="43"/>
      <c r="Q257" s="43"/>
      <c r="R257" s="43"/>
      <c r="S257" s="43"/>
      <c r="T257" s="43"/>
      <c r="U257" s="43"/>
      <c r="V257" s="43"/>
    </row>
    <row r="258" spans="1:22" s="45" customFormat="1" x14ac:dyDescent="0.25">
      <c r="A258" s="43"/>
      <c r="D258" s="112"/>
      <c r="E258" s="112"/>
      <c r="F258" s="112"/>
      <c r="G258" s="112"/>
      <c r="H258" s="112"/>
      <c r="J258" s="43"/>
      <c r="K258" s="47"/>
      <c r="L258" s="48"/>
      <c r="M258" s="48"/>
      <c r="N258" s="48"/>
      <c r="O258" s="43"/>
      <c r="P258" s="43"/>
      <c r="Q258" s="43"/>
      <c r="R258" s="43"/>
      <c r="S258" s="43"/>
      <c r="T258" s="43"/>
      <c r="U258" s="43"/>
      <c r="V258" s="43"/>
    </row>
    <row r="259" spans="1:22" s="45" customFormat="1" x14ac:dyDescent="0.25">
      <c r="A259" s="43"/>
      <c r="D259" s="112"/>
      <c r="E259" s="112"/>
      <c r="F259" s="112"/>
      <c r="G259" s="112"/>
      <c r="H259" s="112"/>
      <c r="J259" s="43"/>
      <c r="K259" s="47"/>
      <c r="L259" s="48"/>
      <c r="M259" s="48"/>
      <c r="N259" s="48"/>
      <c r="O259" s="43"/>
      <c r="P259" s="43"/>
      <c r="Q259" s="43"/>
      <c r="R259" s="43"/>
      <c r="S259" s="43"/>
      <c r="T259" s="43"/>
      <c r="U259" s="43"/>
      <c r="V259" s="43"/>
    </row>
    <row r="260" spans="1:22" s="45" customFormat="1" x14ac:dyDescent="0.25">
      <c r="A260" s="43"/>
      <c r="D260" s="112"/>
      <c r="E260" s="112"/>
      <c r="F260" s="112"/>
      <c r="G260" s="112"/>
      <c r="H260" s="112"/>
      <c r="J260" s="43"/>
      <c r="K260" s="47"/>
      <c r="L260" s="48"/>
      <c r="M260" s="48"/>
      <c r="N260" s="48"/>
      <c r="O260" s="43"/>
      <c r="P260" s="43"/>
      <c r="Q260" s="43"/>
      <c r="R260" s="43"/>
      <c r="S260" s="43"/>
      <c r="T260" s="43"/>
      <c r="U260" s="43"/>
      <c r="V260" s="43"/>
    </row>
    <row r="261" spans="1:22" s="45" customFormat="1" x14ac:dyDescent="0.25">
      <c r="A261" s="43"/>
      <c r="D261" s="112"/>
      <c r="E261" s="112"/>
      <c r="F261" s="112"/>
      <c r="G261" s="112"/>
      <c r="H261" s="112"/>
      <c r="J261" s="43"/>
      <c r="K261" s="47"/>
      <c r="L261" s="48"/>
      <c r="M261" s="48"/>
      <c r="N261" s="48"/>
      <c r="O261" s="43"/>
      <c r="P261" s="43"/>
      <c r="Q261" s="43"/>
      <c r="R261" s="43"/>
      <c r="S261" s="43"/>
      <c r="T261" s="43"/>
      <c r="U261" s="43"/>
      <c r="V261" s="43"/>
    </row>
    <row r="262" spans="1:22" s="45" customFormat="1" x14ac:dyDescent="0.25">
      <c r="A262" s="43"/>
      <c r="D262" s="112"/>
      <c r="E262" s="112"/>
      <c r="F262" s="112"/>
      <c r="G262" s="112"/>
      <c r="H262" s="112"/>
      <c r="J262" s="43"/>
      <c r="K262" s="47"/>
      <c r="L262" s="48"/>
      <c r="M262" s="48"/>
      <c r="N262" s="48"/>
      <c r="O262" s="43"/>
      <c r="P262" s="43"/>
      <c r="Q262" s="43"/>
      <c r="R262" s="43"/>
      <c r="S262" s="43"/>
      <c r="T262" s="43"/>
      <c r="U262" s="43"/>
      <c r="V262" s="43"/>
    </row>
    <row r="263" spans="1:22" s="45" customFormat="1" x14ac:dyDescent="0.25">
      <c r="A263" s="43"/>
      <c r="D263" s="112"/>
      <c r="E263" s="112"/>
      <c r="F263" s="112"/>
      <c r="G263" s="112"/>
      <c r="H263" s="112"/>
      <c r="J263" s="43"/>
      <c r="K263" s="47"/>
      <c r="L263" s="48"/>
      <c r="M263" s="48"/>
      <c r="N263" s="48"/>
      <c r="O263" s="43"/>
      <c r="P263" s="43"/>
      <c r="Q263" s="43"/>
      <c r="R263" s="43"/>
      <c r="S263" s="43"/>
      <c r="T263" s="43"/>
      <c r="U263" s="43"/>
      <c r="V263" s="43"/>
    </row>
    <row r="264" spans="1:22" s="45" customFormat="1" x14ac:dyDescent="0.25">
      <c r="A264" s="43"/>
      <c r="D264" s="112"/>
      <c r="E264" s="112"/>
      <c r="F264" s="112"/>
      <c r="G264" s="112"/>
      <c r="H264" s="112"/>
      <c r="J264" s="43"/>
      <c r="K264" s="47"/>
      <c r="L264" s="48"/>
      <c r="M264" s="48"/>
      <c r="N264" s="48"/>
      <c r="O264" s="43"/>
      <c r="P264" s="43"/>
      <c r="Q264" s="43"/>
      <c r="R264" s="43"/>
      <c r="S264" s="43"/>
      <c r="T264" s="43"/>
      <c r="U264" s="43"/>
      <c r="V264" s="43"/>
    </row>
    <row r="265" spans="1:22" s="45" customFormat="1" x14ac:dyDescent="0.25">
      <c r="A265" s="43"/>
      <c r="D265" s="112"/>
      <c r="E265" s="112"/>
      <c r="F265" s="112"/>
      <c r="G265" s="112"/>
      <c r="H265" s="112"/>
      <c r="J265" s="43"/>
      <c r="K265" s="47"/>
      <c r="L265" s="48"/>
      <c r="M265" s="48"/>
      <c r="N265" s="48"/>
      <c r="O265" s="43"/>
      <c r="P265" s="43"/>
      <c r="Q265" s="43"/>
      <c r="R265" s="43"/>
      <c r="S265" s="43"/>
      <c r="T265" s="43"/>
      <c r="U265" s="43"/>
      <c r="V265" s="43"/>
    </row>
    <row r="266" spans="1:22" s="45" customFormat="1" x14ac:dyDescent="0.25">
      <c r="A266" s="43"/>
      <c r="D266" s="112"/>
      <c r="E266" s="112"/>
      <c r="F266" s="112"/>
      <c r="G266" s="112"/>
      <c r="H266" s="112"/>
      <c r="J266" s="43"/>
      <c r="K266" s="47"/>
      <c r="L266" s="48"/>
      <c r="M266" s="48"/>
      <c r="N266" s="48"/>
      <c r="O266" s="43"/>
      <c r="P266" s="43"/>
      <c r="Q266" s="43"/>
      <c r="R266" s="43"/>
      <c r="S266" s="43"/>
      <c r="T266" s="43"/>
      <c r="U266" s="43"/>
      <c r="V266" s="43"/>
    </row>
    <row r="267" spans="1:22" s="45" customFormat="1" x14ac:dyDescent="0.25">
      <c r="A267" s="43"/>
      <c r="D267" s="112"/>
      <c r="E267" s="112"/>
      <c r="F267" s="112"/>
      <c r="G267" s="112"/>
      <c r="H267" s="112"/>
      <c r="J267" s="43"/>
      <c r="K267" s="47"/>
      <c r="L267" s="48"/>
      <c r="M267" s="48"/>
      <c r="N267" s="48"/>
      <c r="O267" s="43"/>
      <c r="P267" s="43"/>
      <c r="Q267" s="43"/>
      <c r="R267" s="43"/>
      <c r="S267" s="43"/>
      <c r="T267" s="43"/>
      <c r="U267" s="43"/>
      <c r="V267" s="43"/>
    </row>
    <row r="268" spans="1:22" s="45" customFormat="1" x14ac:dyDescent="0.25">
      <c r="A268" s="43"/>
      <c r="D268" s="112"/>
      <c r="E268" s="112"/>
      <c r="F268" s="112"/>
      <c r="G268" s="112"/>
      <c r="H268" s="112"/>
      <c r="J268" s="43"/>
      <c r="K268" s="47"/>
      <c r="L268" s="48"/>
      <c r="M268" s="48"/>
      <c r="N268" s="48"/>
      <c r="O268" s="43"/>
      <c r="P268" s="43"/>
      <c r="Q268" s="43"/>
      <c r="R268" s="43"/>
      <c r="S268" s="43"/>
      <c r="T268" s="43"/>
      <c r="U268" s="43"/>
      <c r="V268" s="43"/>
    </row>
    <row r="269" spans="1:22" s="45" customFormat="1" x14ac:dyDescent="0.25">
      <c r="A269" s="43"/>
      <c r="D269" s="112"/>
      <c r="E269" s="112"/>
      <c r="F269" s="112"/>
      <c r="G269" s="112"/>
      <c r="H269" s="112"/>
      <c r="J269" s="43"/>
      <c r="K269" s="47"/>
      <c r="L269" s="48"/>
      <c r="M269" s="48"/>
      <c r="N269" s="48"/>
      <c r="O269" s="43"/>
      <c r="P269" s="43"/>
      <c r="Q269" s="43"/>
      <c r="R269" s="43"/>
      <c r="S269" s="43"/>
      <c r="T269" s="43"/>
      <c r="U269" s="43"/>
      <c r="V269" s="43"/>
    </row>
    <row r="270" spans="1:22" s="45" customFormat="1" x14ac:dyDescent="0.25">
      <c r="A270" s="43"/>
      <c r="D270" s="112"/>
      <c r="E270" s="112"/>
      <c r="F270" s="112"/>
      <c r="G270" s="112"/>
      <c r="H270" s="112"/>
      <c r="J270" s="43"/>
      <c r="K270" s="47"/>
      <c r="L270" s="48"/>
      <c r="M270" s="48"/>
      <c r="N270" s="48"/>
      <c r="O270" s="43"/>
      <c r="P270" s="43"/>
      <c r="Q270" s="43"/>
      <c r="R270" s="43"/>
      <c r="S270" s="43"/>
      <c r="T270" s="43"/>
      <c r="U270" s="43"/>
      <c r="V270" s="43"/>
    </row>
    <row r="271" spans="1:22" s="45" customFormat="1" x14ac:dyDescent="0.25">
      <c r="A271" s="43"/>
      <c r="D271" s="112"/>
      <c r="E271" s="112"/>
      <c r="F271" s="112"/>
      <c r="G271" s="112"/>
      <c r="H271" s="112"/>
      <c r="J271" s="43"/>
      <c r="K271" s="47"/>
      <c r="L271" s="48"/>
      <c r="M271" s="48"/>
      <c r="N271" s="48"/>
      <c r="O271" s="43"/>
      <c r="P271" s="43"/>
      <c r="Q271" s="43"/>
      <c r="R271" s="43"/>
      <c r="S271" s="43"/>
      <c r="T271" s="43"/>
      <c r="U271" s="43"/>
      <c r="V271" s="43"/>
    </row>
  </sheetData>
  <pageMargins left="0.7" right="0.7" top="0.75" bottom="0.75" header="0.3" footer="0.3"/>
  <pageSetup orientation="portrait" r:id="rId1"/>
  <headerFooter>
    <oddHeader>&amp;LUT 17-035-01
AFR 19&amp;R&amp;"-,Bold"Attachment AFR 2nd Supplemental</oddHeader>
    <oddFooter>&amp;L&amp;F&amp;CPage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7"/>
  <sheetViews>
    <sheetView tabSelected="1" workbookViewId="0"/>
  </sheetViews>
  <sheetFormatPr defaultColWidth="9.140625" defaultRowHeight="11.25" x14ac:dyDescent="0.2"/>
  <cols>
    <col min="1" max="1" width="61.5703125" style="5" bestFit="1" customWidth="1"/>
    <col min="2" max="2" width="23" style="4" bestFit="1" customWidth="1"/>
    <col min="3" max="16384" width="9.140625" style="5"/>
  </cols>
  <sheetData>
    <row r="3" spans="1:3" x14ac:dyDescent="0.2">
      <c r="A3" s="3" t="s">
        <v>305</v>
      </c>
      <c r="B3" s="10" t="s">
        <v>307</v>
      </c>
    </row>
    <row r="4" spans="1:3" x14ac:dyDescent="0.2">
      <c r="A4" s="8" t="s">
        <v>331</v>
      </c>
      <c r="B4" s="11">
        <v>-5200734320.2400007</v>
      </c>
    </row>
    <row r="5" spans="1:3" x14ac:dyDescent="0.2">
      <c r="A5" s="7" t="s">
        <v>333</v>
      </c>
      <c r="B5" s="10">
        <v>-187.82</v>
      </c>
    </row>
    <row r="6" spans="1:3" x14ac:dyDescent="0.2">
      <c r="A6" s="7" t="s">
        <v>93</v>
      </c>
      <c r="B6" s="10">
        <v>-1269454.74</v>
      </c>
    </row>
    <row r="7" spans="1:3" x14ac:dyDescent="0.2">
      <c r="A7" s="7" t="s">
        <v>134</v>
      </c>
      <c r="B7" s="10">
        <v>-326996.62</v>
      </c>
    </row>
    <row r="8" spans="1:3" x14ac:dyDescent="0.2">
      <c r="A8" s="7" t="s">
        <v>5</v>
      </c>
      <c r="B8" s="10">
        <v>-1851336999.29</v>
      </c>
    </row>
    <row r="9" spans="1:3" x14ac:dyDescent="0.2">
      <c r="A9" s="7" t="s">
        <v>8</v>
      </c>
      <c r="B9" s="10">
        <v>-2973215402.3399997</v>
      </c>
    </row>
    <row r="10" spans="1:3" x14ac:dyDescent="0.2">
      <c r="A10" s="7" t="s">
        <v>31</v>
      </c>
      <c r="B10" s="10">
        <v>-20068906.040000003</v>
      </c>
    </row>
    <row r="11" spans="1:3" x14ac:dyDescent="0.2">
      <c r="A11" s="7" t="s">
        <v>26</v>
      </c>
      <c r="B11" s="10">
        <v>-21985292.25</v>
      </c>
    </row>
    <row r="12" spans="1:3" x14ac:dyDescent="0.2">
      <c r="A12" s="7" t="s">
        <v>11</v>
      </c>
      <c r="B12" s="10">
        <v>-177098460.01999995</v>
      </c>
      <c r="C12" s="22" t="s">
        <v>308</v>
      </c>
    </row>
    <row r="13" spans="1:3" x14ac:dyDescent="0.2">
      <c r="A13" s="7" t="s">
        <v>54</v>
      </c>
      <c r="B13" s="10">
        <v>-9371768.5199999996</v>
      </c>
    </row>
    <row r="14" spans="1:3" x14ac:dyDescent="0.2">
      <c r="A14" s="7" t="s">
        <v>70</v>
      </c>
      <c r="B14" s="10">
        <v>-5643618.0099999998</v>
      </c>
    </row>
    <row r="15" spans="1:3" x14ac:dyDescent="0.2">
      <c r="A15" s="7" t="s">
        <v>152</v>
      </c>
      <c r="B15" s="10">
        <v>-75033.05</v>
      </c>
    </row>
    <row r="16" spans="1:3" x14ac:dyDescent="0.2">
      <c r="A16" s="7" t="s">
        <v>56</v>
      </c>
      <c r="B16" s="10">
        <v>-20494187.540000003</v>
      </c>
    </row>
    <row r="17" spans="1:3" x14ac:dyDescent="0.2">
      <c r="A17" s="7" t="s">
        <v>38</v>
      </c>
      <c r="B17" s="10">
        <v>-22817905.750000019</v>
      </c>
    </row>
    <row r="18" spans="1:3" x14ac:dyDescent="0.2">
      <c r="A18" s="7" t="s">
        <v>23</v>
      </c>
      <c r="B18" s="10">
        <v>-100653553.51000002</v>
      </c>
    </row>
    <row r="19" spans="1:3" x14ac:dyDescent="0.2">
      <c r="A19" s="7" t="s">
        <v>15</v>
      </c>
      <c r="B19" s="10">
        <v>1405841.2</v>
      </c>
    </row>
    <row r="20" spans="1:3" x14ac:dyDescent="0.2">
      <c r="A20" s="7" t="s">
        <v>126</v>
      </c>
      <c r="B20" s="10">
        <v>-1035349.81</v>
      </c>
    </row>
    <row r="21" spans="1:3" x14ac:dyDescent="0.2">
      <c r="A21" s="7" t="s">
        <v>219</v>
      </c>
      <c r="B21" s="10">
        <v>3252953.87</v>
      </c>
    </row>
    <row r="22" spans="1:3" x14ac:dyDescent="0.2">
      <c r="A22" s="8" t="s">
        <v>332</v>
      </c>
      <c r="B22" s="11">
        <v>1750531552.9399998</v>
      </c>
    </row>
    <row r="23" spans="1:3" x14ac:dyDescent="0.2">
      <c r="A23" s="7" t="s">
        <v>131</v>
      </c>
      <c r="B23" s="10">
        <v>268136.32000000001</v>
      </c>
    </row>
    <row r="24" spans="1:3" x14ac:dyDescent="0.2">
      <c r="A24" s="7" t="s">
        <v>28</v>
      </c>
      <c r="B24" s="10">
        <v>-22112744.380000003</v>
      </c>
    </row>
    <row r="25" spans="1:3" x14ac:dyDescent="0.2">
      <c r="A25" s="7" t="s">
        <v>203</v>
      </c>
      <c r="B25" s="10">
        <v>10132.879999999999</v>
      </c>
    </row>
    <row r="26" spans="1:3" x14ac:dyDescent="0.2">
      <c r="A26" s="7" t="s">
        <v>247</v>
      </c>
      <c r="B26" s="10">
        <v>795665.48</v>
      </c>
    </row>
    <row r="27" spans="1:3" x14ac:dyDescent="0.2">
      <c r="A27" s="7" t="s">
        <v>87</v>
      </c>
      <c r="B27" s="10">
        <v>-2261587.64</v>
      </c>
    </row>
    <row r="28" spans="1:3" x14ac:dyDescent="0.2">
      <c r="A28" s="7" t="s">
        <v>38</v>
      </c>
      <c r="B28" s="10">
        <v>1680415.76</v>
      </c>
    </row>
    <row r="29" spans="1:3" x14ac:dyDescent="0.2">
      <c r="A29" s="7" t="s">
        <v>68</v>
      </c>
      <c r="B29" s="10">
        <v>804312078.66999996</v>
      </c>
      <c r="C29" s="22" t="s">
        <v>323</v>
      </c>
    </row>
    <row r="30" spans="1:3" x14ac:dyDescent="0.2">
      <c r="A30" s="7" t="s">
        <v>271</v>
      </c>
      <c r="B30" s="10">
        <v>3932817.47</v>
      </c>
      <c r="C30" s="22" t="s">
        <v>309</v>
      </c>
    </row>
    <row r="31" spans="1:3" x14ac:dyDescent="0.2">
      <c r="A31" s="7" t="s">
        <v>44</v>
      </c>
      <c r="B31" s="10">
        <v>-5570961.25</v>
      </c>
    </row>
    <row r="32" spans="1:3" x14ac:dyDescent="0.2">
      <c r="A32" s="7" t="s">
        <v>189</v>
      </c>
      <c r="B32" s="10">
        <v>252938388.26000002</v>
      </c>
      <c r="C32" s="22" t="s">
        <v>334</v>
      </c>
    </row>
    <row r="33" spans="1:3" x14ac:dyDescent="0.2">
      <c r="A33" s="7" t="s">
        <v>15</v>
      </c>
      <c r="B33" s="10">
        <v>578883803.41999984</v>
      </c>
      <c r="C33" s="22" t="s">
        <v>316</v>
      </c>
    </row>
    <row r="34" spans="1:3" x14ac:dyDescent="0.2">
      <c r="A34" s="7" t="s">
        <v>214</v>
      </c>
      <c r="B34" s="10">
        <v>4811208.18</v>
      </c>
    </row>
    <row r="35" spans="1:3" x14ac:dyDescent="0.2">
      <c r="A35" s="7" t="s">
        <v>60</v>
      </c>
      <c r="B35" s="10">
        <v>130788906.73</v>
      </c>
      <c r="C35" s="22" t="s">
        <v>320</v>
      </c>
    </row>
    <row r="36" spans="1:3" x14ac:dyDescent="0.2">
      <c r="A36" s="7" t="s">
        <v>210</v>
      </c>
      <c r="B36" s="10">
        <v>2055293.04</v>
      </c>
    </row>
    <row r="37" spans="1:3" x14ac:dyDescent="0.2">
      <c r="A37" s="6" t="s">
        <v>306</v>
      </c>
      <c r="B37" s="10">
        <v>-3450202767.3000011</v>
      </c>
    </row>
    <row r="38" spans="1:3" x14ac:dyDescent="0.2">
      <c r="B38" s="5"/>
    </row>
    <row r="39" spans="1:3" x14ac:dyDescent="0.2">
      <c r="A39" s="27" t="s">
        <v>435</v>
      </c>
      <c r="B39" s="28"/>
      <c r="C39" s="23"/>
    </row>
    <row r="40" spans="1:3" x14ac:dyDescent="0.2">
      <c r="A40" s="24" t="s">
        <v>310</v>
      </c>
      <c r="B40" s="10"/>
      <c r="C40" s="23"/>
    </row>
    <row r="41" spans="1:3" x14ac:dyDescent="0.2">
      <c r="A41" s="25" t="s">
        <v>339</v>
      </c>
      <c r="B41" s="4">
        <v>-177098460.02000001</v>
      </c>
      <c r="C41" s="6"/>
    </row>
    <row r="42" spans="1:3" x14ac:dyDescent="0.2">
      <c r="A42" s="25" t="s">
        <v>311</v>
      </c>
      <c r="B42" s="26">
        <f>B12</f>
        <v>-177098460.01999995</v>
      </c>
      <c r="C42" s="22" t="s">
        <v>308</v>
      </c>
    </row>
    <row r="43" spans="1:3" x14ac:dyDescent="0.2">
      <c r="A43" s="25"/>
      <c r="B43" s="4">
        <f>B41-B42</f>
        <v>0</v>
      </c>
      <c r="C43" s="6"/>
    </row>
    <row r="45" spans="1:3" x14ac:dyDescent="0.2">
      <c r="A45" s="29" t="s">
        <v>312</v>
      </c>
      <c r="C45" s="22"/>
    </row>
    <row r="46" spans="1:3" x14ac:dyDescent="0.2">
      <c r="A46" s="25" t="s">
        <v>340</v>
      </c>
      <c r="B46" s="4">
        <v>580567271.03999996</v>
      </c>
      <c r="C46" s="22"/>
    </row>
    <row r="47" spans="1:3" x14ac:dyDescent="0.2">
      <c r="A47" s="25" t="s">
        <v>313</v>
      </c>
      <c r="C47" s="6"/>
    </row>
    <row r="48" spans="1:3" x14ac:dyDescent="0.2">
      <c r="A48" s="30" t="s">
        <v>129</v>
      </c>
      <c r="B48" s="38">
        <f>VLOOKUP(A48,Detail!A:C,3,FALSE)</f>
        <v>-400938.02</v>
      </c>
      <c r="C48" s="6"/>
    </row>
    <row r="49" spans="1:3" x14ac:dyDescent="0.2">
      <c r="A49" s="31" t="s">
        <v>206</v>
      </c>
      <c r="B49" s="38">
        <f>VLOOKUP(A49,Detail!A:C,3,FALSE)</f>
        <v>11950.1</v>
      </c>
      <c r="C49" s="6"/>
    </row>
    <row r="50" spans="1:3" x14ac:dyDescent="0.2">
      <c r="A50" s="31" t="s">
        <v>222</v>
      </c>
      <c r="B50" s="26">
        <f>VLOOKUP(A50,Detail!A:C,3,FALSE)</f>
        <v>111361.5</v>
      </c>
      <c r="C50" s="6"/>
    </row>
    <row r="51" spans="1:3" x14ac:dyDescent="0.2">
      <c r="A51" s="32" t="s">
        <v>314</v>
      </c>
      <c r="B51" s="4">
        <f>SUM(B46:B50)</f>
        <v>580289644.62</v>
      </c>
      <c r="C51" s="6"/>
    </row>
    <row r="52" spans="1:3" x14ac:dyDescent="0.2">
      <c r="A52" s="32" t="s">
        <v>315</v>
      </c>
      <c r="B52" s="26">
        <f>B33</f>
        <v>578883803.41999984</v>
      </c>
      <c r="C52" s="33" t="s">
        <v>316</v>
      </c>
    </row>
    <row r="53" spans="1:3" x14ac:dyDescent="0.2">
      <c r="A53" s="34" t="s">
        <v>317</v>
      </c>
      <c r="B53" s="4">
        <f>B51-B52</f>
        <v>1405841.2000001669</v>
      </c>
      <c r="C53" s="22"/>
    </row>
    <row r="54" spans="1:3" ht="22.5" x14ac:dyDescent="0.2">
      <c r="A54" s="35" t="s">
        <v>318</v>
      </c>
      <c r="C54" s="22"/>
    </row>
    <row r="55" spans="1:3" x14ac:dyDescent="0.2">
      <c r="A55" s="30" t="s">
        <v>256</v>
      </c>
      <c r="B55" s="4">
        <f>VLOOKUP(A55,Detail!A:C,3,FALSE)</f>
        <v>1402578.2</v>
      </c>
      <c r="C55" s="22"/>
    </row>
    <row r="56" spans="1:3" x14ac:dyDescent="0.2">
      <c r="A56" s="30" t="s">
        <v>199</v>
      </c>
      <c r="B56" s="4">
        <f>VLOOKUP(A56,Detail!A:C,3,FALSE)</f>
        <v>3447.5</v>
      </c>
      <c r="C56" s="22"/>
    </row>
    <row r="57" spans="1:3" x14ac:dyDescent="0.2">
      <c r="A57" s="36" t="s">
        <v>187</v>
      </c>
      <c r="B57" s="26">
        <f>VLOOKUP(A57,Detail!A:C,3,FALSE)</f>
        <v>-184.5</v>
      </c>
      <c r="C57" s="22"/>
    </row>
    <row r="58" spans="1:3" x14ac:dyDescent="0.2">
      <c r="A58" s="25"/>
      <c r="B58" s="37">
        <f>B53-SUM(B55:B57)</f>
        <v>1.6693957149982452E-7</v>
      </c>
      <c r="C58" s="6"/>
    </row>
    <row r="60" spans="1:3" x14ac:dyDescent="0.2">
      <c r="A60" s="29" t="s">
        <v>319</v>
      </c>
      <c r="C60" s="6"/>
    </row>
    <row r="61" spans="1:3" x14ac:dyDescent="0.2">
      <c r="A61" s="25" t="s">
        <v>339</v>
      </c>
      <c r="B61" s="4">
        <v>130788906.73</v>
      </c>
      <c r="C61" s="6"/>
    </row>
    <row r="62" spans="1:3" x14ac:dyDescent="0.2">
      <c r="A62" s="25" t="s">
        <v>315</v>
      </c>
      <c r="B62" s="26">
        <f>B35</f>
        <v>130788906.73</v>
      </c>
      <c r="C62" s="22" t="s">
        <v>320</v>
      </c>
    </row>
    <row r="63" spans="1:3" x14ac:dyDescent="0.2">
      <c r="A63" s="25"/>
      <c r="B63" s="4">
        <f>B61-B62</f>
        <v>0</v>
      </c>
      <c r="C63" s="6"/>
    </row>
    <row r="65" spans="1:3" x14ac:dyDescent="0.2">
      <c r="A65" s="29" t="s">
        <v>321</v>
      </c>
      <c r="C65" s="6"/>
    </row>
    <row r="66" spans="1:3" x14ac:dyDescent="0.2">
      <c r="A66" s="25" t="s">
        <v>341</v>
      </c>
      <c r="B66" s="40">
        <v>798737920.26999998</v>
      </c>
      <c r="C66" s="6"/>
    </row>
    <row r="67" spans="1:3" x14ac:dyDescent="0.2">
      <c r="A67" s="25" t="s">
        <v>313</v>
      </c>
      <c r="C67" s="6"/>
    </row>
    <row r="68" spans="1:3" x14ac:dyDescent="0.2">
      <c r="A68" s="36" t="s">
        <v>293</v>
      </c>
      <c r="B68" s="38">
        <f>ROUND(VLOOKUP(A68,Detail!A:C,3,FALSE),2)</f>
        <v>21710542.710000001</v>
      </c>
      <c r="C68" s="6"/>
    </row>
    <row r="69" spans="1:3" x14ac:dyDescent="0.2">
      <c r="A69" s="36" t="s">
        <v>238</v>
      </c>
      <c r="B69" s="26">
        <f>ROUND(VLOOKUP(A69,Detail!A:C,3,FALSE),2)</f>
        <v>402201.67</v>
      </c>
      <c r="C69" s="6"/>
    </row>
    <row r="70" spans="1:3" x14ac:dyDescent="0.2">
      <c r="A70" s="32" t="s">
        <v>322</v>
      </c>
      <c r="B70" s="4">
        <f>SUM(B66:B69)</f>
        <v>820850664.64999998</v>
      </c>
      <c r="C70" s="6"/>
    </row>
    <row r="71" spans="1:3" x14ac:dyDescent="0.2">
      <c r="A71" s="32" t="s">
        <v>315</v>
      </c>
      <c r="B71" s="26">
        <f>ROUND(B29,2)</f>
        <v>804312078.66999996</v>
      </c>
      <c r="C71" s="22" t="s">
        <v>323</v>
      </c>
    </row>
    <row r="72" spans="1:3" x14ac:dyDescent="0.2">
      <c r="A72" s="34" t="s">
        <v>324</v>
      </c>
      <c r="B72" s="4">
        <f>B70-B71</f>
        <v>16538585.980000019</v>
      </c>
      <c r="C72" s="6"/>
    </row>
    <row r="73" spans="1:3" ht="22.5" x14ac:dyDescent="0.2">
      <c r="A73" s="35" t="s">
        <v>325</v>
      </c>
      <c r="B73" s="4">
        <v>-186007.2</v>
      </c>
      <c r="C73" s="6"/>
    </row>
    <row r="74" spans="1:3" ht="22.5" x14ac:dyDescent="0.2">
      <c r="A74" s="35" t="s">
        <v>326</v>
      </c>
      <c r="C74" s="6"/>
    </row>
    <row r="75" spans="1:3" x14ac:dyDescent="0.2">
      <c r="A75" s="36" t="s">
        <v>226</v>
      </c>
      <c r="B75" s="4">
        <f>ROUND(VLOOKUP(A75,Detail!A:C,3,FALSE),2)</f>
        <v>149780.03</v>
      </c>
      <c r="C75" s="6"/>
    </row>
    <row r="76" spans="1:3" ht="22.5" x14ac:dyDescent="0.2">
      <c r="A76" s="35" t="s">
        <v>327</v>
      </c>
      <c r="C76" s="6"/>
    </row>
    <row r="77" spans="1:3" x14ac:dyDescent="0.2">
      <c r="A77" s="9" t="s">
        <v>292</v>
      </c>
      <c r="B77" s="4">
        <f>ROUND(VLOOKUP(A77,Detail!A:C,3,FALSE),2)</f>
        <v>21076353</v>
      </c>
      <c r="C77" s="6"/>
    </row>
    <row r="78" spans="1:3" x14ac:dyDescent="0.2">
      <c r="A78" s="9" t="s">
        <v>75</v>
      </c>
      <c r="B78" s="4">
        <f>ROUND(VLOOKUP(A78,Detail!A:C,3,FALSE),2)</f>
        <v>-2745349.77</v>
      </c>
      <c r="C78" s="6"/>
    </row>
    <row r="79" spans="1:3" x14ac:dyDescent="0.2">
      <c r="A79" s="41" t="s">
        <v>343</v>
      </c>
      <c r="B79" s="40">
        <v>832677.31</v>
      </c>
      <c r="C79" s="6"/>
    </row>
    <row r="80" spans="1:3" ht="22.5" x14ac:dyDescent="0.2">
      <c r="A80" s="39" t="s">
        <v>328</v>
      </c>
      <c r="B80" s="38">
        <v>64443416.770000003</v>
      </c>
      <c r="C80" s="6"/>
    </row>
    <row r="81" spans="1:3" x14ac:dyDescent="0.2">
      <c r="A81" s="39" t="s">
        <v>329</v>
      </c>
      <c r="B81" s="38"/>
      <c r="C81" s="6"/>
    </row>
    <row r="82" spans="1:3" x14ac:dyDescent="0.2">
      <c r="A82" s="30" t="s">
        <v>283</v>
      </c>
      <c r="B82" s="4">
        <f>ROUND(VLOOKUP(A82,Detail!A:C,3,FALSE),2)</f>
        <v>7957973.2599999998</v>
      </c>
      <c r="C82" s="6"/>
    </row>
    <row r="83" spans="1:3" ht="33.75" x14ac:dyDescent="0.2">
      <c r="A83" s="35" t="s">
        <v>330</v>
      </c>
      <c r="B83" s="26">
        <f>SUM(B68:B69)</f>
        <v>22112744.380000003</v>
      </c>
      <c r="C83" s="6"/>
    </row>
    <row r="84" spans="1:3" x14ac:dyDescent="0.2">
      <c r="A84" s="25"/>
      <c r="B84" s="37">
        <f>B72-B73+B75+B77+B78-B80+B82+B83-B79</f>
        <v>1.7229467630386353E-8</v>
      </c>
      <c r="C84" s="6"/>
    </row>
    <row r="86" spans="1:3" x14ac:dyDescent="0.2">
      <c r="A86" s="29" t="s">
        <v>335</v>
      </c>
      <c r="C86" s="6"/>
    </row>
    <row r="87" spans="1:3" x14ac:dyDescent="0.2">
      <c r="A87" s="25" t="s">
        <v>342</v>
      </c>
      <c r="B87" s="42">
        <v>4387770.67</v>
      </c>
      <c r="C87" s="6"/>
    </row>
    <row r="88" spans="1:3" x14ac:dyDescent="0.2">
      <c r="A88" s="25" t="s">
        <v>315</v>
      </c>
      <c r="B88" s="26">
        <f>B30</f>
        <v>3932817.47</v>
      </c>
      <c r="C88" s="22" t="s">
        <v>309</v>
      </c>
    </row>
    <row r="89" spans="1:3" x14ac:dyDescent="0.2">
      <c r="A89" s="34" t="s">
        <v>324</v>
      </c>
      <c r="B89" s="4">
        <f>B87-B88</f>
        <v>454953.19999999972</v>
      </c>
      <c r="C89" s="6"/>
    </row>
    <row r="90" spans="1:3" ht="22.5" x14ac:dyDescent="0.2">
      <c r="A90" s="39" t="s">
        <v>336</v>
      </c>
      <c r="B90" s="26">
        <v>454953.2</v>
      </c>
      <c r="C90" s="6"/>
    </row>
    <row r="91" spans="1:3" x14ac:dyDescent="0.2">
      <c r="A91" s="25"/>
      <c r="B91" s="4">
        <f>B89-B90</f>
        <v>0</v>
      </c>
      <c r="C91" s="6"/>
    </row>
    <row r="92" spans="1:3" x14ac:dyDescent="0.2">
      <c r="A92" s="29" t="s">
        <v>337</v>
      </c>
      <c r="C92" s="6"/>
    </row>
    <row r="93" spans="1:3" x14ac:dyDescent="0.2">
      <c r="A93" s="25" t="s">
        <v>342</v>
      </c>
      <c r="B93" s="4">
        <v>257047810.65000001</v>
      </c>
      <c r="C93" s="6"/>
    </row>
    <row r="94" spans="1:3" x14ac:dyDescent="0.2">
      <c r="A94" s="25" t="s">
        <v>315</v>
      </c>
      <c r="B94" s="26">
        <f>B32</f>
        <v>252938388.26000002</v>
      </c>
      <c r="C94" s="22" t="s">
        <v>334</v>
      </c>
    </row>
    <row r="95" spans="1:3" x14ac:dyDescent="0.2">
      <c r="A95" s="34" t="s">
        <v>324</v>
      </c>
      <c r="B95" s="4">
        <f>B93-B94</f>
        <v>4109422.3899999857</v>
      </c>
      <c r="C95" s="6"/>
    </row>
    <row r="96" spans="1:3" ht="22.5" x14ac:dyDescent="0.2">
      <c r="A96" s="39" t="s">
        <v>338</v>
      </c>
      <c r="B96" s="26">
        <v>4109422.39</v>
      </c>
    </row>
    <row r="97" spans="2:2" x14ac:dyDescent="0.2">
      <c r="B97" s="37">
        <f>B95-B96</f>
        <v>-1.4435499906539917E-8</v>
      </c>
    </row>
  </sheetData>
  <pageMargins left="0.7" right="0.7" top="0.75" bottom="0.75" header="0.3" footer="0.3"/>
  <pageSetup orientation="portrait" r:id="rId2"/>
  <headerFooter>
    <oddHeader>&amp;LUT 17-035-01
AFR 19&amp;R&amp;"-,Bold"Attachment AFR 2nd Supplemental</oddHeader>
    <oddFooter>&amp;L&amp;F&amp;CPage &amp;P of &amp;N</oddFooter>
  </headerFooter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6"/>
  <sheetViews>
    <sheetView tabSelected="1" workbookViewId="0"/>
  </sheetViews>
  <sheetFormatPr defaultColWidth="9.140625" defaultRowHeight="15" x14ac:dyDescent="0.25"/>
  <cols>
    <col min="1" max="1" width="38.28515625" style="20" bestFit="1" customWidth="1"/>
    <col min="2" max="2" width="44.28515625" style="20" bestFit="1" customWidth="1"/>
    <col min="3" max="3" width="14.42578125" style="21" bestFit="1" customWidth="1"/>
    <col min="4" max="16384" width="9.140625" style="20"/>
  </cols>
  <sheetData>
    <row r="1" spans="1:4" x14ac:dyDescent="0.25">
      <c r="A1" s="15" t="s">
        <v>0</v>
      </c>
      <c r="B1" s="16" t="s">
        <v>1</v>
      </c>
      <c r="C1" s="17" t="s">
        <v>2</v>
      </c>
      <c r="D1" s="18" t="s">
        <v>3</v>
      </c>
    </row>
    <row r="2" spans="1:4" x14ac:dyDescent="0.25">
      <c r="A2" s="13" t="s">
        <v>4</v>
      </c>
      <c r="B2" s="2" t="s">
        <v>5</v>
      </c>
      <c r="C2" s="19">
        <v>-1760957801.21</v>
      </c>
      <c r="D2" s="12" t="s">
        <v>6</v>
      </c>
    </row>
    <row r="3" spans="1:4" x14ac:dyDescent="0.25">
      <c r="A3" s="13" t="s">
        <v>7</v>
      </c>
      <c r="B3" s="2" t="s">
        <v>8</v>
      </c>
      <c r="C3" s="19">
        <v>-1509677706.04</v>
      </c>
      <c r="D3" s="12" t="s">
        <v>6</v>
      </c>
    </row>
    <row r="4" spans="1:4" x14ac:dyDescent="0.25">
      <c r="A4" s="13" t="s">
        <v>9</v>
      </c>
      <c r="B4" s="2" t="s">
        <v>8</v>
      </c>
      <c r="C4" s="19">
        <v>-1030397896.42</v>
      </c>
      <c r="D4" s="12" t="s">
        <v>6</v>
      </c>
    </row>
    <row r="5" spans="1:4" x14ac:dyDescent="0.25">
      <c r="A5" s="13" t="s">
        <v>10</v>
      </c>
      <c r="B5" s="2" t="s">
        <v>11</v>
      </c>
      <c r="C5" s="19">
        <v>-277337022.19</v>
      </c>
      <c r="D5" s="12" t="s">
        <v>6</v>
      </c>
    </row>
    <row r="6" spans="1:4" x14ac:dyDescent="0.25">
      <c r="A6" s="13" t="s">
        <v>12</v>
      </c>
      <c r="B6" s="2" t="s">
        <v>8</v>
      </c>
      <c r="C6" s="19">
        <v>-211322820.88</v>
      </c>
      <c r="D6" s="12" t="s">
        <v>6</v>
      </c>
    </row>
    <row r="7" spans="1:4" x14ac:dyDescent="0.25">
      <c r="A7" s="13" t="s">
        <v>13</v>
      </c>
      <c r="B7" s="2" t="s">
        <v>8</v>
      </c>
      <c r="C7" s="19">
        <v>-145283680.11000001</v>
      </c>
      <c r="D7" s="12" t="s">
        <v>6</v>
      </c>
    </row>
    <row r="8" spans="1:4" x14ac:dyDescent="0.25">
      <c r="A8" s="13" t="s">
        <v>14</v>
      </c>
      <c r="B8" s="1" t="s">
        <v>15</v>
      </c>
      <c r="C8" s="19">
        <v>-134502573.00999999</v>
      </c>
      <c r="D8" s="12" t="s">
        <v>16</v>
      </c>
    </row>
    <row r="9" spans="1:4" x14ac:dyDescent="0.25">
      <c r="A9" s="13" t="s">
        <v>17</v>
      </c>
      <c r="B9" s="2" t="s">
        <v>5</v>
      </c>
      <c r="C9" s="19">
        <v>-53722296.240000002</v>
      </c>
      <c r="D9" s="12" t="s">
        <v>6</v>
      </c>
    </row>
    <row r="10" spans="1:4" x14ac:dyDescent="0.25">
      <c r="A10" s="13" t="s">
        <v>18</v>
      </c>
      <c r="B10" s="2" t="s">
        <v>8</v>
      </c>
      <c r="C10" s="19">
        <v>-43565474.219999999</v>
      </c>
      <c r="D10" s="12" t="s">
        <v>6</v>
      </c>
    </row>
    <row r="11" spans="1:4" x14ac:dyDescent="0.25">
      <c r="A11" s="13" t="s">
        <v>19</v>
      </c>
      <c r="B11" s="2" t="s">
        <v>5</v>
      </c>
      <c r="C11" s="19">
        <v>-32369000</v>
      </c>
      <c r="D11" s="12" t="s">
        <v>6</v>
      </c>
    </row>
    <row r="12" spans="1:4" x14ac:dyDescent="0.25">
      <c r="A12" s="13" t="s">
        <v>20</v>
      </c>
      <c r="B12" s="2" t="s">
        <v>11</v>
      </c>
      <c r="C12" s="19">
        <v>-32357603.18</v>
      </c>
      <c r="D12" s="12" t="s">
        <v>6</v>
      </c>
    </row>
    <row r="13" spans="1:4" x14ac:dyDescent="0.25">
      <c r="A13" s="13" t="s">
        <v>21</v>
      </c>
      <c r="B13" s="1" t="s">
        <v>15</v>
      </c>
      <c r="C13" s="19">
        <v>-31935350.390000001</v>
      </c>
      <c r="D13" s="12" t="s">
        <v>16</v>
      </c>
    </row>
    <row r="14" spans="1:4" x14ac:dyDescent="0.25">
      <c r="A14" s="13" t="s">
        <v>22</v>
      </c>
      <c r="B14" s="2" t="s">
        <v>23</v>
      </c>
      <c r="C14" s="19">
        <v>-25396629.379999999</v>
      </c>
      <c r="D14" s="12" t="s">
        <v>6</v>
      </c>
    </row>
    <row r="15" spans="1:4" x14ac:dyDescent="0.25">
      <c r="A15" s="13" t="s">
        <v>24</v>
      </c>
      <c r="B15" s="1" t="s">
        <v>15</v>
      </c>
      <c r="C15" s="19">
        <v>-24207094.969999999</v>
      </c>
      <c r="D15" s="12" t="s">
        <v>16</v>
      </c>
    </row>
    <row r="16" spans="1:4" x14ac:dyDescent="0.25">
      <c r="A16" s="13" t="s">
        <v>25</v>
      </c>
      <c r="B16" s="2" t="s">
        <v>26</v>
      </c>
      <c r="C16" s="19">
        <v>-22126414.84</v>
      </c>
      <c r="D16" s="12" t="s">
        <v>6</v>
      </c>
    </row>
    <row r="17" spans="1:4" x14ac:dyDescent="0.25">
      <c r="A17" s="13" t="s">
        <v>27</v>
      </c>
      <c r="B17" s="1" t="s">
        <v>28</v>
      </c>
      <c r="C17" s="19">
        <v>-21710542.710000001</v>
      </c>
      <c r="D17" s="12" t="s">
        <v>16</v>
      </c>
    </row>
    <row r="18" spans="1:4" x14ac:dyDescent="0.25">
      <c r="A18" s="13" t="s">
        <v>29</v>
      </c>
      <c r="B18" s="2" t="s">
        <v>23</v>
      </c>
      <c r="C18" s="19">
        <v>-20201587.010000002</v>
      </c>
      <c r="D18" s="12" t="s">
        <v>6</v>
      </c>
    </row>
    <row r="19" spans="1:4" x14ac:dyDescent="0.25">
      <c r="A19" s="13" t="s">
        <v>30</v>
      </c>
      <c r="B19" s="2" t="s">
        <v>31</v>
      </c>
      <c r="C19" s="19">
        <v>-19321460.609999999</v>
      </c>
      <c r="D19" s="12" t="s">
        <v>6</v>
      </c>
    </row>
    <row r="20" spans="1:4" x14ac:dyDescent="0.25">
      <c r="A20" s="13" t="s">
        <v>32</v>
      </c>
      <c r="B20" s="2" t="s">
        <v>8</v>
      </c>
      <c r="C20" s="19">
        <v>-16874631.989999998</v>
      </c>
      <c r="D20" s="12" t="s">
        <v>6</v>
      </c>
    </row>
    <row r="21" spans="1:4" x14ac:dyDescent="0.25">
      <c r="A21" s="13" t="s">
        <v>33</v>
      </c>
      <c r="B21" s="2" t="s">
        <v>23</v>
      </c>
      <c r="C21" s="19">
        <v>-16073907.66</v>
      </c>
      <c r="D21" s="12" t="s">
        <v>6</v>
      </c>
    </row>
    <row r="22" spans="1:4" x14ac:dyDescent="0.25">
      <c r="A22" s="13" t="s">
        <v>34</v>
      </c>
      <c r="B22" s="2" t="s">
        <v>8</v>
      </c>
      <c r="C22" s="19">
        <v>-14971798.08</v>
      </c>
      <c r="D22" s="12" t="s">
        <v>6</v>
      </c>
    </row>
    <row r="23" spans="1:4" x14ac:dyDescent="0.25">
      <c r="A23" s="13" t="s">
        <v>35</v>
      </c>
      <c r="B23" s="2" t="s">
        <v>8</v>
      </c>
      <c r="C23" s="19">
        <v>-14429000</v>
      </c>
      <c r="D23" s="12" t="s">
        <v>6</v>
      </c>
    </row>
    <row r="24" spans="1:4" x14ac:dyDescent="0.25">
      <c r="A24" s="13" t="s">
        <v>36</v>
      </c>
      <c r="B24" s="2" t="s">
        <v>5</v>
      </c>
      <c r="C24" s="19">
        <v>-14426359.720000001</v>
      </c>
      <c r="D24" s="12" t="s">
        <v>6</v>
      </c>
    </row>
    <row r="25" spans="1:4" x14ac:dyDescent="0.25">
      <c r="A25" s="13" t="s">
        <v>37</v>
      </c>
      <c r="B25" s="13" t="s">
        <v>38</v>
      </c>
      <c r="C25" s="19">
        <v>-11196617.73</v>
      </c>
      <c r="D25" s="12" t="s">
        <v>6</v>
      </c>
    </row>
    <row r="26" spans="1:4" x14ac:dyDescent="0.25">
      <c r="A26" s="13" t="s">
        <v>39</v>
      </c>
      <c r="B26" s="13" t="s">
        <v>38</v>
      </c>
      <c r="C26" s="19">
        <v>-10960626.25</v>
      </c>
      <c r="D26" s="12" t="s">
        <v>6</v>
      </c>
    </row>
    <row r="27" spans="1:4" x14ac:dyDescent="0.25">
      <c r="A27" s="13" t="s">
        <v>40</v>
      </c>
      <c r="B27" s="2" t="s">
        <v>11</v>
      </c>
      <c r="C27" s="19">
        <v>-9737091.7899999991</v>
      </c>
      <c r="D27" s="12" t="s">
        <v>6</v>
      </c>
    </row>
    <row r="28" spans="1:4" x14ac:dyDescent="0.25">
      <c r="A28" s="13" t="s">
        <v>41</v>
      </c>
      <c r="B28" s="13" t="s">
        <v>38</v>
      </c>
      <c r="C28" s="19">
        <v>-9387611.1999999993</v>
      </c>
      <c r="D28" s="12" t="s">
        <v>6</v>
      </c>
    </row>
    <row r="29" spans="1:4" x14ac:dyDescent="0.25">
      <c r="A29" s="13" t="s">
        <v>42</v>
      </c>
      <c r="B29" s="2" t="s">
        <v>8</v>
      </c>
      <c r="C29" s="19">
        <v>-8859524.4100000001</v>
      </c>
      <c r="D29" s="12" t="s">
        <v>6</v>
      </c>
    </row>
    <row r="30" spans="1:4" x14ac:dyDescent="0.25">
      <c r="A30" s="13" t="s">
        <v>43</v>
      </c>
      <c r="B30" s="1" t="s">
        <v>44</v>
      </c>
      <c r="C30" s="19">
        <v>-8760621.25</v>
      </c>
      <c r="D30" s="12" t="s">
        <v>16</v>
      </c>
    </row>
    <row r="31" spans="1:4" x14ac:dyDescent="0.25">
      <c r="A31" s="13" t="s">
        <v>45</v>
      </c>
      <c r="B31" s="2" t="s">
        <v>23</v>
      </c>
      <c r="C31" s="19">
        <v>-8251419.4500000002</v>
      </c>
      <c r="D31" s="12" t="s">
        <v>6</v>
      </c>
    </row>
    <row r="32" spans="1:4" x14ac:dyDescent="0.25">
      <c r="A32" s="13" t="s">
        <v>46</v>
      </c>
      <c r="B32" s="1" t="s">
        <v>15</v>
      </c>
      <c r="C32" s="19">
        <v>-7783391.9199999999</v>
      </c>
      <c r="D32" s="12" t="s">
        <v>16</v>
      </c>
    </row>
    <row r="33" spans="1:4" x14ac:dyDescent="0.25">
      <c r="A33" s="13" t="s">
        <v>47</v>
      </c>
      <c r="B33" s="1" t="s">
        <v>15</v>
      </c>
      <c r="C33" s="19">
        <v>-7755918.1100000003</v>
      </c>
      <c r="D33" s="12" t="s">
        <v>16</v>
      </c>
    </row>
    <row r="34" spans="1:4" x14ac:dyDescent="0.25">
      <c r="A34" s="13" t="s">
        <v>48</v>
      </c>
      <c r="B34" s="1" t="s">
        <v>15</v>
      </c>
      <c r="C34" s="19">
        <v>-7452880.1299999999</v>
      </c>
      <c r="D34" s="12" t="s">
        <v>16</v>
      </c>
    </row>
    <row r="35" spans="1:4" x14ac:dyDescent="0.25">
      <c r="A35" s="13" t="s">
        <v>49</v>
      </c>
      <c r="B35" s="2" t="s">
        <v>23</v>
      </c>
      <c r="C35" s="19">
        <v>-7452591.7199999997</v>
      </c>
      <c r="D35" s="12" t="s">
        <v>6</v>
      </c>
    </row>
    <row r="36" spans="1:4" x14ac:dyDescent="0.25">
      <c r="A36" s="13" t="s">
        <v>50</v>
      </c>
      <c r="B36" s="2" t="s">
        <v>23</v>
      </c>
      <c r="C36" s="19">
        <v>-7107954.3899999997</v>
      </c>
      <c r="D36" s="12" t="s">
        <v>6</v>
      </c>
    </row>
    <row r="37" spans="1:4" x14ac:dyDescent="0.25">
      <c r="A37" s="13" t="s">
        <v>51</v>
      </c>
      <c r="B37" s="1" t="s">
        <v>15</v>
      </c>
      <c r="C37" s="19">
        <v>-6904806.3300000001</v>
      </c>
      <c r="D37" s="12" t="s">
        <v>16</v>
      </c>
    </row>
    <row r="38" spans="1:4" x14ac:dyDescent="0.25">
      <c r="A38" s="13" t="s">
        <v>52</v>
      </c>
      <c r="B38" s="1" t="s">
        <v>15</v>
      </c>
      <c r="C38" s="19">
        <v>-6883303.2199999997</v>
      </c>
      <c r="D38" s="12" t="s">
        <v>16</v>
      </c>
    </row>
    <row r="39" spans="1:4" x14ac:dyDescent="0.25">
      <c r="A39" s="13" t="s">
        <v>53</v>
      </c>
      <c r="B39" s="2" t="s">
        <v>54</v>
      </c>
      <c r="C39" s="19">
        <v>-6831860.0999999996</v>
      </c>
      <c r="D39" s="12" t="s">
        <v>6</v>
      </c>
    </row>
    <row r="40" spans="1:4" x14ac:dyDescent="0.25">
      <c r="A40" s="13" t="s">
        <v>55</v>
      </c>
      <c r="B40" s="2" t="s">
        <v>56</v>
      </c>
      <c r="C40" s="19">
        <v>-6191456.0599999996</v>
      </c>
      <c r="D40" s="12" t="s">
        <v>6</v>
      </c>
    </row>
    <row r="41" spans="1:4" x14ac:dyDescent="0.25">
      <c r="A41" s="13" t="s">
        <v>57</v>
      </c>
      <c r="B41" s="13" t="s">
        <v>38</v>
      </c>
      <c r="C41" s="19">
        <v>-6159270.8899999997</v>
      </c>
      <c r="D41" s="12" t="s">
        <v>6</v>
      </c>
    </row>
    <row r="42" spans="1:4" x14ac:dyDescent="0.25">
      <c r="A42" s="13" t="s">
        <v>58</v>
      </c>
      <c r="B42" s="13" t="s">
        <v>38</v>
      </c>
      <c r="C42" s="19">
        <v>-4930869.88</v>
      </c>
      <c r="D42" s="12" t="s">
        <v>6</v>
      </c>
    </row>
    <row r="43" spans="1:4" x14ac:dyDescent="0.25">
      <c r="A43" s="13" t="s">
        <v>59</v>
      </c>
      <c r="B43" s="1" t="s">
        <v>60</v>
      </c>
      <c r="C43" s="19">
        <v>-4720529.5999999996</v>
      </c>
      <c r="D43" s="12" t="s">
        <v>16</v>
      </c>
    </row>
    <row r="44" spans="1:4" x14ac:dyDescent="0.25">
      <c r="A44" s="13" t="s">
        <v>61</v>
      </c>
      <c r="B44" s="2" t="s">
        <v>11</v>
      </c>
      <c r="C44" s="19">
        <v>-4586618.92</v>
      </c>
      <c r="D44" s="12" t="s">
        <v>6</v>
      </c>
    </row>
    <row r="45" spans="1:4" x14ac:dyDescent="0.25">
      <c r="A45" s="13" t="s">
        <v>62</v>
      </c>
      <c r="B45" s="13" t="s">
        <v>38</v>
      </c>
      <c r="C45" s="19">
        <v>-4323363.96</v>
      </c>
      <c r="D45" s="12" t="s">
        <v>6</v>
      </c>
    </row>
    <row r="46" spans="1:4" x14ac:dyDescent="0.25">
      <c r="A46" s="13" t="s">
        <v>63</v>
      </c>
      <c r="B46" s="1" t="s">
        <v>15</v>
      </c>
      <c r="C46" s="19">
        <v>-4262166.7699999996</v>
      </c>
      <c r="D46" s="12" t="s">
        <v>16</v>
      </c>
    </row>
    <row r="47" spans="1:4" x14ac:dyDescent="0.25">
      <c r="A47" s="13" t="s">
        <v>64</v>
      </c>
      <c r="B47" s="2" t="s">
        <v>23</v>
      </c>
      <c r="C47" s="19">
        <v>-4185603.82</v>
      </c>
      <c r="D47" s="12" t="s">
        <v>6</v>
      </c>
    </row>
    <row r="48" spans="1:4" x14ac:dyDescent="0.25">
      <c r="A48" s="13" t="s">
        <v>65</v>
      </c>
      <c r="B48" s="2" t="s">
        <v>8</v>
      </c>
      <c r="C48" s="19">
        <v>-4077841.39</v>
      </c>
      <c r="D48" s="12" t="s">
        <v>6</v>
      </c>
    </row>
    <row r="49" spans="1:4" x14ac:dyDescent="0.25">
      <c r="A49" s="13" t="s">
        <v>66</v>
      </c>
      <c r="B49" s="2" t="s">
        <v>5</v>
      </c>
      <c r="C49" s="19">
        <v>-3808472.87</v>
      </c>
      <c r="D49" s="12" t="s">
        <v>6</v>
      </c>
    </row>
    <row r="50" spans="1:4" x14ac:dyDescent="0.25">
      <c r="A50" s="13" t="s">
        <v>67</v>
      </c>
      <c r="B50" s="1" t="s">
        <v>189</v>
      </c>
      <c r="C50" s="19">
        <v>-3471914.8</v>
      </c>
      <c r="D50" s="12" t="s">
        <v>16</v>
      </c>
    </row>
    <row r="51" spans="1:4" x14ac:dyDescent="0.25">
      <c r="A51" s="13" t="s">
        <v>69</v>
      </c>
      <c r="B51" s="2" t="s">
        <v>70</v>
      </c>
      <c r="C51" s="19">
        <v>-3452377.53</v>
      </c>
      <c r="D51" s="12" t="s">
        <v>6</v>
      </c>
    </row>
    <row r="52" spans="1:4" x14ac:dyDescent="0.25">
      <c r="A52" s="13" t="s">
        <v>71</v>
      </c>
      <c r="B52" s="2" t="s">
        <v>56</v>
      </c>
      <c r="C52" s="19">
        <v>-3343622.5</v>
      </c>
      <c r="D52" s="12" t="s">
        <v>6</v>
      </c>
    </row>
    <row r="53" spans="1:4" x14ac:dyDescent="0.25">
      <c r="A53" s="13" t="s">
        <v>72</v>
      </c>
      <c r="B53" s="2" t="s">
        <v>23</v>
      </c>
      <c r="C53" s="19">
        <v>-3033403.9</v>
      </c>
      <c r="D53" s="12" t="s">
        <v>6</v>
      </c>
    </row>
    <row r="54" spans="1:4" x14ac:dyDescent="0.25">
      <c r="A54" s="13" t="s">
        <v>73</v>
      </c>
      <c r="B54" s="2" t="s">
        <v>8</v>
      </c>
      <c r="C54" s="19">
        <v>-2943727.49</v>
      </c>
      <c r="D54" s="12" t="s">
        <v>6</v>
      </c>
    </row>
    <row r="55" spans="1:4" x14ac:dyDescent="0.25">
      <c r="A55" s="13" t="s">
        <v>74</v>
      </c>
      <c r="B55" s="2" t="s">
        <v>56</v>
      </c>
      <c r="C55" s="19">
        <v>-2790541.64</v>
      </c>
      <c r="D55" s="12" t="s">
        <v>6</v>
      </c>
    </row>
    <row r="56" spans="1:4" x14ac:dyDescent="0.25">
      <c r="A56" s="13" t="s">
        <v>75</v>
      </c>
      <c r="B56" s="1" t="s">
        <v>68</v>
      </c>
      <c r="C56" s="19">
        <v>-2745349.77</v>
      </c>
      <c r="D56" s="12" t="s">
        <v>16</v>
      </c>
    </row>
    <row r="57" spans="1:4" x14ac:dyDescent="0.25">
      <c r="A57" s="13" t="s">
        <v>76</v>
      </c>
      <c r="B57" s="2" t="s">
        <v>8</v>
      </c>
      <c r="C57" s="19">
        <v>-2664776.09</v>
      </c>
      <c r="D57" s="12" t="s">
        <v>6</v>
      </c>
    </row>
    <row r="58" spans="1:4" x14ac:dyDescent="0.25">
      <c r="A58" s="13" t="s">
        <v>77</v>
      </c>
      <c r="B58" s="2" t="s">
        <v>56</v>
      </c>
      <c r="C58" s="19">
        <v>-2525345.94</v>
      </c>
      <c r="D58" s="12" t="s">
        <v>6</v>
      </c>
    </row>
    <row r="59" spans="1:4" x14ac:dyDescent="0.25">
      <c r="A59" s="13" t="s">
        <v>78</v>
      </c>
      <c r="B59" s="2" t="s">
        <v>11</v>
      </c>
      <c r="C59" s="19">
        <v>-2447326.7799999998</v>
      </c>
      <c r="D59" s="12" t="s">
        <v>6</v>
      </c>
    </row>
    <row r="60" spans="1:4" x14ac:dyDescent="0.25">
      <c r="A60" s="13" t="s">
        <v>79</v>
      </c>
      <c r="B60" s="2" t="s">
        <v>56</v>
      </c>
      <c r="C60" s="19">
        <v>-2103901.4500000002</v>
      </c>
      <c r="D60" s="12" t="s">
        <v>6</v>
      </c>
    </row>
    <row r="61" spans="1:4" x14ac:dyDescent="0.25">
      <c r="A61" s="13" t="s">
        <v>80</v>
      </c>
      <c r="B61" s="2" t="s">
        <v>23</v>
      </c>
      <c r="C61" s="19">
        <v>-2102718.04</v>
      </c>
      <c r="D61" s="12" t="s">
        <v>6</v>
      </c>
    </row>
    <row r="62" spans="1:4" x14ac:dyDescent="0.25">
      <c r="A62" s="13" t="s">
        <v>81</v>
      </c>
      <c r="B62" s="13" t="s">
        <v>38</v>
      </c>
      <c r="C62" s="19">
        <v>-1735192.56</v>
      </c>
      <c r="D62" s="12" t="s">
        <v>6</v>
      </c>
    </row>
    <row r="63" spans="1:4" x14ac:dyDescent="0.25">
      <c r="A63" s="13" t="s">
        <v>82</v>
      </c>
      <c r="B63" s="1" t="s">
        <v>15</v>
      </c>
      <c r="C63" s="19">
        <v>-1724759.55</v>
      </c>
      <c r="D63" s="12" t="s">
        <v>16</v>
      </c>
    </row>
    <row r="64" spans="1:4" x14ac:dyDescent="0.25">
      <c r="A64" s="13" t="s">
        <v>83</v>
      </c>
      <c r="B64" s="2" t="s">
        <v>8</v>
      </c>
      <c r="C64" s="19">
        <v>-1657128.79</v>
      </c>
      <c r="D64" s="12" t="s">
        <v>6</v>
      </c>
    </row>
    <row r="65" spans="1:4" x14ac:dyDescent="0.25">
      <c r="A65" s="13" t="s">
        <v>84</v>
      </c>
      <c r="B65" s="2" t="s">
        <v>5</v>
      </c>
      <c r="C65" s="19">
        <v>-1654247.89</v>
      </c>
      <c r="D65" s="12" t="s">
        <v>6</v>
      </c>
    </row>
    <row r="66" spans="1:4" x14ac:dyDescent="0.25">
      <c r="A66" s="13" t="s">
        <v>85</v>
      </c>
      <c r="B66" s="2" t="s">
        <v>23</v>
      </c>
      <c r="C66" s="19">
        <v>-1634495.7</v>
      </c>
      <c r="D66" s="12" t="s">
        <v>6</v>
      </c>
    </row>
    <row r="67" spans="1:4" x14ac:dyDescent="0.25">
      <c r="A67" s="13" t="s">
        <v>86</v>
      </c>
      <c r="B67" s="1" t="s">
        <v>87</v>
      </c>
      <c r="C67" s="19">
        <v>-1625168.53</v>
      </c>
      <c r="D67" s="12" t="s">
        <v>16</v>
      </c>
    </row>
    <row r="68" spans="1:4" x14ac:dyDescent="0.25">
      <c r="A68" s="13" t="s">
        <v>88</v>
      </c>
      <c r="B68" s="2" t="s">
        <v>54</v>
      </c>
      <c r="C68" s="19">
        <v>-1518937.82</v>
      </c>
      <c r="D68" s="12" t="s">
        <v>6</v>
      </c>
    </row>
    <row r="69" spans="1:4" x14ac:dyDescent="0.25">
      <c r="A69" s="13" t="s">
        <v>89</v>
      </c>
      <c r="B69" s="2" t="s">
        <v>56</v>
      </c>
      <c r="C69" s="19">
        <v>-1466457.69</v>
      </c>
      <c r="D69" s="12" t="s">
        <v>6</v>
      </c>
    </row>
    <row r="70" spans="1:4" x14ac:dyDescent="0.25">
      <c r="A70" s="13" t="s">
        <v>90</v>
      </c>
      <c r="B70" s="13" t="s">
        <v>38</v>
      </c>
      <c r="C70" s="19">
        <v>-1450819</v>
      </c>
      <c r="D70" s="12" t="s">
        <v>6</v>
      </c>
    </row>
    <row r="71" spans="1:4" x14ac:dyDescent="0.25">
      <c r="A71" s="13" t="s">
        <v>91</v>
      </c>
      <c r="B71" s="2" t="s">
        <v>8</v>
      </c>
      <c r="C71" s="19">
        <v>-1288000</v>
      </c>
      <c r="D71" s="12" t="s">
        <v>6</v>
      </c>
    </row>
    <row r="72" spans="1:4" x14ac:dyDescent="0.25">
      <c r="A72" s="13" t="s">
        <v>92</v>
      </c>
      <c r="B72" s="2" t="s">
        <v>93</v>
      </c>
      <c r="C72" s="19">
        <v>-1269454.74</v>
      </c>
      <c r="D72" s="12" t="s">
        <v>6</v>
      </c>
    </row>
    <row r="73" spans="1:4" x14ac:dyDescent="0.25">
      <c r="A73" s="13" t="s">
        <v>94</v>
      </c>
      <c r="B73" s="2" t="s">
        <v>70</v>
      </c>
      <c r="C73" s="19">
        <v>-1265230.32</v>
      </c>
      <c r="D73" s="12" t="s">
        <v>6</v>
      </c>
    </row>
    <row r="74" spans="1:4" x14ac:dyDescent="0.25">
      <c r="A74" s="13" t="s">
        <v>95</v>
      </c>
      <c r="B74" s="1" t="s">
        <v>15</v>
      </c>
      <c r="C74" s="19">
        <v>-1260586.6000000001</v>
      </c>
      <c r="D74" s="12" t="s">
        <v>16</v>
      </c>
    </row>
    <row r="75" spans="1:4" x14ac:dyDescent="0.25">
      <c r="A75" s="13" t="s">
        <v>96</v>
      </c>
      <c r="B75" s="2" t="s">
        <v>23</v>
      </c>
      <c r="C75" s="19">
        <v>-1243867.71</v>
      </c>
      <c r="D75" s="12" t="s">
        <v>6</v>
      </c>
    </row>
    <row r="76" spans="1:4" x14ac:dyDescent="0.25">
      <c r="A76" s="13" t="s">
        <v>97</v>
      </c>
      <c r="B76" s="2" t="s">
        <v>8</v>
      </c>
      <c r="C76" s="19">
        <v>-1216926.52</v>
      </c>
      <c r="D76" s="12" t="s">
        <v>6</v>
      </c>
    </row>
    <row r="77" spans="1:4" x14ac:dyDescent="0.25">
      <c r="A77" s="13" t="s">
        <v>98</v>
      </c>
      <c r="B77" s="2" t="s">
        <v>8</v>
      </c>
      <c r="C77" s="19">
        <v>-1084451.83</v>
      </c>
      <c r="D77" s="12" t="s">
        <v>6</v>
      </c>
    </row>
    <row r="78" spans="1:4" x14ac:dyDescent="0.25">
      <c r="A78" s="13" t="s">
        <v>99</v>
      </c>
      <c r="B78" s="2" t="s">
        <v>54</v>
      </c>
      <c r="C78" s="19">
        <v>-964105.51</v>
      </c>
      <c r="D78" s="12" t="s">
        <v>6</v>
      </c>
    </row>
    <row r="79" spans="1:4" x14ac:dyDescent="0.25">
      <c r="A79" s="13" t="s">
        <v>100</v>
      </c>
      <c r="B79" s="2" t="s">
        <v>23</v>
      </c>
      <c r="C79" s="19">
        <v>-910176.41</v>
      </c>
      <c r="D79" s="12" t="s">
        <v>6</v>
      </c>
    </row>
    <row r="80" spans="1:4" x14ac:dyDescent="0.25">
      <c r="A80" s="13" t="s">
        <v>101</v>
      </c>
      <c r="B80" s="2" t="s">
        <v>70</v>
      </c>
      <c r="C80" s="19">
        <v>-885300</v>
      </c>
      <c r="D80" s="12" t="s">
        <v>6</v>
      </c>
    </row>
    <row r="81" spans="1:4" x14ac:dyDescent="0.25">
      <c r="A81" s="13" t="s">
        <v>102</v>
      </c>
      <c r="B81" s="2" t="s">
        <v>23</v>
      </c>
      <c r="C81" s="19">
        <v>-884249.86</v>
      </c>
      <c r="D81" s="12" t="s">
        <v>6</v>
      </c>
    </row>
    <row r="82" spans="1:4" x14ac:dyDescent="0.25">
      <c r="A82" s="13" t="s">
        <v>117</v>
      </c>
      <c r="B82" s="2" t="s">
        <v>31</v>
      </c>
      <c r="C82" s="19">
        <v>-562644.92000000004</v>
      </c>
      <c r="D82" s="12" t="s">
        <v>6</v>
      </c>
    </row>
    <row r="83" spans="1:4" x14ac:dyDescent="0.25">
      <c r="A83" s="13" t="s">
        <v>104</v>
      </c>
      <c r="B83" s="2" t="s">
        <v>23</v>
      </c>
      <c r="C83" s="19">
        <v>-763211.73</v>
      </c>
      <c r="D83" s="12" t="s">
        <v>6</v>
      </c>
    </row>
    <row r="84" spans="1:4" x14ac:dyDescent="0.25">
      <c r="A84" s="13" t="s">
        <v>105</v>
      </c>
      <c r="B84" s="2" t="s">
        <v>56</v>
      </c>
      <c r="C84" s="19">
        <v>-737195.58</v>
      </c>
      <c r="D84" s="12" t="s">
        <v>6</v>
      </c>
    </row>
    <row r="85" spans="1:4" x14ac:dyDescent="0.25">
      <c r="A85" s="13" t="s">
        <v>106</v>
      </c>
      <c r="B85" s="13" t="s">
        <v>38</v>
      </c>
      <c r="C85" s="19">
        <v>-727540.82</v>
      </c>
      <c r="D85" s="12" t="s">
        <v>6</v>
      </c>
    </row>
    <row r="86" spans="1:4" x14ac:dyDescent="0.25">
      <c r="A86" s="13" t="s">
        <v>107</v>
      </c>
      <c r="B86" s="2" t="s">
        <v>23</v>
      </c>
      <c r="C86" s="19">
        <v>-719275.18</v>
      </c>
      <c r="D86" s="12" t="s">
        <v>6</v>
      </c>
    </row>
    <row r="87" spans="1:4" x14ac:dyDescent="0.25">
      <c r="A87" s="13" t="s">
        <v>108</v>
      </c>
      <c r="B87" s="2" t="s">
        <v>11</v>
      </c>
      <c r="C87" s="19">
        <v>-713618.08</v>
      </c>
      <c r="D87" s="12" t="s">
        <v>6</v>
      </c>
    </row>
    <row r="88" spans="1:4" x14ac:dyDescent="0.25">
      <c r="A88" s="13" t="s">
        <v>109</v>
      </c>
      <c r="B88" s="1" t="s">
        <v>15</v>
      </c>
      <c r="C88" s="19">
        <v>-668932</v>
      </c>
      <c r="D88" s="12" t="s">
        <v>16</v>
      </c>
    </row>
    <row r="89" spans="1:4" x14ac:dyDescent="0.25">
      <c r="A89" s="13" t="s">
        <v>110</v>
      </c>
      <c r="B89" s="2" t="s">
        <v>56</v>
      </c>
      <c r="C89" s="19">
        <v>-653787.6</v>
      </c>
      <c r="D89" s="12" t="s">
        <v>6</v>
      </c>
    </row>
    <row r="90" spans="1:4" x14ac:dyDescent="0.25">
      <c r="A90" s="13" t="s">
        <v>111</v>
      </c>
      <c r="B90" s="1" t="s">
        <v>87</v>
      </c>
      <c r="C90" s="19">
        <v>-636419.11</v>
      </c>
      <c r="D90" s="12" t="s">
        <v>16</v>
      </c>
    </row>
    <row r="91" spans="1:4" x14ac:dyDescent="0.25">
      <c r="A91" s="13" t="s">
        <v>112</v>
      </c>
      <c r="B91" s="2" t="s">
        <v>8</v>
      </c>
      <c r="C91" s="19">
        <v>-628518.93000000005</v>
      </c>
      <c r="D91" s="12" t="s">
        <v>6</v>
      </c>
    </row>
    <row r="92" spans="1:4" x14ac:dyDescent="0.25">
      <c r="A92" s="13" t="s">
        <v>113</v>
      </c>
      <c r="B92" s="1" t="s">
        <v>15</v>
      </c>
      <c r="C92" s="19">
        <v>-614215.97</v>
      </c>
      <c r="D92" s="12" t="s">
        <v>16</v>
      </c>
    </row>
    <row r="93" spans="1:4" x14ac:dyDescent="0.25">
      <c r="A93" s="13" t="s">
        <v>114</v>
      </c>
      <c r="B93" s="1" t="s">
        <v>15</v>
      </c>
      <c r="C93" s="19">
        <v>-592118.04</v>
      </c>
      <c r="D93" s="12" t="s">
        <v>16</v>
      </c>
    </row>
    <row r="94" spans="1:4" x14ac:dyDescent="0.25">
      <c r="A94" s="13" t="s">
        <v>115</v>
      </c>
      <c r="B94" s="1" t="s">
        <v>15</v>
      </c>
      <c r="C94" s="19">
        <v>-581549.24</v>
      </c>
      <c r="D94" s="12" t="s">
        <v>16</v>
      </c>
    </row>
    <row r="95" spans="1:4" x14ac:dyDescent="0.25">
      <c r="A95" s="13" t="s">
        <v>116</v>
      </c>
      <c r="B95" s="2" t="s">
        <v>11</v>
      </c>
      <c r="C95" s="19">
        <v>-580119.91</v>
      </c>
      <c r="D95" s="12" t="s">
        <v>6</v>
      </c>
    </row>
    <row r="96" spans="1:4" x14ac:dyDescent="0.25">
      <c r="A96" s="13" t="s">
        <v>136</v>
      </c>
      <c r="B96" s="2" t="s">
        <v>31</v>
      </c>
      <c r="C96" s="19">
        <v>-289000</v>
      </c>
      <c r="D96" s="12" t="s">
        <v>6</v>
      </c>
    </row>
    <row r="97" spans="1:4" x14ac:dyDescent="0.25">
      <c r="A97" s="13" t="s">
        <v>118</v>
      </c>
      <c r="B97" s="13" t="s">
        <v>38</v>
      </c>
      <c r="C97" s="19">
        <v>-524741.28</v>
      </c>
      <c r="D97" s="12" t="s">
        <v>6</v>
      </c>
    </row>
    <row r="98" spans="1:4" x14ac:dyDescent="0.25">
      <c r="A98" s="13" t="s">
        <v>119</v>
      </c>
      <c r="B98" s="1" t="s">
        <v>15</v>
      </c>
      <c r="C98" s="19">
        <v>-508178.49</v>
      </c>
      <c r="D98" s="12" t="s">
        <v>16</v>
      </c>
    </row>
    <row r="99" spans="1:4" x14ac:dyDescent="0.25">
      <c r="A99" s="13" t="s">
        <v>120</v>
      </c>
      <c r="B99" s="2" t="s">
        <v>23</v>
      </c>
      <c r="C99" s="19">
        <v>-503656.23</v>
      </c>
      <c r="D99" s="12" t="s">
        <v>6</v>
      </c>
    </row>
    <row r="100" spans="1:4" x14ac:dyDescent="0.25">
      <c r="A100" s="13" t="s">
        <v>121</v>
      </c>
      <c r="B100" s="13" t="s">
        <v>38</v>
      </c>
      <c r="C100" s="19">
        <v>-468273.77</v>
      </c>
      <c r="D100" s="12" t="s">
        <v>6</v>
      </c>
    </row>
    <row r="101" spans="1:4" x14ac:dyDescent="0.25">
      <c r="A101" s="13" t="s">
        <v>122</v>
      </c>
      <c r="B101" s="13" t="s">
        <v>38</v>
      </c>
      <c r="C101" s="19">
        <v>-466300.89</v>
      </c>
      <c r="D101" s="12" t="s">
        <v>6</v>
      </c>
    </row>
    <row r="102" spans="1:4" x14ac:dyDescent="0.25">
      <c r="A102" s="13" t="s">
        <v>123</v>
      </c>
      <c r="B102" s="1" t="s">
        <v>15</v>
      </c>
      <c r="C102" s="19">
        <v>-463730</v>
      </c>
      <c r="D102" s="12" t="s">
        <v>16</v>
      </c>
    </row>
    <row r="103" spans="1:4" x14ac:dyDescent="0.25">
      <c r="A103" s="13" t="s">
        <v>124</v>
      </c>
      <c r="B103" s="2" t="s">
        <v>11</v>
      </c>
      <c r="C103" s="19">
        <v>-446186</v>
      </c>
      <c r="D103" s="12" t="s">
        <v>6</v>
      </c>
    </row>
    <row r="104" spans="1:4" x14ac:dyDescent="0.25">
      <c r="A104" s="13" t="s">
        <v>125</v>
      </c>
      <c r="B104" s="2" t="s">
        <v>126</v>
      </c>
      <c r="C104" s="19">
        <v>-412836.44</v>
      </c>
      <c r="D104" s="12" t="s">
        <v>6</v>
      </c>
    </row>
    <row r="105" spans="1:4" x14ac:dyDescent="0.25">
      <c r="A105" s="13" t="s">
        <v>127</v>
      </c>
      <c r="B105" s="1" t="s">
        <v>28</v>
      </c>
      <c r="C105" s="19">
        <v>-402201.67</v>
      </c>
      <c r="D105" s="12" t="s">
        <v>16</v>
      </c>
    </row>
    <row r="106" spans="1:4" x14ac:dyDescent="0.25">
      <c r="A106" s="13" t="s">
        <v>128</v>
      </c>
      <c r="B106" s="2" t="s">
        <v>126</v>
      </c>
      <c r="C106" s="19">
        <v>-402009.95</v>
      </c>
      <c r="D106" s="12" t="s">
        <v>6</v>
      </c>
    </row>
    <row r="107" spans="1:4" x14ac:dyDescent="0.25">
      <c r="A107" s="13" t="s">
        <v>129</v>
      </c>
      <c r="B107" s="1" t="s">
        <v>15</v>
      </c>
      <c r="C107" s="19">
        <v>-400938.02</v>
      </c>
      <c r="D107" s="12" t="s">
        <v>16</v>
      </c>
    </row>
    <row r="108" spans="1:4" x14ac:dyDescent="0.25">
      <c r="A108" s="13" t="s">
        <v>130</v>
      </c>
      <c r="B108" s="1" t="s">
        <v>131</v>
      </c>
      <c r="C108" s="19">
        <v>-368282.79</v>
      </c>
      <c r="D108" s="12" t="s">
        <v>16</v>
      </c>
    </row>
    <row r="109" spans="1:4" x14ac:dyDescent="0.25">
      <c r="A109" s="13" t="s">
        <v>132</v>
      </c>
      <c r="B109" s="13" t="s">
        <v>38</v>
      </c>
      <c r="C109" s="19">
        <v>-351446.78</v>
      </c>
      <c r="D109" s="12" t="s">
        <v>6</v>
      </c>
    </row>
    <row r="110" spans="1:4" x14ac:dyDescent="0.25">
      <c r="A110" s="13" t="s">
        <v>133</v>
      </c>
      <c r="B110" s="2" t="s">
        <v>134</v>
      </c>
      <c r="C110" s="19">
        <v>-326996.62</v>
      </c>
      <c r="D110" s="12" t="s">
        <v>6</v>
      </c>
    </row>
    <row r="111" spans="1:4" x14ac:dyDescent="0.25">
      <c r="A111" s="13" t="s">
        <v>135</v>
      </c>
      <c r="B111" s="1" t="s">
        <v>15</v>
      </c>
      <c r="C111" s="19">
        <v>-319485.28000000003</v>
      </c>
      <c r="D111" s="12" t="s">
        <v>16</v>
      </c>
    </row>
    <row r="112" spans="1:4" x14ac:dyDescent="0.25">
      <c r="A112" s="13" t="s">
        <v>164</v>
      </c>
      <c r="B112" s="2" t="s">
        <v>31</v>
      </c>
      <c r="C112" s="19">
        <v>-48008.47</v>
      </c>
      <c r="D112" s="12" t="s">
        <v>6</v>
      </c>
    </row>
    <row r="113" spans="1:4" x14ac:dyDescent="0.25">
      <c r="A113" s="13" t="s">
        <v>137</v>
      </c>
      <c r="B113" s="2" t="s">
        <v>8</v>
      </c>
      <c r="C113" s="19">
        <v>-277625.15000000002</v>
      </c>
      <c r="D113" s="12" t="s">
        <v>6</v>
      </c>
    </row>
    <row r="114" spans="1:4" x14ac:dyDescent="0.25">
      <c r="A114" s="13" t="s">
        <v>138</v>
      </c>
      <c r="B114" s="2" t="s">
        <v>56</v>
      </c>
      <c r="C114" s="19">
        <v>-248216.42</v>
      </c>
      <c r="D114" s="12" t="s">
        <v>6</v>
      </c>
    </row>
    <row r="115" spans="1:4" x14ac:dyDescent="0.25">
      <c r="A115" s="13" t="s">
        <v>139</v>
      </c>
      <c r="B115" s="1" t="s">
        <v>15</v>
      </c>
      <c r="C115" s="19">
        <v>-246283.16</v>
      </c>
      <c r="D115" s="12" t="s">
        <v>16</v>
      </c>
    </row>
    <row r="116" spans="1:4" x14ac:dyDescent="0.25">
      <c r="A116" s="13" t="s">
        <v>140</v>
      </c>
      <c r="B116" s="2" t="s">
        <v>126</v>
      </c>
      <c r="C116" s="19">
        <v>-222266.04</v>
      </c>
      <c r="D116" s="12" t="s">
        <v>6</v>
      </c>
    </row>
    <row r="117" spans="1:4" x14ac:dyDescent="0.25">
      <c r="A117" s="13" t="s">
        <v>141</v>
      </c>
      <c r="B117" s="2" t="s">
        <v>56</v>
      </c>
      <c r="C117" s="19">
        <v>-215672.41</v>
      </c>
      <c r="D117" s="12" t="s">
        <v>6</v>
      </c>
    </row>
    <row r="118" spans="1:4" x14ac:dyDescent="0.25">
      <c r="A118" s="13" t="s">
        <v>142</v>
      </c>
      <c r="B118" s="1" t="s">
        <v>15</v>
      </c>
      <c r="C118" s="19">
        <v>-201276.82</v>
      </c>
      <c r="D118" s="12" t="s">
        <v>16</v>
      </c>
    </row>
    <row r="119" spans="1:4" x14ac:dyDescent="0.25">
      <c r="A119" s="13" t="s">
        <v>143</v>
      </c>
      <c r="B119" s="2" t="s">
        <v>56</v>
      </c>
      <c r="C119" s="19">
        <v>-187156.21</v>
      </c>
      <c r="D119" s="12" t="s">
        <v>6</v>
      </c>
    </row>
    <row r="120" spans="1:4" x14ac:dyDescent="0.25">
      <c r="A120" s="13" t="s">
        <v>144</v>
      </c>
      <c r="B120" s="1" t="s">
        <v>15</v>
      </c>
      <c r="C120" s="19">
        <v>-170024.83</v>
      </c>
      <c r="D120" s="12" t="s">
        <v>16</v>
      </c>
    </row>
    <row r="121" spans="1:4" x14ac:dyDescent="0.25">
      <c r="A121" s="13" t="s">
        <v>145</v>
      </c>
      <c r="B121" s="2" t="s">
        <v>8</v>
      </c>
      <c r="C121" s="19">
        <v>-126696</v>
      </c>
      <c r="D121" s="12" t="s">
        <v>6</v>
      </c>
    </row>
    <row r="122" spans="1:4" x14ac:dyDescent="0.25">
      <c r="A122" s="13" t="s">
        <v>146</v>
      </c>
      <c r="B122" s="1" t="s">
        <v>15</v>
      </c>
      <c r="C122" s="19">
        <v>-107901.74</v>
      </c>
      <c r="D122" s="12" t="s">
        <v>16</v>
      </c>
    </row>
    <row r="123" spans="1:4" x14ac:dyDescent="0.25">
      <c r="A123" s="13" t="s">
        <v>147</v>
      </c>
      <c r="B123" s="2" t="s">
        <v>23</v>
      </c>
      <c r="C123" s="19">
        <v>-99568.35</v>
      </c>
      <c r="D123" s="12" t="s">
        <v>6</v>
      </c>
    </row>
    <row r="124" spans="1:4" x14ac:dyDescent="0.25">
      <c r="A124" s="13" t="s">
        <v>148</v>
      </c>
      <c r="B124" s="2" t="s">
        <v>8</v>
      </c>
      <c r="C124" s="19">
        <v>-99305.19</v>
      </c>
      <c r="D124" s="12" t="s">
        <v>6</v>
      </c>
    </row>
    <row r="125" spans="1:4" x14ac:dyDescent="0.25">
      <c r="A125" s="13" t="s">
        <v>149</v>
      </c>
      <c r="B125" s="1" t="s">
        <v>15</v>
      </c>
      <c r="C125" s="19">
        <v>-87705.18</v>
      </c>
      <c r="D125" s="12" t="s">
        <v>16</v>
      </c>
    </row>
    <row r="126" spans="1:4" x14ac:dyDescent="0.25">
      <c r="A126" s="13" t="s">
        <v>150</v>
      </c>
      <c r="B126" s="2" t="s">
        <v>11</v>
      </c>
      <c r="C126" s="19">
        <v>-78719.960000000006</v>
      </c>
      <c r="D126" s="12" t="s">
        <v>6</v>
      </c>
    </row>
    <row r="127" spans="1:4" x14ac:dyDescent="0.25">
      <c r="A127" s="13" t="s">
        <v>151</v>
      </c>
      <c r="B127" s="2" t="s">
        <v>152</v>
      </c>
      <c r="C127" s="19">
        <v>-75033.05</v>
      </c>
      <c r="D127" s="12" t="s">
        <v>6</v>
      </c>
    </row>
    <row r="128" spans="1:4" x14ac:dyDescent="0.25">
      <c r="A128" s="13" t="s">
        <v>153</v>
      </c>
      <c r="B128" s="1" t="s">
        <v>15</v>
      </c>
      <c r="C128" s="19">
        <v>-73688.2</v>
      </c>
      <c r="D128" s="12" t="s">
        <v>16</v>
      </c>
    </row>
    <row r="129" spans="1:4" x14ac:dyDescent="0.25">
      <c r="A129" s="13" t="s">
        <v>154</v>
      </c>
      <c r="B129" s="2" t="s">
        <v>23</v>
      </c>
      <c r="C129" s="19">
        <v>-59520.73</v>
      </c>
      <c r="D129" s="12" t="s">
        <v>6</v>
      </c>
    </row>
    <row r="130" spans="1:4" x14ac:dyDescent="0.25">
      <c r="A130" s="13" t="s">
        <v>155</v>
      </c>
      <c r="B130" s="2" t="s">
        <v>11</v>
      </c>
      <c r="C130" s="19">
        <v>-57470</v>
      </c>
      <c r="D130" s="12" t="s">
        <v>6</v>
      </c>
    </row>
    <row r="131" spans="1:4" x14ac:dyDescent="0.25">
      <c r="A131" s="13" t="s">
        <v>156</v>
      </c>
      <c r="B131" s="2" t="s">
        <v>54</v>
      </c>
      <c r="C131" s="19">
        <v>-56865.09</v>
      </c>
      <c r="D131" s="12" t="s">
        <v>6</v>
      </c>
    </row>
    <row r="132" spans="1:4" x14ac:dyDescent="0.25">
      <c r="A132" s="13" t="s">
        <v>175</v>
      </c>
      <c r="B132" s="2" t="s">
        <v>31</v>
      </c>
      <c r="C132" s="19">
        <v>-6173.03</v>
      </c>
      <c r="D132" s="12" t="s">
        <v>6</v>
      </c>
    </row>
    <row r="133" spans="1:4" x14ac:dyDescent="0.25">
      <c r="A133" s="13" t="s">
        <v>158</v>
      </c>
      <c r="B133" s="1" t="s">
        <v>15</v>
      </c>
      <c r="C133" s="19">
        <v>-54202.84</v>
      </c>
      <c r="D133" s="12" t="s">
        <v>16</v>
      </c>
    </row>
    <row r="134" spans="1:4" x14ac:dyDescent="0.25">
      <c r="A134" s="13" t="s">
        <v>159</v>
      </c>
      <c r="B134" s="2" t="s">
        <v>5</v>
      </c>
      <c r="C134" s="19">
        <v>-53000</v>
      </c>
      <c r="D134" s="12" t="s">
        <v>6</v>
      </c>
    </row>
    <row r="135" spans="1:4" x14ac:dyDescent="0.25">
      <c r="A135" s="13" t="s">
        <v>160</v>
      </c>
      <c r="B135" s="2" t="s">
        <v>11</v>
      </c>
      <c r="C135" s="19">
        <v>-52870</v>
      </c>
      <c r="D135" s="12" t="s">
        <v>6</v>
      </c>
    </row>
    <row r="136" spans="1:4" x14ac:dyDescent="0.25">
      <c r="A136" s="13" t="s">
        <v>161</v>
      </c>
      <c r="B136" s="2" t="s">
        <v>8</v>
      </c>
      <c r="C136" s="19">
        <v>-49979.67</v>
      </c>
      <c r="D136" s="12" t="s">
        <v>6</v>
      </c>
    </row>
    <row r="137" spans="1:4" x14ac:dyDescent="0.25">
      <c r="A137" s="13" t="s">
        <v>162</v>
      </c>
      <c r="B137" s="1" t="s">
        <v>15</v>
      </c>
      <c r="C137" s="19">
        <v>-48898.239999999998</v>
      </c>
      <c r="D137" s="12" t="s">
        <v>16</v>
      </c>
    </row>
    <row r="138" spans="1:4" x14ac:dyDescent="0.25">
      <c r="A138" s="13" t="s">
        <v>163</v>
      </c>
      <c r="B138" s="13" t="s">
        <v>38</v>
      </c>
      <c r="C138" s="19">
        <v>-48100.51</v>
      </c>
      <c r="D138" s="12" t="s">
        <v>6</v>
      </c>
    </row>
    <row r="139" spans="1:4" x14ac:dyDescent="0.25">
      <c r="A139" s="13" t="s">
        <v>227</v>
      </c>
      <c r="B139" s="2" t="s">
        <v>31</v>
      </c>
      <c r="C139" s="19">
        <v>158380.99</v>
      </c>
      <c r="D139" s="12" t="s">
        <v>6</v>
      </c>
    </row>
    <row r="140" spans="1:4" x14ac:dyDescent="0.25">
      <c r="A140" s="13" t="s">
        <v>165</v>
      </c>
      <c r="B140" s="2" t="s">
        <v>70</v>
      </c>
      <c r="C140" s="19">
        <v>-38021.339999999997</v>
      </c>
      <c r="D140" s="12" t="s">
        <v>6</v>
      </c>
    </row>
    <row r="141" spans="1:4" x14ac:dyDescent="0.25">
      <c r="A141" s="13" t="s">
        <v>166</v>
      </c>
      <c r="B141" s="2" t="s">
        <v>23</v>
      </c>
      <c r="C141" s="19">
        <v>-28474</v>
      </c>
      <c r="D141" s="12" t="s">
        <v>6</v>
      </c>
    </row>
    <row r="142" spans="1:4" x14ac:dyDescent="0.25">
      <c r="A142" s="13" t="s">
        <v>278</v>
      </c>
      <c r="B142" s="1" t="s">
        <v>68</v>
      </c>
      <c r="C142" s="19">
        <v>-26112.560000000001</v>
      </c>
      <c r="D142" s="12" t="s">
        <v>16</v>
      </c>
    </row>
    <row r="143" spans="1:4" x14ac:dyDescent="0.25">
      <c r="A143" s="13" t="s">
        <v>167</v>
      </c>
      <c r="B143" s="13" t="s">
        <v>38</v>
      </c>
      <c r="C143" s="19">
        <v>-25900</v>
      </c>
      <c r="D143" s="12" t="s">
        <v>6</v>
      </c>
    </row>
    <row r="144" spans="1:4" x14ac:dyDescent="0.25">
      <c r="A144" s="13" t="s">
        <v>168</v>
      </c>
      <c r="B144" s="13" t="s">
        <v>38</v>
      </c>
      <c r="C144" s="19">
        <v>-19930.28</v>
      </c>
      <c r="D144" s="12" t="s">
        <v>6</v>
      </c>
    </row>
    <row r="145" spans="1:4" x14ac:dyDescent="0.25">
      <c r="A145" s="13" t="s">
        <v>169</v>
      </c>
      <c r="B145" s="2" t="s">
        <v>5</v>
      </c>
      <c r="C145" s="19">
        <v>-14950.36</v>
      </c>
      <c r="D145" s="12" t="s">
        <v>6</v>
      </c>
    </row>
    <row r="146" spans="1:4" x14ac:dyDescent="0.25">
      <c r="A146" s="13" t="s">
        <v>170</v>
      </c>
      <c r="B146" s="2" t="s">
        <v>56</v>
      </c>
      <c r="C146" s="19">
        <v>-12807.08</v>
      </c>
      <c r="D146" s="12" t="s">
        <v>6</v>
      </c>
    </row>
    <row r="147" spans="1:4" x14ac:dyDescent="0.25">
      <c r="A147" s="13" t="s">
        <v>171</v>
      </c>
      <c r="B147" s="2" t="s">
        <v>56</v>
      </c>
      <c r="C147" s="19">
        <v>-11928.45</v>
      </c>
      <c r="D147" s="12" t="s">
        <v>6</v>
      </c>
    </row>
    <row r="148" spans="1:4" x14ac:dyDescent="0.25">
      <c r="A148" s="13" t="s">
        <v>172</v>
      </c>
      <c r="B148" s="2" t="s">
        <v>11</v>
      </c>
      <c r="C148" s="19">
        <v>-8045.5</v>
      </c>
      <c r="D148" s="12" t="s">
        <v>6</v>
      </c>
    </row>
    <row r="149" spans="1:4" x14ac:dyDescent="0.25">
      <c r="A149" s="13" t="s">
        <v>173</v>
      </c>
      <c r="B149" s="2" t="s">
        <v>11</v>
      </c>
      <c r="C149" s="19">
        <v>-7953.14</v>
      </c>
      <c r="D149" s="12" t="s">
        <v>6</v>
      </c>
    </row>
    <row r="150" spans="1:4" x14ac:dyDescent="0.25">
      <c r="A150" s="13" t="s">
        <v>67</v>
      </c>
      <c r="B150" s="1" t="s">
        <v>68</v>
      </c>
      <c r="C150" s="19">
        <v>-7300.46</v>
      </c>
      <c r="D150" s="12" t="s">
        <v>16</v>
      </c>
    </row>
    <row r="151" spans="1:4" x14ac:dyDescent="0.25">
      <c r="A151" s="13" t="s">
        <v>174</v>
      </c>
      <c r="B151" s="13" t="s">
        <v>38</v>
      </c>
      <c r="C151" s="19">
        <v>-7036.95</v>
      </c>
      <c r="D151" s="12" t="s">
        <v>6</v>
      </c>
    </row>
    <row r="152" spans="1:4" x14ac:dyDescent="0.25">
      <c r="A152" s="13" t="s">
        <v>228</v>
      </c>
      <c r="B152" s="2" t="s">
        <v>26</v>
      </c>
      <c r="C152" s="19">
        <v>169166.71</v>
      </c>
      <c r="D152" s="12" t="s">
        <v>6</v>
      </c>
    </row>
    <row r="153" spans="1:4" x14ac:dyDescent="0.25">
      <c r="A153" s="13" t="s">
        <v>176</v>
      </c>
      <c r="B153" s="2" t="s">
        <v>56</v>
      </c>
      <c r="C153" s="19">
        <v>-6098.51</v>
      </c>
      <c r="D153" s="12" t="s">
        <v>6</v>
      </c>
    </row>
    <row r="154" spans="1:4" x14ac:dyDescent="0.25">
      <c r="A154" s="13" t="s">
        <v>177</v>
      </c>
      <c r="B154" s="1" t="s">
        <v>15</v>
      </c>
      <c r="C154" s="19">
        <v>-5595.6</v>
      </c>
      <c r="D154" s="12" t="s">
        <v>16</v>
      </c>
    </row>
    <row r="155" spans="1:4" x14ac:dyDescent="0.25">
      <c r="A155" s="13" t="s">
        <v>178</v>
      </c>
      <c r="B155" s="1" t="s">
        <v>15</v>
      </c>
      <c r="C155" s="19">
        <v>-3831.38</v>
      </c>
      <c r="D155" s="12" t="s">
        <v>16</v>
      </c>
    </row>
    <row r="156" spans="1:4" x14ac:dyDescent="0.25">
      <c r="A156" s="13" t="s">
        <v>179</v>
      </c>
      <c r="B156" s="2" t="s">
        <v>11</v>
      </c>
      <c r="C156" s="19">
        <v>-3773.78</v>
      </c>
      <c r="D156" s="12" t="s">
        <v>6</v>
      </c>
    </row>
    <row r="157" spans="1:4" x14ac:dyDescent="0.25">
      <c r="A157" s="13" t="s">
        <v>180</v>
      </c>
      <c r="B157" s="2" t="s">
        <v>70</v>
      </c>
      <c r="C157" s="19">
        <v>-2643.91</v>
      </c>
      <c r="D157" s="12" t="s">
        <v>6</v>
      </c>
    </row>
    <row r="158" spans="1:4" x14ac:dyDescent="0.25">
      <c r="A158" s="13" t="s">
        <v>181</v>
      </c>
      <c r="B158" s="2" t="s">
        <v>23</v>
      </c>
      <c r="C158" s="19">
        <v>-824.07</v>
      </c>
      <c r="D158" s="12" t="s">
        <v>6</v>
      </c>
    </row>
    <row r="159" spans="1:4" x14ac:dyDescent="0.25">
      <c r="A159" s="13" t="s">
        <v>182</v>
      </c>
      <c r="B159" s="2" t="s">
        <v>8</v>
      </c>
      <c r="C159" s="19">
        <v>-727.82</v>
      </c>
      <c r="D159" s="12" t="s">
        <v>6</v>
      </c>
    </row>
    <row r="160" spans="1:4" x14ac:dyDescent="0.25">
      <c r="A160" s="13" t="s">
        <v>183</v>
      </c>
      <c r="B160" s="2" t="s">
        <v>23</v>
      </c>
      <c r="C160" s="19">
        <v>-711.95</v>
      </c>
      <c r="D160" s="12" t="s">
        <v>6</v>
      </c>
    </row>
    <row r="161" spans="1:4" x14ac:dyDescent="0.25">
      <c r="A161" s="13" t="s">
        <v>184</v>
      </c>
      <c r="B161" s="1" t="s">
        <v>15</v>
      </c>
      <c r="C161" s="19">
        <v>-599.05999999999995</v>
      </c>
      <c r="D161" s="12" t="s">
        <v>16</v>
      </c>
    </row>
    <row r="162" spans="1:4" x14ac:dyDescent="0.25">
      <c r="A162" s="13" t="s">
        <v>185</v>
      </c>
      <c r="B162" s="2" t="s">
        <v>23</v>
      </c>
      <c r="C162" s="19">
        <v>-530.29</v>
      </c>
      <c r="D162" s="12" t="s">
        <v>6</v>
      </c>
    </row>
    <row r="163" spans="1:4" x14ac:dyDescent="0.25">
      <c r="A163" s="13" t="s">
        <v>186</v>
      </c>
      <c r="B163" s="14" t="s">
        <v>333</v>
      </c>
      <c r="C163" s="19">
        <v>-187.82</v>
      </c>
      <c r="D163" s="12" t="s">
        <v>6</v>
      </c>
    </row>
    <row r="164" spans="1:4" x14ac:dyDescent="0.25">
      <c r="A164" s="13" t="s">
        <v>187</v>
      </c>
      <c r="B164" s="1" t="s">
        <v>15</v>
      </c>
      <c r="C164" s="19">
        <v>-184.5</v>
      </c>
      <c r="D164" s="12" t="s">
        <v>6</v>
      </c>
    </row>
    <row r="165" spans="1:4" x14ac:dyDescent="0.25">
      <c r="A165" s="13" t="s">
        <v>188</v>
      </c>
      <c r="B165" s="1" t="s">
        <v>189</v>
      </c>
      <c r="C165" s="19">
        <v>-107.56</v>
      </c>
      <c r="D165" s="12" t="s">
        <v>16</v>
      </c>
    </row>
    <row r="166" spans="1:4" x14ac:dyDescent="0.25">
      <c r="A166" s="13" t="s">
        <v>190</v>
      </c>
      <c r="B166" s="2" t="s">
        <v>70</v>
      </c>
      <c r="C166" s="19">
        <v>-44.91</v>
      </c>
      <c r="D166" s="12" t="s">
        <v>6</v>
      </c>
    </row>
    <row r="167" spans="1:4" x14ac:dyDescent="0.25">
      <c r="A167" s="13" t="s">
        <v>191</v>
      </c>
      <c r="B167" s="13" t="s">
        <v>38</v>
      </c>
      <c r="C167" s="19">
        <v>2.27</v>
      </c>
      <c r="D167" s="12" t="s">
        <v>16</v>
      </c>
    </row>
    <row r="168" spans="1:4" x14ac:dyDescent="0.25">
      <c r="A168" s="13" t="s">
        <v>192</v>
      </c>
      <c r="B168" s="1" t="s">
        <v>15</v>
      </c>
      <c r="C168" s="19">
        <v>76.430000000000007</v>
      </c>
      <c r="D168" s="12" t="s">
        <v>16</v>
      </c>
    </row>
    <row r="169" spans="1:4" x14ac:dyDescent="0.25">
      <c r="A169" s="13" t="s">
        <v>193</v>
      </c>
      <c r="B169" s="1" t="s">
        <v>15</v>
      </c>
      <c r="C169" s="19">
        <v>468.7</v>
      </c>
      <c r="D169" s="12" t="s">
        <v>16</v>
      </c>
    </row>
    <row r="170" spans="1:4" x14ac:dyDescent="0.25">
      <c r="A170" s="13" t="s">
        <v>194</v>
      </c>
      <c r="B170" s="1" t="s">
        <v>15</v>
      </c>
      <c r="C170" s="19">
        <v>500.7</v>
      </c>
      <c r="D170" s="12" t="s">
        <v>16</v>
      </c>
    </row>
    <row r="171" spans="1:4" x14ac:dyDescent="0.25">
      <c r="A171" s="13" t="s">
        <v>195</v>
      </c>
      <c r="B171" s="2" t="s">
        <v>23</v>
      </c>
      <c r="C171" s="19">
        <v>824.07</v>
      </c>
      <c r="D171" s="12" t="s">
        <v>6</v>
      </c>
    </row>
    <row r="172" spans="1:4" x14ac:dyDescent="0.25">
      <c r="A172" s="13" t="s">
        <v>196</v>
      </c>
      <c r="B172" s="1" t="s">
        <v>15</v>
      </c>
      <c r="C172" s="19">
        <v>1107.73</v>
      </c>
      <c r="D172" s="12" t="s">
        <v>16</v>
      </c>
    </row>
    <row r="173" spans="1:4" x14ac:dyDescent="0.25">
      <c r="A173" s="13" t="s">
        <v>197</v>
      </c>
      <c r="B173" s="2" t="s">
        <v>126</v>
      </c>
      <c r="C173" s="19">
        <v>1762.62</v>
      </c>
      <c r="D173" s="12" t="s">
        <v>6</v>
      </c>
    </row>
    <row r="174" spans="1:4" x14ac:dyDescent="0.25">
      <c r="A174" s="13" t="s">
        <v>198</v>
      </c>
      <c r="B174" s="1" t="s">
        <v>15</v>
      </c>
      <c r="C174" s="19">
        <v>3413.81</v>
      </c>
      <c r="D174" s="12" t="s">
        <v>16</v>
      </c>
    </row>
    <row r="175" spans="1:4" x14ac:dyDescent="0.25">
      <c r="A175" s="13" t="s">
        <v>199</v>
      </c>
      <c r="B175" s="1" t="s">
        <v>15</v>
      </c>
      <c r="C175" s="19">
        <v>3447.5</v>
      </c>
      <c r="D175" s="12" t="s">
        <v>6</v>
      </c>
    </row>
    <row r="176" spans="1:4" x14ac:dyDescent="0.25">
      <c r="A176" s="13" t="s">
        <v>200</v>
      </c>
      <c r="B176" s="1" t="s">
        <v>15</v>
      </c>
      <c r="C176" s="19">
        <v>8230</v>
      </c>
      <c r="D176" s="12" t="s">
        <v>16</v>
      </c>
    </row>
    <row r="177" spans="1:4" x14ac:dyDescent="0.25">
      <c r="A177" s="13" t="s">
        <v>201</v>
      </c>
      <c r="B177" s="1" t="s">
        <v>15</v>
      </c>
      <c r="C177" s="19">
        <v>8298.91</v>
      </c>
      <c r="D177" s="12" t="s">
        <v>16</v>
      </c>
    </row>
    <row r="178" spans="1:4" x14ac:dyDescent="0.25">
      <c r="A178" s="13" t="s">
        <v>202</v>
      </c>
      <c r="B178" s="1" t="s">
        <v>203</v>
      </c>
      <c r="C178" s="19">
        <v>10132.879999999999</v>
      </c>
      <c r="D178" s="12" t="s">
        <v>16</v>
      </c>
    </row>
    <row r="179" spans="1:4" x14ac:dyDescent="0.25">
      <c r="A179" s="13" t="s">
        <v>204</v>
      </c>
      <c r="B179" s="1" t="s">
        <v>15</v>
      </c>
      <c r="C179" s="19">
        <v>10425.33</v>
      </c>
      <c r="D179" s="12" t="s">
        <v>16</v>
      </c>
    </row>
    <row r="180" spans="1:4" x14ac:dyDescent="0.25">
      <c r="A180" s="13" t="s">
        <v>205</v>
      </c>
      <c r="B180" s="1" t="s">
        <v>60</v>
      </c>
      <c r="C180" s="19">
        <v>10963.06</v>
      </c>
      <c r="D180" s="12" t="s">
        <v>16</v>
      </c>
    </row>
    <row r="181" spans="1:4" x14ac:dyDescent="0.25">
      <c r="A181" s="13" t="s">
        <v>206</v>
      </c>
      <c r="B181" s="1" t="s">
        <v>15</v>
      </c>
      <c r="C181" s="19">
        <v>11950.1</v>
      </c>
      <c r="D181" s="12" t="s">
        <v>16</v>
      </c>
    </row>
    <row r="182" spans="1:4" x14ac:dyDescent="0.25">
      <c r="A182" s="13" t="s">
        <v>207</v>
      </c>
      <c r="B182" s="1" t="s">
        <v>15</v>
      </c>
      <c r="C182" s="19">
        <v>14943.93</v>
      </c>
      <c r="D182" s="12" t="s">
        <v>16</v>
      </c>
    </row>
    <row r="183" spans="1:4" x14ac:dyDescent="0.25">
      <c r="A183" s="13" t="s">
        <v>208</v>
      </c>
      <c r="B183" s="1" t="s">
        <v>15</v>
      </c>
      <c r="C183" s="19">
        <v>15432.65</v>
      </c>
      <c r="D183" s="12" t="s">
        <v>16</v>
      </c>
    </row>
    <row r="184" spans="1:4" x14ac:dyDescent="0.25">
      <c r="A184" s="13" t="s">
        <v>209</v>
      </c>
      <c r="B184" s="1" t="s">
        <v>210</v>
      </c>
      <c r="C184" s="19">
        <v>16114.43</v>
      </c>
      <c r="D184" s="12" t="s">
        <v>16</v>
      </c>
    </row>
    <row r="185" spans="1:4" x14ac:dyDescent="0.25">
      <c r="A185" s="13" t="s">
        <v>211</v>
      </c>
      <c r="B185" s="1" t="s">
        <v>210</v>
      </c>
      <c r="C185" s="19">
        <v>33000</v>
      </c>
      <c r="D185" s="12" t="s">
        <v>16</v>
      </c>
    </row>
    <row r="186" spans="1:4" x14ac:dyDescent="0.25">
      <c r="A186" s="13" t="s">
        <v>212</v>
      </c>
      <c r="B186" s="1" t="s">
        <v>15</v>
      </c>
      <c r="C186" s="19">
        <v>47300</v>
      </c>
      <c r="D186" s="12" t="s">
        <v>16</v>
      </c>
    </row>
    <row r="187" spans="1:4" x14ac:dyDescent="0.25">
      <c r="A187" s="13" t="s">
        <v>213</v>
      </c>
      <c r="B187" s="1" t="s">
        <v>214</v>
      </c>
      <c r="C187" s="19">
        <v>49313.25</v>
      </c>
      <c r="D187" s="12" t="s">
        <v>16</v>
      </c>
    </row>
    <row r="188" spans="1:4" x14ac:dyDescent="0.25">
      <c r="A188" s="13" t="s">
        <v>215</v>
      </c>
      <c r="B188" s="1" t="s">
        <v>60</v>
      </c>
      <c r="C188" s="19">
        <v>50126.3</v>
      </c>
      <c r="D188" s="12" t="s">
        <v>16</v>
      </c>
    </row>
    <row r="189" spans="1:4" x14ac:dyDescent="0.25">
      <c r="A189" s="13" t="s">
        <v>216</v>
      </c>
      <c r="B189" s="1" t="s">
        <v>214</v>
      </c>
      <c r="C189" s="19">
        <v>50133.8</v>
      </c>
      <c r="D189" s="12" t="s">
        <v>16</v>
      </c>
    </row>
    <row r="190" spans="1:4" x14ac:dyDescent="0.25">
      <c r="A190" s="13" t="s">
        <v>217</v>
      </c>
      <c r="B190" s="13" t="s">
        <v>38</v>
      </c>
      <c r="C190" s="19">
        <v>52188</v>
      </c>
      <c r="D190" s="12" t="s">
        <v>6</v>
      </c>
    </row>
    <row r="191" spans="1:4" x14ac:dyDescent="0.25">
      <c r="A191" s="13" t="s">
        <v>218</v>
      </c>
      <c r="B191" s="2" t="s">
        <v>219</v>
      </c>
      <c r="C191" s="19">
        <v>67986.720000000001</v>
      </c>
      <c r="D191" s="12" t="s">
        <v>6</v>
      </c>
    </row>
    <row r="192" spans="1:4" x14ac:dyDescent="0.25">
      <c r="A192" s="13" t="s">
        <v>220</v>
      </c>
      <c r="B192" s="1" t="s">
        <v>15</v>
      </c>
      <c r="C192" s="19">
        <v>86653.57</v>
      </c>
      <c r="D192" s="12" t="s">
        <v>16</v>
      </c>
    </row>
    <row r="193" spans="1:4" x14ac:dyDescent="0.25">
      <c r="A193" s="13" t="s">
        <v>221</v>
      </c>
      <c r="B193" s="1" t="s">
        <v>60</v>
      </c>
      <c r="C193" s="19">
        <v>105450</v>
      </c>
      <c r="D193" s="12" t="s">
        <v>16</v>
      </c>
    </row>
    <row r="194" spans="1:4" x14ac:dyDescent="0.25">
      <c r="A194" s="13" t="s">
        <v>222</v>
      </c>
      <c r="B194" s="1" t="s">
        <v>15</v>
      </c>
      <c r="C194" s="19">
        <v>111361.5</v>
      </c>
      <c r="D194" s="12" t="s">
        <v>16</v>
      </c>
    </row>
    <row r="195" spans="1:4" x14ac:dyDescent="0.25">
      <c r="A195" s="13" t="s">
        <v>223</v>
      </c>
      <c r="B195" s="13" t="s">
        <v>38</v>
      </c>
      <c r="C195" s="19">
        <v>119715.58</v>
      </c>
      <c r="D195" s="12" t="s">
        <v>6</v>
      </c>
    </row>
    <row r="196" spans="1:4" x14ac:dyDescent="0.25">
      <c r="A196" s="13" t="s">
        <v>224</v>
      </c>
      <c r="B196" s="1" t="s">
        <v>60</v>
      </c>
      <c r="C196" s="19">
        <v>131686.51999999999</v>
      </c>
      <c r="D196" s="12" t="s">
        <v>16</v>
      </c>
    </row>
    <row r="197" spans="1:4" x14ac:dyDescent="0.25">
      <c r="A197" s="13" t="s">
        <v>225</v>
      </c>
      <c r="B197" s="1" t="s">
        <v>15</v>
      </c>
      <c r="C197" s="19">
        <v>139112.14000000001</v>
      </c>
      <c r="D197" s="12" t="s">
        <v>16</v>
      </c>
    </row>
    <row r="198" spans="1:4" x14ac:dyDescent="0.25">
      <c r="A198" s="13" t="s">
        <v>226</v>
      </c>
      <c r="B198" s="1" t="s">
        <v>68</v>
      </c>
      <c r="C198" s="19">
        <v>149780.03</v>
      </c>
      <c r="D198" s="12" t="s">
        <v>16</v>
      </c>
    </row>
    <row r="199" spans="1:4" x14ac:dyDescent="0.25">
      <c r="A199" s="13" t="s">
        <v>250</v>
      </c>
      <c r="B199" s="2" t="s">
        <v>26</v>
      </c>
      <c r="C199" s="19">
        <v>889000</v>
      </c>
      <c r="D199" s="12" t="s">
        <v>6</v>
      </c>
    </row>
    <row r="200" spans="1:4" x14ac:dyDescent="0.25">
      <c r="A200" s="13" t="s">
        <v>103</v>
      </c>
      <c r="B200" s="2" t="s">
        <v>26</v>
      </c>
      <c r="C200" s="19">
        <v>-862515.14</v>
      </c>
      <c r="D200" s="12" t="s">
        <v>6</v>
      </c>
    </row>
    <row r="201" spans="1:4" x14ac:dyDescent="0.25">
      <c r="A201" s="13" t="s">
        <v>229</v>
      </c>
      <c r="B201" s="1" t="s">
        <v>15</v>
      </c>
      <c r="C201" s="19">
        <v>234111.93</v>
      </c>
      <c r="D201" s="12" t="s">
        <v>16</v>
      </c>
    </row>
    <row r="202" spans="1:4" x14ac:dyDescent="0.25">
      <c r="A202" s="13" t="s">
        <v>230</v>
      </c>
      <c r="B202" s="1" t="s">
        <v>214</v>
      </c>
      <c r="C202" s="19">
        <v>236696.42</v>
      </c>
      <c r="D202" s="12" t="s">
        <v>16</v>
      </c>
    </row>
    <row r="203" spans="1:4" x14ac:dyDescent="0.25">
      <c r="A203" s="13" t="s">
        <v>231</v>
      </c>
      <c r="B203" s="1" t="s">
        <v>214</v>
      </c>
      <c r="C203" s="19">
        <v>237307.29</v>
      </c>
      <c r="D203" s="12" t="s">
        <v>16</v>
      </c>
    </row>
    <row r="204" spans="1:4" x14ac:dyDescent="0.25">
      <c r="A204" s="13" t="s">
        <v>232</v>
      </c>
      <c r="B204" s="1" t="s">
        <v>15</v>
      </c>
      <c r="C204" s="19">
        <v>275153.76</v>
      </c>
      <c r="D204" s="12" t="s">
        <v>16</v>
      </c>
    </row>
    <row r="205" spans="1:4" x14ac:dyDescent="0.25">
      <c r="A205" s="13" t="s">
        <v>233</v>
      </c>
      <c r="B205" s="1" t="s">
        <v>15</v>
      </c>
      <c r="C205" s="19">
        <v>324924.64</v>
      </c>
      <c r="D205" s="12" t="s">
        <v>16</v>
      </c>
    </row>
    <row r="206" spans="1:4" x14ac:dyDescent="0.25">
      <c r="A206" s="13" t="s">
        <v>234</v>
      </c>
      <c r="B206" s="1" t="s">
        <v>15</v>
      </c>
      <c r="C206" s="19">
        <v>333650.08</v>
      </c>
      <c r="D206" s="12" t="s">
        <v>16</v>
      </c>
    </row>
    <row r="207" spans="1:4" x14ac:dyDescent="0.25">
      <c r="A207" s="13" t="s">
        <v>235</v>
      </c>
      <c r="B207" s="1" t="s">
        <v>15</v>
      </c>
      <c r="C207" s="19">
        <v>380005.73</v>
      </c>
      <c r="D207" s="12" t="s">
        <v>16</v>
      </c>
    </row>
    <row r="208" spans="1:4" x14ac:dyDescent="0.25">
      <c r="A208" s="13" t="s">
        <v>236</v>
      </c>
      <c r="B208" s="1" t="s">
        <v>15</v>
      </c>
      <c r="C208" s="19">
        <v>392622.19</v>
      </c>
      <c r="D208" s="12" t="s">
        <v>16</v>
      </c>
    </row>
    <row r="209" spans="1:4" x14ac:dyDescent="0.25">
      <c r="A209" s="13" t="s">
        <v>237</v>
      </c>
      <c r="B209" s="2" t="s">
        <v>219</v>
      </c>
      <c r="C209" s="19">
        <v>394258.01</v>
      </c>
      <c r="D209" s="12" t="s">
        <v>6</v>
      </c>
    </row>
    <row r="210" spans="1:4" x14ac:dyDescent="0.25">
      <c r="A210" s="13" t="s">
        <v>238</v>
      </c>
      <c r="B210" s="1" t="s">
        <v>68</v>
      </c>
      <c r="C210" s="19">
        <v>402201.67</v>
      </c>
      <c r="D210" s="12" t="s">
        <v>16</v>
      </c>
    </row>
    <row r="211" spans="1:4" x14ac:dyDescent="0.25">
      <c r="A211" s="13" t="s">
        <v>239</v>
      </c>
      <c r="B211" s="1" t="s">
        <v>15</v>
      </c>
      <c r="C211" s="19">
        <v>439412.56</v>
      </c>
      <c r="D211" s="12" t="s">
        <v>16</v>
      </c>
    </row>
    <row r="212" spans="1:4" x14ac:dyDescent="0.25">
      <c r="A212" s="13" t="s">
        <v>240</v>
      </c>
      <c r="B212" s="1" t="s">
        <v>15</v>
      </c>
      <c r="C212" s="19">
        <v>506147.19</v>
      </c>
      <c r="D212" s="12" t="s">
        <v>16</v>
      </c>
    </row>
    <row r="213" spans="1:4" x14ac:dyDescent="0.25">
      <c r="A213" s="13" t="s">
        <v>241</v>
      </c>
      <c r="B213" s="1" t="s">
        <v>15</v>
      </c>
      <c r="C213" s="19">
        <v>585232.02</v>
      </c>
      <c r="D213" s="12" t="s">
        <v>16</v>
      </c>
    </row>
    <row r="214" spans="1:4" x14ac:dyDescent="0.25">
      <c r="A214" s="13" t="s">
        <v>242</v>
      </c>
      <c r="B214" s="1" t="s">
        <v>131</v>
      </c>
      <c r="C214" s="19">
        <v>636419.11</v>
      </c>
      <c r="D214" s="12" t="s">
        <v>16</v>
      </c>
    </row>
    <row r="215" spans="1:4" x14ac:dyDescent="0.25">
      <c r="A215" s="13" t="s">
        <v>296</v>
      </c>
      <c r="B215" s="1" t="s">
        <v>68</v>
      </c>
      <c r="C215" s="19">
        <v>648221.15</v>
      </c>
      <c r="D215" s="12" t="s">
        <v>16</v>
      </c>
    </row>
    <row r="216" spans="1:4" x14ac:dyDescent="0.25">
      <c r="A216" s="13" t="s">
        <v>243</v>
      </c>
      <c r="B216" s="2" t="s">
        <v>11</v>
      </c>
      <c r="C216" s="19">
        <v>722954.5</v>
      </c>
      <c r="D216" s="12" t="s">
        <v>6</v>
      </c>
    </row>
    <row r="217" spans="1:4" x14ac:dyDescent="0.25">
      <c r="A217" s="13" t="s">
        <v>244</v>
      </c>
      <c r="B217" s="1" t="s">
        <v>60</v>
      </c>
      <c r="C217" s="19">
        <v>741864.37</v>
      </c>
      <c r="D217" s="12" t="s">
        <v>16</v>
      </c>
    </row>
    <row r="218" spans="1:4" x14ac:dyDescent="0.25">
      <c r="A218" s="13" t="s">
        <v>245</v>
      </c>
      <c r="B218" s="13" t="s">
        <v>38</v>
      </c>
      <c r="C218" s="19">
        <v>792051.97</v>
      </c>
      <c r="D218" s="12" t="s">
        <v>6</v>
      </c>
    </row>
    <row r="219" spans="1:4" x14ac:dyDescent="0.25">
      <c r="A219" s="13" t="s">
        <v>246</v>
      </c>
      <c r="B219" s="1" t="s">
        <v>247</v>
      </c>
      <c r="C219" s="19">
        <v>795665.48</v>
      </c>
      <c r="D219" s="12" t="s">
        <v>16</v>
      </c>
    </row>
    <row r="220" spans="1:4" x14ac:dyDescent="0.25">
      <c r="A220" s="13" t="s">
        <v>248</v>
      </c>
      <c r="B220" s="1" t="s">
        <v>15</v>
      </c>
      <c r="C220" s="19">
        <v>832460.87</v>
      </c>
      <c r="D220" s="12" t="s">
        <v>16</v>
      </c>
    </row>
    <row r="221" spans="1:4" x14ac:dyDescent="0.25">
      <c r="A221" s="13" t="s">
        <v>249</v>
      </c>
      <c r="B221" s="1" t="s">
        <v>15</v>
      </c>
      <c r="C221" s="19">
        <v>835366.41</v>
      </c>
      <c r="D221" s="12" t="s">
        <v>16</v>
      </c>
    </row>
    <row r="222" spans="1:4" x14ac:dyDescent="0.25">
      <c r="A222" s="13" t="s">
        <v>157</v>
      </c>
      <c r="B222" s="2" t="s">
        <v>26</v>
      </c>
      <c r="C222" s="19">
        <v>-54528.98</v>
      </c>
      <c r="D222" s="12" t="s">
        <v>6</v>
      </c>
    </row>
    <row r="223" spans="1:4" x14ac:dyDescent="0.25">
      <c r="A223" s="13" t="s">
        <v>251</v>
      </c>
      <c r="B223" s="1" t="s">
        <v>60</v>
      </c>
      <c r="C223" s="19">
        <v>913350</v>
      </c>
      <c r="D223" s="12" t="s">
        <v>16</v>
      </c>
    </row>
    <row r="224" spans="1:4" x14ac:dyDescent="0.25">
      <c r="A224" s="13" t="s">
        <v>252</v>
      </c>
      <c r="B224" s="1" t="s">
        <v>15</v>
      </c>
      <c r="C224" s="19">
        <v>940613.94</v>
      </c>
      <c r="D224" s="12" t="s">
        <v>16</v>
      </c>
    </row>
    <row r="225" spans="1:4" x14ac:dyDescent="0.25">
      <c r="A225" s="13" t="s">
        <v>253</v>
      </c>
      <c r="B225" s="2" t="s">
        <v>11</v>
      </c>
      <c r="C225" s="19">
        <v>955938.82</v>
      </c>
      <c r="D225" s="12" t="s">
        <v>6</v>
      </c>
    </row>
    <row r="226" spans="1:4" x14ac:dyDescent="0.25">
      <c r="A226" s="13" t="s">
        <v>254</v>
      </c>
      <c r="B226" s="2" t="s">
        <v>219</v>
      </c>
      <c r="C226" s="19">
        <v>1205544.71</v>
      </c>
      <c r="D226" s="12" t="s">
        <v>6</v>
      </c>
    </row>
    <row r="227" spans="1:4" x14ac:dyDescent="0.25">
      <c r="A227" s="13" t="s">
        <v>255</v>
      </c>
      <c r="B227" s="1" t="s">
        <v>60</v>
      </c>
      <c r="C227" s="19">
        <v>1376904.35</v>
      </c>
      <c r="D227" s="12" t="s">
        <v>16</v>
      </c>
    </row>
    <row r="228" spans="1:4" x14ac:dyDescent="0.25">
      <c r="A228" s="13" t="s">
        <v>256</v>
      </c>
      <c r="B228" s="1" t="s">
        <v>15</v>
      </c>
      <c r="C228" s="19">
        <v>1402578.2</v>
      </c>
      <c r="D228" s="12" t="s">
        <v>6</v>
      </c>
    </row>
    <row r="229" spans="1:4" x14ac:dyDescent="0.25">
      <c r="A229" s="13" t="s">
        <v>257</v>
      </c>
      <c r="B229" s="2" t="s">
        <v>8</v>
      </c>
      <c r="C229" s="19">
        <v>1525545.39</v>
      </c>
      <c r="D229" s="12" t="s">
        <v>6</v>
      </c>
    </row>
    <row r="230" spans="1:4" x14ac:dyDescent="0.25">
      <c r="A230" s="13" t="s">
        <v>258</v>
      </c>
      <c r="B230" s="2" t="s">
        <v>219</v>
      </c>
      <c r="C230" s="19">
        <v>1585164.43</v>
      </c>
      <c r="D230" s="12" t="s">
        <v>6</v>
      </c>
    </row>
    <row r="231" spans="1:4" x14ac:dyDescent="0.25">
      <c r="A231" s="13" t="s">
        <v>259</v>
      </c>
      <c r="B231" s="1" t="s">
        <v>15</v>
      </c>
      <c r="C231" s="19">
        <v>1591135.66</v>
      </c>
      <c r="D231" s="12" t="s">
        <v>16</v>
      </c>
    </row>
    <row r="232" spans="1:4" x14ac:dyDescent="0.25">
      <c r="A232" s="13" t="s">
        <v>260</v>
      </c>
      <c r="B232" s="13" t="s">
        <v>38</v>
      </c>
      <c r="C232" s="19">
        <v>1680413.49</v>
      </c>
      <c r="D232" s="12" t="s">
        <v>16</v>
      </c>
    </row>
    <row r="233" spans="1:4" x14ac:dyDescent="0.25">
      <c r="A233" s="13" t="s">
        <v>261</v>
      </c>
      <c r="B233" s="1" t="s">
        <v>60</v>
      </c>
      <c r="C233" s="19">
        <v>1683934.5</v>
      </c>
      <c r="D233" s="12" t="s">
        <v>16</v>
      </c>
    </row>
    <row r="234" spans="1:4" x14ac:dyDescent="0.25">
      <c r="A234" s="13" t="s">
        <v>262</v>
      </c>
      <c r="B234" s="1" t="s">
        <v>15</v>
      </c>
      <c r="C234" s="19">
        <v>1742622.14</v>
      </c>
      <c r="D234" s="12" t="s">
        <v>16</v>
      </c>
    </row>
    <row r="235" spans="1:4" x14ac:dyDescent="0.25">
      <c r="A235" s="13" t="s">
        <v>263</v>
      </c>
      <c r="B235" s="13" t="s">
        <v>38</v>
      </c>
      <c r="C235" s="19">
        <v>1824872.26</v>
      </c>
      <c r="D235" s="12" t="s">
        <v>6</v>
      </c>
    </row>
    <row r="236" spans="1:4" x14ac:dyDescent="0.25">
      <c r="A236" s="13" t="s">
        <v>264</v>
      </c>
      <c r="B236" s="1" t="s">
        <v>15</v>
      </c>
      <c r="C236" s="19">
        <v>1967870</v>
      </c>
      <c r="D236" s="12" t="s">
        <v>16</v>
      </c>
    </row>
    <row r="237" spans="1:4" x14ac:dyDescent="0.25">
      <c r="A237" s="13" t="s">
        <v>265</v>
      </c>
      <c r="B237" s="1" t="s">
        <v>189</v>
      </c>
      <c r="C237" s="19">
        <v>1993452</v>
      </c>
      <c r="D237" s="12" t="s">
        <v>16</v>
      </c>
    </row>
    <row r="238" spans="1:4" x14ac:dyDescent="0.25">
      <c r="A238" s="13" t="s">
        <v>266</v>
      </c>
      <c r="B238" s="1" t="s">
        <v>210</v>
      </c>
      <c r="C238" s="19">
        <v>2006178.61</v>
      </c>
      <c r="D238" s="12" t="s">
        <v>16</v>
      </c>
    </row>
    <row r="239" spans="1:4" x14ac:dyDescent="0.25">
      <c r="A239" s="13" t="s">
        <v>267</v>
      </c>
      <c r="B239" s="1" t="s">
        <v>60</v>
      </c>
      <c r="C239" s="19">
        <v>3034355.08</v>
      </c>
      <c r="D239" s="12" t="s">
        <v>16</v>
      </c>
    </row>
    <row r="240" spans="1:4" x14ac:dyDescent="0.25">
      <c r="A240" s="13" t="s">
        <v>268</v>
      </c>
      <c r="B240" s="1" t="s">
        <v>189</v>
      </c>
      <c r="C240" s="19">
        <v>3084724.29</v>
      </c>
      <c r="D240" s="12" t="s">
        <v>16</v>
      </c>
    </row>
    <row r="241" spans="1:4" x14ac:dyDescent="0.25">
      <c r="A241" s="13" t="s">
        <v>269</v>
      </c>
      <c r="B241" s="1" t="s">
        <v>44</v>
      </c>
      <c r="C241" s="19">
        <v>3189660</v>
      </c>
      <c r="D241" s="12" t="s">
        <v>16</v>
      </c>
    </row>
    <row r="242" spans="1:4" x14ac:dyDescent="0.25">
      <c r="A242" s="13" t="s">
        <v>301</v>
      </c>
      <c r="B242" s="1" t="s">
        <v>68</v>
      </c>
      <c r="C242" s="19">
        <v>3651982.26</v>
      </c>
      <c r="D242" s="12" t="s">
        <v>16</v>
      </c>
    </row>
    <row r="243" spans="1:4" x14ac:dyDescent="0.25">
      <c r="A243" s="13" t="s">
        <v>270</v>
      </c>
      <c r="B243" s="1" t="s">
        <v>271</v>
      </c>
      <c r="C243" s="19">
        <v>3932817.47</v>
      </c>
      <c r="D243" s="12" t="s">
        <v>16</v>
      </c>
    </row>
    <row r="244" spans="1:4" x14ac:dyDescent="0.25">
      <c r="A244" s="13" t="s">
        <v>272</v>
      </c>
      <c r="B244" s="1" t="s">
        <v>214</v>
      </c>
      <c r="C244" s="19">
        <v>4237757.42</v>
      </c>
      <c r="D244" s="12" t="s">
        <v>16</v>
      </c>
    </row>
    <row r="245" spans="1:4" x14ac:dyDescent="0.25">
      <c r="A245" s="13" t="s">
        <v>273</v>
      </c>
      <c r="B245" s="1" t="s">
        <v>15</v>
      </c>
      <c r="C245" s="19">
        <v>4897342.9000000004</v>
      </c>
      <c r="D245" s="12" t="s">
        <v>16</v>
      </c>
    </row>
    <row r="246" spans="1:4" x14ac:dyDescent="0.25">
      <c r="A246" s="13" t="s">
        <v>274</v>
      </c>
      <c r="B246" s="1" t="s">
        <v>15</v>
      </c>
      <c r="C246" s="19">
        <v>5099215</v>
      </c>
      <c r="D246" s="12" t="s">
        <v>16</v>
      </c>
    </row>
    <row r="247" spans="1:4" x14ac:dyDescent="0.25">
      <c r="A247" s="13" t="s">
        <v>275</v>
      </c>
      <c r="B247" s="1" t="s">
        <v>15</v>
      </c>
      <c r="C247" s="19">
        <v>5493383.0199999996</v>
      </c>
      <c r="D247" s="12" t="s">
        <v>16</v>
      </c>
    </row>
    <row r="248" spans="1:4" x14ac:dyDescent="0.25">
      <c r="A248" s="13" t="s">
        <v>276</v>
      </c>
      <c r="B248" s="1" t="s">
        <v>15</v>
      </c>
      <c r="C248" s="19">
        <v>5624650</v>
      </c>
      <c r="D248" s="12" t="s">
        <v>16</v>
      </c>
    </row>
    <row r="249" spans="1:4" x14ac:dyDescent="0.25">
      <c r="A249" s="13" t="s">
        <v>277</v>
      </c>
      <c r="B249" s="1" t="s">
        <v>15</v>
      </c>
      <c r="C249" s="19">
        <v>6023928.0300000003</v>
      </c>
      <c r="D249" s="12" t="s">
        <v>16</v>
      </c>
    </row>
    <row r="250" spans="1:4" x14ac:dyDescent="0.25">
      <c r="A250" s="13" t="s">
        <v>278</v>
      </c>
      <c r="B250" s="1" t="s">
        <v>189</v>
      </c>
      <c r="C250" s="19">
        <v>6698175.0700000003</v>
      </c>
      <c r="D250" s="12" t="s">
        <v>16</v>
      </c>
    </row>
    <row r="251" spans="1:4" x14ac:dyDescent="0.25">
      <c r="A251" s="13" t="s">
        <v>279</v>
      </c>
      <c r="B251" s="2" t="s">
        <v>11</v>
      </c>
      <c r="C251" s="19">
        <v>6799979.29</v>
      </c>
      <c r="D251" s="12" t="s">
        <v>6</v>
      </c>
    </row>
    <row r="252" spans="1:4" x14ac:dyDescent="0.25">
      <c r="A252" s="13" t="s">
        <v>280</v>
      </c>
      <c r="B252" s="1" t="s">
        <v>15</v>
      </c>
      <c r="C252" s="19">
        <v>6883303.2199999997</v>
      </c>
      <c r="D252" s="12" t="s">
        <v>16</v>
      </c>
    </row>
    <row r="253" spans="1:4" x14ac:dyDescent="0.25">
      <c r="A253" s="13" t="s">
        <v>281</v>
      </c>
      <c r="B253" s="13" t="s">
        <v>38</v>
      </c>
      <c r="C253" s="19">
        <v>7093959.8600000003</v>
      </c>
      <c r="D253" s="12" t="s">
        <v>6</v>
      </c>
    </row>
    <row r="254" spans="1:4" x14ac:dyDescent="0.25">
      <c r="A254" s="13" t="s">
        <v>282</v>
      </c>
      <c r="B254" s="2" t="s">
        <v>8</v>
      </c>
      <c r="C254" s="19">
        <v>7697628.4100000001</v>
      </c>
      <c r="D254" s="12" t="s">
        <v>6</v>
      </c>
    </row>
    <row r="255" spans="1:4" x14ac:dyDescent="0.25">
      <c r="A255" s="13" t="s">
        <v>283</v>
      </c>
      <c r="B255" s="1" t="s">
        <v>68</v>
      </c>
      <c r="C255" s="19">
        <v>7957973.2599999998</v>
      </c>
      <c r="D255" s="12" t="s">
        <v>16</v>
      </c>
    </row>
    <row r="256" spans="1:4" x14ac:dyDescent="0.25">
      <c r="A256" s="13" t="s">
        <v>284</v>
      </c>
      <c r="B256" s="1" t="s">
        <v>15</v>
      </c>
      <c r="C256" s="19">
        <v>8782551.3499999996</v>
      </c>
      <c r="D256" s="12" t="s">
        <v>16</v>
      </c>
    </row>
    <row r="257" spans="1:4" x14ac:dyDescent="0.25">
      <c r="A257" s="13" t="s">
        <v>285</v>
      </c>
      <c r="B257" s="1" t="s">
        <v>15</v>
      </c>
      <c r="C257" s="19">
        <v>9274034.6099999994</v>
      </c>
      <c r="D257" s="12" t="s">
        <v>16</v>
      </c>
    </row>
    <row r="258" spans="1:4" x14ac:dyDescent="0.25">
      <c r="A258" s="13" t="s">
        <v>286</v>
      </c>
      <c r="B258" s="13" t="s">
        <v>38</v>
      </c>
      <c r="C258" s="19">
        <v>9387610.8100000005</v>
      </c>
      <c r="D258" s="12" t="s">
        <v>6</v>
      </c>
    </row>
    <row r="259" spans="1:4" x14ac:dyDescent="0.25">
      <c r="A259" s="13" t="s">
        <v>287</v>
      </c>
      <c r="B259" s="13" t="s">
        <v>38</v>
      </c>
      <c r="C259" s="19">
        <v>10695338.52</v>
      </c>
      <c r="D259" s="12" t="s">
        <v>6</v>
      </c>
    </row>
    <row r="260" spans="1:4" x14ac:dyDescent="0.25">
      <c r="A260" s="13" t="s">
        <v>288</v>
      </c>
      <c r="B260" s="2" t="s">
        <v>8</v>
      </c>
      <c r="C260" s="19">
        <v>12041660.880000001</v>
      </c>
      <c r="D260" s="12" t="s">
        <v>6</v>
      </c>
    </row>
    <row r="261" spans="1:4" x14ac:dyDescent="0.25">
      <c r="A261" s="13" t="s">
        <v>289</v>
      </c>
      <c r="B261" s="1" t="s">
        <v>15</v>
      </c>
      <c r="C261" s="19">
        <v>14670881.640000001</v>
      </c>
      <c r="D261" s="12" t="s">
        <v>16</v>
      </c>
    </row>
    <row r="262" spans="1:4" x14ac:dyDescent="0.25">
      <c r="A262" s="13" t="s">
        <v>290</v>
      </c>
      <c r="B262" s="2" t="s">
        <v>5</v>
      </c>
      <c r="C262" s="19">
        <v>15669129</v>
      </c>
      <c r="D262" s="12" t="s">
        <v>6</v>
      </c>
    </row>
    <row r="263" spans="1:4" x14ac:dyDescent="0.25">
      <c r="A263" s="13" t="s">
        <v>291</v>
      </c>
      <c r="B263" s="2" t="s">
        <v>8</v>
      </c>
      <c r="C263" s="19">
        <v>17018000</v>
      </c>
      <c r="D263" s="12" t="s">
        <v>6</v>
      </c>
    </row>
    <row r="264" spans="1:4" x14ac:dyDescent="0.25">
      <c r="A264" s="13" t="s">
        <v>292</v>
      </c>
      <c r="B264" s="1" t="s">
        <v>68</v>
      </c>
      <c r="C264" s="19">
        <v>21076353</v>
      </c>
      <c r="D264" s="12" t="s">
        <v>16</v>
      </c>
    </row>
    <row r="265" spans="1:4" x14ac:dyDescent="0.25">
      <c r="A265" s="13" t="s">
        <v>293</v>
      </c>
      <c r="B265" s="1" t="s">
        <v>68</v>
      </c>
      <c r="C265" s="19">
        <v>21710542.710000001</v>
      </c>
      <c r="D265" s="12" t="s">
        <v>16</v>
      </c>
    </row>
    <row r="266" spans="1:4" x14ac:dyDescent="0.25">
      <c r="A266" s="13" t="s">
        <v>294</v>
      </c>
      <c r="B266" s="1" t="s">
        <v>15</v>
      </c>
      <c r="C266" s="19">
        <v>31350505.629999999</v>
      </c>
      <c r="D266" s="12" t="s">
        <v>16</v>
      </c>
    </row>
    <row r="267" spans="1:4" x14ac:dyDescent="0.25">
      <c r="A267" s="13" t="s">
        <v>295</v>
      </c>
      <c r="B267" s="1" t="s">
        <v>15</v>
      </c>
      <c r="C267" s="19">
        <v>33538698.940000001</v>
      </c>
      <c r="D267" s="12" t="s">
        <v>16</v>
      </c>
    </row>
    <row r="268" spans="1:4" x14ac:dyDescent="0.25">
      <c r="A268" s="13" t="s">
        <v>296</v>
      </c>
      <c r="B268" s="1" t="s">
        <v>189</v>
      </c>
      <c r="C268" s="19">
        <v>52211581.740000002</v>
      </c>
      <c r="D268" s="12" t="s">
        <v>16</v>
      </c>
    </row>
    <row r="269" spans="1:4" x14ac:dyDescent="0.25">
      <c r="A269" s="13" t="s">
        <v>297</v>
      </c>
      <c r="B269" s="1" t="s">
        <v>15</v>
      </c>
      <c r="C269" s="19">
        <v>60520626.119999997</v>
      </c>
      <c r="D269" s="12" t="s">
        <v>16</v>
      </c>
    </row>
    <row r="270" spans="1:4" x14ac:dyDescent="0.25">
      <c r="A270" s="13" t="s">
        <v>298</v>
      </c>
      <c r="B270" s="1" t="s">
        <v>15</v>
      </c>
      <c r="C270" s="19">
        <v>61240318.859999999</v>
      </c>
      <c r="D270" s="12" t="s">
        <v>16</v>
      </c>
    </row>
    <row r="271" spans="1:4" x14ac:dyDescent="0.25">
      <c r="A271" s="13" t="s">
        <v>299</v>
      </c>
      <c r="B271" s="1" t="s">
        <v>60</v>
      </c>
      <c r="C271" s="19">
        <v>127460802.15000001</v>
      </c>
      <c r="D271" s="12" t="s">
        <v>16</v>
      </c>
    </row>
    <row r="272" spans="1:4" x14ac:dyDescent="0.25">
      <c r="A272" s="13" t="s">
        <v>300</v>
      </c>
      <c r="B272" s="2" t="s">
        <v>11</v>
      </c>
      <c r="C272" s="19">
        <v>142837086.59999999</v>
      </c>
      <c r="D272" s="12" t="s">
        <v>6</v>
      </c>
    </row>
    <row r="273" spans="1:4" x14ac:dyDescent="0.25">
      <c r="A273" s="13" t="s">
        <v>301</v>
      </c>
      <c r="B273" s="1" t="s">
        <v>189</v>
      </c>
      <c r="C273" s="19">
        <v>192422477.52000001</v>
      </c>
      <c r="D273" s="12" t="s">
        <v>16</v>
      </c>
    </row>
    <row r="274" spans="1:4" x14ac:dyDescent="0.25">
      <c r="A274" s="13" t="s">
        <v>302</v>
      </c>
      <c r="B274" s="1" t="s">
        <v>15</v>
      </c>
      <c r="C274" s="19">
        <v>239484403.84999999</v>
      </c>
      <c r="D274" s="12" t="s">
        <v>16</v>
      </c>
    </row>
    <row r="275" spans="1:4" x14ac:dyDescent="0.25">
      <c r="A275" s="13" t="s">
        <v>303</v>
      </c>
      <c r="B275" s="1" t="s">
        <v>15</v>
      </c>
      <c r="C275" s="19">
        <v>313981340.72000003</v>
      </c>
      <c r="D275" s="12" t="s">
        <v>16</v>
      </c>
    </row>
    <row r="276" spans="1:4" x14ac:dyDescent="0.25">
      <c r="A276" s="13" t="s">
        <v>304</v>
      </c>
      <c r="B276" s="1" t="s">
        <v>68</v>
      </c>
      <c r="C276" s="19">
        <v>751493787.38</v>
      </c>
      <c r="D276" s="12" t="s">
        <v>16</v>
      </c>
    </row>
  </sheetData>
  <autoFilter ref="A1:D276">
    <sortState ref="A16:D222">
      <sortCondition ref="B1:B276"/>
    </sortState>
  </autoFilter>
  <pageMargins left="0.7" right="0.7" top="0.75" bottom="0.75" header="0.3" footer="0.3"/>
  <pageSetup orientation="portrait" r:id="rId1"/>
  <headerFooter>
    <oddHeader>&amp;LUT 17-035-01
AFR 19&amp;R&amp;"-,Bold"Attachment AFR 2nd Supplemental</oddHeader>
    <oddFooter>&amp;L&amp;F&amp;CPage &amp;P of &amp;N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AFR 19 Semi-Annual Report</vt:lpstr>
      <vt:lpstr>AFR 19 10K</vt:lpstr>
      <vt:lpstr>Detail</vt:lpstr>
      <vt:lpstr>'AFR 19 Semi-Annual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2017-07-13T21:14:18Z</dcterms:created>
  <dcterms:modified xsi:type="dcterms:W3CDTF">2017-07-17T21:42:22Z</dcterms:modified>
</cp:coreProperties>
</file>