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11430"/>
  </bookViews>
  <sheets>
    <sheet name="Attach DPU 2.1.2" sheetId="1" r:id="rId1"/>
  </sheets>
  <externalReferences>
    <externalReference r:id="rId2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 hidden="1">'[1]DSM Output'!$J$21:$J$23</definedName>
    <definedName name="copy" hidden="1">#REF!</definedName>
    <definedName name="dsd" hidden="1">[1]Inputs!#REF!</definedName>
    <definedName name="DUDE" hidden="1">#REF!</definedName>
    <definedName name="limcount" hidden="1">1</definedName>
    <definedName name="_xlnm.Print_Titles" localSheetId="0">'Attach DPU 2.1.2'!$1:$6</definedName>
    <definedName name="SAPBEXwbID" hidden="1">"45EQYSCWE9WJMGB34OOD1BOQZ"</definedName>
    <definedName name="y" hidden="1">'[1]DSM Output'!$B$21:$B$23</definedName>
    <definedName name="z" hidden="1">'[1]DSM Output'!$G$21:$G$23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D64" i="1"/>
  <c r="H63" i="1"/>
  <c r="H62" i="1"/>
  <c r="H61" i="1"/>
  <c r="H60" i="1"/>
  <c r="H59" i="1"/>
  <c r="F56" i="1"/>
  <c r="D56" i="1"/>
  <c r="H55" i="1"/>
  <c r="H54" i="1"/>
  <c r="H53" i="1"/>
  <c r="H52" i="1"/>
  <c r="H51" i="1"/>
  <c r="F48" i="1"/>
  <c r="H47" i="1"/>
  <c r="H46" i="1"/>
  <c r="H45" i="1"/>
  <c r="H44" i="1"/>
  <c r="D48" i="1"/>
  <c r="H42" i="1"/>
  <c r="F39" i="1"/>
  <c r="H38" i="1"/>
  <c r="H37" i="1"/>
  <c r="H36" i="1"/>
  <c r="F33" i="1"/>
  <c r="H32" i="1"/>
  <c r="H31" i="1"/>
  <c r="H30" i="1"/>
  <c r="H29" i="1"/>
  <c r="H28" i="1"/>
  <c r="H27" i="1"/>
  <c r="H26" i="1"/>
  <c r="F23" i="1"/>
  <c r="H22" i="1"/>
  <c r="H21" i="1"/>
  <c r="D23" i="1"/>
  <c r="H19" i="1"/>
  <c r="H18" i="1"/>
  <c r="H17" i="1"/>
  <c r="F14" i="1"/>
  <c r="F65" i="1" s="1"/>
  <c r="H13" i="1"/>
  <c r="H12" i="1"/>
  <c r="H11" i="1"/>
  <c r="H10" i="1"/>
  <c r="D14" i="1"/>
  <c r="H8" i="1"/>
  <c r="D39" i="1" l="1"/>
  <c r="H43" i="1"/>
  <c r="H9" i="1"/>
  <c r="H20" i="1"/>
  <c r="D33" i="1"/>
  <c r="D65" i="1" s="1"/>
  <c r="D67" i="1" s="1"/>
</calcChain>
</file>

<file path=xl/sharedStrings.xml><?xml version="1.0" encoding="utf-8"?>
<sst xmlns="http://schemas.openxmlformats.org/spreadsheetml/2006/main" count="103" uniqueCount="34">
  <si>
    <t>Rocky Mountain Power</t>
  </si>
  <si>
    <t>State of Utah</t>
  </si>
  <si>
    <t>2015-2016 Revenue Adjustments Comparison</t>
  </si>
  <si>
    <t xml:space="preserve"> </t>
  </si>
  <si>
    <t>Adjustment</t>
  </si>
  <si>
    <t>Change 2016/2015</t>
  </si>
  <si>
    <t>Residential</t>
  </si>
  <si>
    <t>Tariff Schedules Normalizations</t>
  </si>
  <si>
    <t>Solar Removed</t>
  </si>
  <si>
    <t>Rev Adj - Deferred NPC</t>
  </si>
  <si>
    <t>Decreases in both the EBA amortization and REC Sales Liability</t>
  </si>
  <si>
    <t>Rev Accounting Adj</t>
  </si>
  <si>
    <t>Related to the Deer Creek mine transaction</t>
  </si>
  <si>
    <t>DSM</t>
  </si>
  <si>
    <t>Adjustment occurred in Table 1 Detail, Reconciling Adjustment from page 3.1.3 to 3.1.7 in 2016</t>
  </si>
  <si>
    <t>Blue Sky</t>
  </si>
  <si>
    <t>Subtotal</t>
  </si>
  <si>
    <t>Commercial</t>
  </si>
  <si>
    <t>AGA/Revenue Credit</t>
  </si>
  <si>
    <t>Mainly non-tariff revenues in 2015 while those revenues were just part of class revenues from Company's 305 Report in 2016.</t>
  </si>
  <si>
    <t>Industrial</t>
  </si>
  <si>
    <t>Unbilled</t>
  </si>
  <si>
    <t>Due to the difference in monthly actual usages.</t>
  </si>
  <si>
    <t>Situs Contracts</t>
  </si>
  <si>
    <t>Buy-through</t>
  </si>
  <si>
    <t>Out of Period Adj</t>
  </si>
  <si>
    <t>Irrigation</t>
  </si>
  <si>
    <t>Public Street &amp; Highway Lighting</t>
  </si>
  <si>
    <t>Other Sales to Public Authorities</t>
  </si>
  <si>
    <t>Total</t>
  </si>
  <si>
    <t>2016/2015 Change</t>
  </si>
  <si>
    <t>Explanation for difference between 2016 and 2015 amounts &gt; 10%</t>
  </si>
  <si>
    <t>Primarily out of period adjustment in 2015 associated with full billing determinants development; No adjustment in 2016, because it was not based upon full billing determinants</t>
  </si>
  <si>
    <t>Due to the difference in actual usages.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</si>
</sst>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2"/>
      <name val="Times New Roman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rgb="FF00B050"/>
      <name val="Arial"/>
      <family val="2"/>
    </font>
    <font>
      <u/>
      <sz val="10"/>
      <name val="Arial"/>
      <family val="2"/>
    </font>
    <font>
      <sz val="10"/>
      <color rgb="FFC00000"/>
      <name val="Arial"/>
      <family val="2"/>
    </font>
    <font>
      <b/>
      <u val="double"/>
      <sz val="10"/>
      <name val="Arial"/>
      <family val="2"/>
    </font>
    <font>
      <u val="double"/>
      <sz val="10"/>
      <name val="Arial"/>
      <family val="2"/>
    </font>
    <font>
      <u val="double"/>
      <sz val="10"/>
      <color rgb="FFC00000"/>
      <name val="Arial"/>
      <family val="2"/>
    </font>
    <font>
      <sz val="11"/>
      <color rgb="FF1F497D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Fill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3" fillId="0" borderId="0" xfId="0" applyFont="1" applyFill="1" applyAlignment="1" applyProtection="1">
      <alignment horizontal="centerContinuous"/>
    </xf>
    <xf numFmtId="0" fontId="3" fillId="0" borderId="0" xfId="0" applyFont="1" applyFill="1" applyAlignment="1" applyProtection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4" fillId="0" borderId="0" xfId="0" applyFont="1" applyFill="1"/>
    <xf numFmtId="0" fontId="4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Fill="1" applyAlignment="1">
      <alignment vertical="top"/>
    </xf>
    <xf numFmtId="9" fontId="2" fillId="0" borderId="0" xfId="0" applyNumberFormat="1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/>
    <xf numFmtId="164" fontId="2" fillId="0" borderId="1" xfId="1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9" fontId="4" fillId="0" borderId="0" xfId="0" applyNumberFormat="1" applyFont="1" applyFill="1" applyBorder="1" applyAlignment="1">
      <alignment horizontal="center" vertical="top"/>
    </xf>
    <xf numFmtId="0" fontId="8" fillId="0" borderId="0" xfId="0" applyFont="1" applyFill="1"/>
    <xf numFmtId="9" fontId="2" fillId="0" borderId="0" xfId="0" applyNumberFormat="1" applyFont="1" applyFill="1" applyBorder="1" applyAlignment="1">
      <alignment horizontal="center" vertical="top"/>
    </xf>
    <xf numFmtId="43" fontId="2" fillId="0" borderId="0" xfId="1" applyNumberFormat="1" applyFont="1" applyFill="1" applyBorder="1" applyAlignment="1">
      <alignment vertical="top"/>
    </xf>
    <xf numFmtId="164" fontId="4" fillId="0" borderId="0" xfId="0" applyNumberFormat="1" applyFont="1" applyFill="1" applyBorder="1"/>
    <xf numFmtId="9" fontId="2" fillId="0" borderId="0" xfId="0" applyNumberFormat="1" applyFont="1" applyFill="1" applyAlignment="1">
      <alignment horizontal="center" vertical="top"/>
    </xf>
    <xf numFmtId="9" fontId="4" fillId="0" borderId="0" xfId="0" applyNumberFormat="1" applyFont="1" applyFill="1" applyAlignment="1">
      <alignment vertical="top"/>
    </xf>
    <xf numFmtId="0" fontId="4" fillId="0" borderId="3" xfId="0" applyFont="1" applyFill="1" applyBorder="1"/>
    <xf numFmtId="0" fontId="9" fillId="0" borderId="3" xfId="0" applyFont="1" applyFill="1" applyBorder="1"/>
    <xf numFmtId="164" fontId="4" fillId="0" borderId="3" xfId="0" applyNumberFormat="1" applyFont="1" applyFill="1" applyBorder="1"/>
    <xf numFmtId="164" fontId="4" fillId="0" borderId="3" xfId="1" applyNumberFormat="1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10" fillId="0" borderId="0" xfId="0" applyFont="1" applyFill="1"/>
    <xf numFmtId="0" fontId="11" fillId="0" borderId="0" xfId="0" applyFont="1" applyFill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/>
    <xf numFmtId="0" fontId="1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="80" zoomScaleNormal="80" workbookViewId="0">
      <pane ySplit="6" topLeftCell="A52" activePane="bottomLeft" state="frozen"/>
      <selection pane="bottomLeft" activeCell="J26" sqref="J26"/>
    </sheetView>
  </sheetViews>
  <sheetFormatPr defaultColWidth="9" defaultRowHeight="12.75" x14ac:dyDescent="0.2"/>
  <cols>
    <col min="1" max="1" width="2.25" style="4" customWidth="1"/>
    <col min="2" max="2" width="27.625" style="4" bestFit="1" customWidth="1"/>
    <col min="3" max="3" width="2.25" style="4" customWidth="1"/>
    <col min="4" max="4" width="12.25" style="4" bestFit="1" customWidth="1"/>
    <col min="5" max="5" width="2.25" style="4" customWidth="1"/>
    <col min="6" max="6" width="11.75" style="4" bestFit="1" customWidth="1"/>
    <col min="7" max="7" width="2.25" style="4" customWidth="1"/>
    <col min="8" max="8" width="15.625" style="4" bestFit="1" customWidth="1"/>
    <col min="9" max="9" width="2.25" style="4" customWidth="1"/>
    <col min="10" max="10" width="123.5" style="4" bestFit="1" customWidth="1"/>
    <col min="11" max="16384" width="9" style="4"/>
  </cols>
  <sheetData>
    <row r="1" spans="1:11" x14ac:dyDescent="0.2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</row>
    <row r="2" spans="1:11" x14ac:dyDescent="0.2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</row>
    <row r="3" spans="1:11" x14ac:dyDescent="0.2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</row>
    <row r="4" spans="1:11" x14ac:dyDescent="0.2">
      <c r="A4" s="1"/>
      <c r="B4" s="5" t="s">
        <v>3</v>
      </c>
      <c r="C4" s="6"/>
      <c r="D4" s="7"/>
      <c r="E4" s="6"/>
      <c r="F4" s="7"/>
    </row>
    <row r="5" spans="1:11" x14ac:dyDescent="0.2">
      <c r="A5" s="1"/>
      <c r="B5" s="6"/>
      <c r="C5" s="6"/>
      <c r="D5" s="8" t="s">
        <v>4</v>
      </c>
      <c r="E5" s="9"/>
      <c r="F5" s="8"/>
      <c r="G5" s="8"/>
      <c r="H5" s="10"/>
    </row>
    <row r="6" spans="1:11" x14ac:dyDescent="0.2">
      <c r="B6" s="11"/>
      <c r="D6" s="12">
        <v>2016</v>
      </c>
      <c r="E6" s="13"/>
      <c r="F6" s="12">
        <v>2015</v>
      </c>
      <c r="G6" s="12"/>
      <c r="H6" s="12" t="s">
        <v>5</v>
      </c>
      <c r="J6" s="14" t="s">
        <v>31</v>
      </c>
    </row>
    <row r="7" spans="1:11" x14ac:dyDescent="0.2">
      <c r="A7" s="11" t="s">
        <v>6</v>
      </c>
      <c r="B7" s="11"/>
      <c r="D7" s="15"/>
      <c r="F7" s="15"/>
      <c r="H7" s="16"/>
    </row>
    <row r="8" spans="1:11" x14ac:dyDescent="0.2">
      <c r="A8" s="11"/>
      <c r="B8" s="5" t="s">
        <v>7</v>
      </c>
      <c r="D8" s="17">
        <v>0</v>
      </c>
      <c r="E8" s="18"/>
      <c r="F8" s="17">
        <v>-37797.139999947503</v>
      </c>
      <c r="G8" s="5"/>
      <c r="H8" s="19">
        <f t="shared" ref="H8:H13" si="0">IF(ISERROR(D8/F8-1),"n/a",D8/F8-1)</f>
        <v>-1</v>
      </c>
      <c r="J8" s="4" t="s">
        <v>32</v>
      </c>
    </row>
    <row r="9" spans="1:11" ht="15" x14ac:dyDescent="0.25">
      <c r="A9" s="11"/>
      <c r="B9" s="5" t="s">
        <v>8</v>
      </c>
      <c r="D9" s="17">
        <v>-2437496.2915030262</v>
      </c>
      <c r="E9" s="18"/>
      <c r="F9" s="17">
        <v>-2385330.1659707301</v>
      </c>
      <c r="G9" s="5"/>
      <c r="H9" s="19">
        <f>IF(ISERROR(D9/F9-1),"n/a",D9/F9-1)</f>
        <v>2.1869561822720041E-2</v>
      </c>
      <c r="J9" s="20" t="s">
        <v>3</v>
      </c>
      <c r="K9" s="47"/>
    </row>
    <row r="10" spans="1:11" s="21" customFormat="1" x14ac:dyDescent="0.2">
      <c r="B10" s="5" t="s">
        <v>9</v>
      </c>
      <c r="C10" s="4"/>
      <c r="D10" s="17">
        <v>-13865997.380000001</v>
      </c>
      <c r="E10" s="18"/>
      <c r="F10" s="17">
        <v>-19549582.859999999</v>
      </c>
      <c r="G10" s="22"/>
      <c r="H10" s="19">
        <f t="shared" si="0"/>
        <v>-0.2907266881703684</v>
      </c>
      <c r="J10" s="4" t="s">
        <v>10</v>
      </c>
    </row>
    <row r="11" spans="1:11" s="21" customFormat="1" x14ac:dyDescent="0.2">
      <c r="B11" s="5" t="s">
        <v>11</v>
      </c>
      <c r="C11" s="4"/>
      <c r="D11" s="17">
        <v>5451074.7699999996</v>
      </c>
      <c r="E11" s="18"/>
      <c r="F11" s="17">
        <v>3226426.98</v>
      </c>
      <c r="G11" s="22"/>
      <c r="H11" s="19">
        <f t="shared" si="0"/>
        <v>0.68950817848665502</v>
      </c>
      <c r="J11" s="4" t="s">
        <v>12</v>
      </c>
    </row>
    <row r="12" spans="1:11" s="21" customFormat="1" x14ac:dyDescent="0.2">
      <c r="B12" s="23" t="s">
        <v>13</v>
      </c>
      <c r="C12" s="15"/>
      <c r="D12" s="17">
        <v>0</v>
      </c>
      <c r="E12" s="17"/>
      <c r="F12" s="17">
        <v>-26999956.850000001</v>
      </c>
      <c r="G12" s="24"/>
      <c r="H12" s="19">
        <f t="shared" si="0"/>
        <v>-1</v>
      </c>
      <c r="J12" s="4" t="s">
        <v>14</v>
      </c>
    </row>
    <row r="13" spans="1:11" s="21" customFormat="1" x14ac:dyDescent="0.2">
      <c r="B13" s="25" t="s">
        <v>15</v>
      </c>
      <c r="C13" s="26"/>
      <c r="D13" s="27">
        <v>4.2199999999720603</v>
      </c>
      <c r="E13" s="27"/>
      <c r="F13" s="27">
        <v>0</v>
      </c>
      <c r="G13" s="22"/>
      <c r="H13" s="19" t="str">
        <f t="shared" si="0"/>
        <v>n/a</v>
      </c>
      <c r="J13" s="20" t="s">
        <v>3</v>
      </c>
    </row>
    <row r="14" spans="1:11" x14ac:dyDescent="0.2">
      <c r="B14" s="28" t="s">
        <v>16</v>
      </c>
      <c r="C14" s="11"/>
      <c r="D14" s="29">
        <f>SUM(D8:D13)</f>
        <v>-10852414.681503026</v>
      </c>
      <c r="E14" s="29"/>
      <c r="F14" s="29">
        <f>SUM(F8:F13)</f>
        <v>-45746240.035970673</v>
      </c>
      <c r="G14" s="30"/>
      <c r="H14" s="31"/>
      <c r="J14" s="32"/>
    </row>
    <row r="15" spans="1:11" x14ac:dyDescent="0.2">
      <c r="B15" s="28"/>
      <c r="C15" s="11"/>
      <c r="D15" s="29"/>
      <c r="E15" s="29"/>
      <c r="F15" s="29"/>
      <c r="G15" s="30"/>
      <c r="H15" s="31"/>
      <c r="J15" s="32"/>
    </row>
    <row r="16" spans="1:11" x14ac:dyDescent="0.2">
      <c r="A16" s="11" t="s">
        <v>17</v>
      </c>
      <c r="B16" s="11"/>
      <c r="D16" s="17"/>
      <c r="E16" s="18"/>
      <c r="F16" s="17"/>
      <c r="G16" s="23"/>
      <c r="H16" s="33"/>
      <c r="J16" s="32"/>
    </row>
    <row r="17" spans="1:10" x14ac:dyDescent="0.2">
      <c r="A17" s="11"/>
      <c r="B17" s="5" t="s">
        <v>7</v>
      </c>
      <c r="D17" s="17">
        <v>0</v>
      </c>
      <c r="E17" s="18"/>
      <c r="F17" s="17">
        <v>1013870.4499999896</v>
      </c>
      <c r="G17" s="5"/>
      <c r="H17" s="19">
        <f>IF(ISERROR(D17/F17-1),"n/a",D17/F17-1)</f>
        <v>-1</v>
      </c>
      <c r="J17" s="4" t="s">
        <v>32</v>
      </c>
    </row>
    <row r="18" spans="1:10" x14ac:dyDescent="0.2">
      <c r="A18" s="11"/>
      <c r="B18" s="5" t="s">
        <v>18</v>
      </c>
      <c r="D18" s="17">
        <v>0</v>
      </c>
      <c r="E18" s="18"/>
      <c r="F18" s="17">
        <v>-762.47</v>
      </c>
      <c r="G18" s="5"/>
      <c r="H18" s="19">
        <f t="shared" ref="H18:H22" si="1">IF(ISERROR(D18/F18-1),"n/a",D18/F18-1)</f>
        <v>-1</v>
      </c>
      <c r="J18" s="4" t="s">
        <v>19</v>
      </c>
    </row>
    <row r="19" spans="1:10" x14ac:dyDescent="0.2">
      <c r="A19" s="11"/>
      <c r="B19" s="5" t="s">
        <v>8</v>
      </c>
      <c r="D19" s="17">
        <v>-2315931.1224349691</v>
      </c>
      <c r="E19" s="18"/>
      <c r="F19" s="17">
        <v>-2337305.262909458</v>
      </c>
      <c r="G19" s="5"/>
      <c r="H19" s="19">
        <f t="shared" si="1"/>
        <v>-9.1447791667069733E-3</v>
      </c>
      <c r="J19" s="20" t="s">
        <v>3</v>
      </c>
    </row>
    <row r="20" spans="1:10" s="21" customFormat="1" x14ac:dyDescent="0.2">
      <c r="B20" s="5" t="s">
        <v>9</v>
      </c>
      <c r="C20" s="4"/>
      <c r="D20" s="17">
        <v>-14401163.189999999</v>
      </c>
      <c r="E20" s="18"/>
      <c r="F20" s="17">
        <v>-20304109.789999999</v>
      </c>
      <c r="G20" s="22"/>
      <c r="H20" s="19">
        <f t="shared" si="1"/>
        <v>-0.29072668839228144</v>
      </c>
      <c r="J20" s="4" t="s">
        <v>10</v>
      </c>
    </row>
    <row r="21" spans="1:10" s="21" customFormat="1" x14ac:dyDescent="0.2">
      <c r="B21" s="5" t="s">
        <v>11</v>
      </c>
      <c r="C21" s="4"/>
      <c r="D21" s="17">
        <v>4644360.01</v>
      </c>
      <c r="E21" s="18"/>
      <c r="F21" s="17">
        <v>2461536.29</v>
      </c>
      <c r="G21" s="22"/>
      <c r="H21" s="19">
        <f t="shared" si="1"/>
        <v>0.88677291854998397</v>
      </c>
      <c r="J21" s="4" t="s">
        <v>12</v>
      </c>
    </row>
    <row r="22" spans="1:10" s="21" customFormat="1" x14ac:dyDescent="0.2">
      <c r="B22" s="25" t="s">
        <v>13</v>
      </c>
      <c r="C22" s="26"/>
      <c r="D22" s="27">
        <v>0</v>
      </c>
      <c r="E22" s="27"/>
      <c r="F22" s="27">
        <v>-26096105.990000002</v>
      </c>
      <c r="G22" s="22"/>
      <c r="H22" s="19">
        <f t="shared" si="1"/>
        <v>-1</v>
      </c>
      <c r="J22" s="4" t="s">
        <v>14</v>
      </c>
    </row>
    <row r="23" spans="1:10" x14ac:dyDescent="0.2">
      <c r="B23" s="28" t="s">
        <v>16</v>
      </c>
      <c r="C23" s="11"/>
      <c r="D23" s="29">
        <f>SUM(D17:D22)</f>
        <v>-12072734.302434968</v>
      </c>
      <c r="E23" s="29"/>
      <c r="F23" s="29">
        <f>SUM(F17:F22)</f>
        <v>-45262876.77290947</v>
      </c>
      <c r="G23" s="30"/>
      <c r="H23" s="31"/>
      <c r="J23" s="32"/>
    </row>
    <row r="24" spans="1:10" x14ac:dyDescent="0.2">
      <c r="B24" s="28"/>
      <c r="C24" s="11"/>
      <c r="D24" s="29"/>
      <c r="E24" s="29"/>
      <c r="F24" s="29"/>
      <c r="G24" s="30"/>
      <c r="H24" s="31"/>
      <c r="J24" s="32"/>
    </row>
    <row r="25" spans="1:10" x14ac:dyDescent="0.2">
      <c r="A25" s="11" t="s">
        <v>20</v>
      </c>
      <c r="B25" s="11"/>
      <c r="D25" s="17"/>
      <c r="E25" s="18"/>
      <c r="F25" s="17"/>
      <c r="G25" s="23"/>
      <c r="H25" s="33"/>
      <c r="J25" s="32"/>
    </row>
    <row r="26" spans="1:10" x14ac:dyDescent="0.2">
      <c r="A26" s="11"/>
      <c r="B26" s="5" t="s">
        <v>7</v>
      </c>
      <c r="D26" s="17">
        <v>0</v>
      </c>
      <c r="E26" s="18"/>
      <c r="F26" s="17">
        <v>-180420.09000000055</v>
      </c>
      <c r="G26" s="5"/>
      <c r="H26" s="19">
        <f>IF(ISERROR(D26/F26-1),"n/a",D26/F26-1)</f>
        <v>-1</v>
      </c>
      <c r="J26" s="4" t="s">
        <v>32</v>
      </c>
    </row>
    <row r="27" spans="1:10" x14ac:dyDescent="0.2">
      <c r="A27" s="11"/>
      <c r="B27" s="5" t="s">
        <v>18</v>
      </c>
      <c r="D27" s="17">
        <v>0</v>
      </c>
      <c r="E27" s="18"/>
      <c r="F27" s="17">
        <v>-42133.33</v>
      </c>
      <c r="G27" s="5"/>
      <c r="H27" s="19">
        <f t="shared" ref="H27:H32" si="2">IF(ISERROR(D27/F27-1),"n/a",D27/F27-1)</f>
        <v>-1</v>
      </c>
      <c r="J27" s="4" t="s">
        <v>19</v>
      </c>
    </row>
    <row r="28" spans="1:10" x14ac:dyDescent="0.2">
      <c r="A28" s="11"/>
      <c r="B28" s="5" t="s">
        <v>8</v>
      </c>
      <c r="D28" s="34">
        <v>-1145242.6146879131</v>
      </c>
      <c r="E28" s="18"/>
      <c r="F28" s="17">
        <v>-1148793.3783236253</v>
      </c>
      <c r="G28" s="5"/>
      <c r="H28" s="19">
        <f t="shared" si="2"/>
        <v>-3.0908635988950994E-3</v>
      </c>
      <c r="I28" s="4" t="s">
        <v>3</v>
      </c>
      <c r="J28" s="20" t="s">
        <v>3</v>
      </c>
    </row>
    <row r="29" spans="1:10" x14ac:dyDescent="0.2">
      <c r="A29" s="11"/>
      <c r="B29" s="5" t="s">
        <v>21</v>
      </c>
      <c r="D29" s="17">
        <v>0</v>
      </c>
      <c r="E29" s="18"/>
      <c r="F29" s="17">
        <v>1231428.8008399999</v>
      </c>
      <c r="G29" s="5"/>
      <c r="H29" s="19">
        <f t="shared" si="2"/>
        <v>-1</v>
      </c>
      <c r="J29" s="4" t="s">
        <v>22</v>
      </c>
    </row>
    <row r="30" spans="1:10" s="21" customFormat="1" x14ac:dyDescent="0.2">
      <c r="B30" s="5" t="s">
        <v>9</v>
      </c>
      <c r="C30" s="4"/>
      <c r="D30" s="17">
        <v>-8897131.5299999993</v>
      </c>
      <c r="E30" s="18"/>
      <c r="F30" s="17">
        <v>-12544010.02</v>
      </c>
      <c r="G30" s="22"/>
      <c r="H30" s="19">
        <f t="shared" si="2"/>
        <v>-0.29072668821098413</v>
      </c>
      <c r="J30" s="4" t="s">
        <v>10</v>
      </c>
    </row>
    <row r="31" spans="1:10" s="21" customFormat="1" x14ac:dyDescent="0.2">
      <c r="B31" s="5" t="s">
        <v>11</v>
      </c>
      <c r="C31" s="4"/>
      <c r="D31" s="17">
        <v>4164720.02</v>
      </c>
      <c r="E31" s="18"/>
      <c r="F31" s="17">
        <v>2652804.7999999998</v>
      </c>
      <c r="G31" s="22"/>
      <c r="H31" s="19">
        <f t="shared" si="2"/>
        <v>0.56993082189839228</v>
      </c>
      <c r="J31" s="4" t="s">
        <v>12</v>
      </c>
    </row>
    <row r="32" spans="1:10" s="21" customFormat="1" x14ac:dyDescent="0.2">
      <c r="B32" s="25" t="s">
        <v>13</v>
      </c>
      <c r="C32" s="26"/>
      <c r="D32" s="27">
        <v>0</v>
      </c>
      <c r="E32" s="27"/>
      <c r="F32" s="27">
        <v>-13331577.549999999</v>
      </c>
      <c r="G32" s="22"/>
      <c r="H32" s="19">
        <f t="shared" si="2"/>
        <v>-1</v>
      </c>
      <c r="J32" s="4" t="s">
        <v>14</v>
      </c>
    </row>
    <row r="33" spans="1:10" x14ac:dyDescent="0.2">
      <c r="B33" s="28" t="s">
        <v>16</v>
      </c>
      <c r="C33" s="11"/>
      <c r="D33" s="29">
        <f>SUM(D26:D32)</f>
        <v>-5877654.1246879138</v>
      </c>
      <c r="E33" s="29"/>
      <c r="F33" s="29">
        <f>SUM(F26:F32)</f>
        <v>-23362700.767483622</v>
      </c>
      <c r="G33" s="30"/>
      <c r="H33" s="31"/>
      <c r="J33" s="32"/>
    </row>
    <row r="34" spans="1:10" x14ac:dyDescent="0.2">
      <c r="B34" s="28"/>
      <c r="C34" s="11"/>
      <c r="D34" s="29"/>
      <c r="E34" s="29"/>
      <c r="F34" s="29"/>
      <c r="G34" s="30"/>
      <c r="H34" s="31"/>
      <c r="J34" s="32"/>
    </row>
    <row r="35" spans="1:10" x14ac:dyDescent="0.2">
      <c r="A35" s="11" t="s">
        <v>23</v>
      </c>
      <c r="D35" s="17"/>
      <c r="E35" s="18"/>
      <c r="F35" s="17"/>
      <c r="G35" s="23"/>
      <c r="H35" s="33"/>
      <c r="J35" s="32"/>
    </row>
    <row r="36" spans="1:10" x14ac:dyDescent="0.2">
      <c r="A36" s="11"/>
      <c r="B36" s="5" t="s">
        <v>24</v>
      </c>
      <c r="D36" s="17">
        <v>-1633828.09</v>
      </c>
      <c r="E36" s="18"/>
      <c r="F36" s="17">
        <v>-1093278.03</v>
      </c>
      <c r="G36" s="23"/>
      <c r="H36" s="19">
        <f t="shared" ref="H36:H38" si="3">IF(ISERROR(D36/F36-1),"n/a",D36/F36-1)</f>
        <v>0.49443055212588516</v>
      </c>
      <c r="J36" s="4" t="s">
        <v>33</v>
      </c>
    </row>
    <row r="37" spans="1:10" x14ac:dyDescent="0.2">
      <c r="A37" s="11"/>
      <c r="B37" s="5" t="s">
        <v>25</v>
      </c>
      <c r="D37" s="17">
        <v>13584.274857999873</v>
      </c>
      <c r="E37" s="18"/>
      <c r="F37" s="17">
        <v>-1231428.800840002</v>
      </c>
      <c r="G37" s="23"/>
      <c r="H37" s="19">
        <f t="shared" si="3"/>
        <v>-1.011031311634691</v>
      </c>
      <c r="J37" s="4" t="s">
        <v>22</v>
      </c>
    </row>
    <row r="38" spans="1:10" x14ac:dyDescent="0.2">
      <c r="A38" s="11"/>
      <c r="B38" s="25" t="s">
        <v>8</v>
      </c>
      <c r="C38" s="26"/>
      <c r="D38" s="27">
        <v>-269777.18360800005</v>
      </c>
      <c r="E38" s="27"/>
      <c r="F38" s="27">
        <v>-303365.63931300002</v>
      </c>
      <c r="G38" s="23"/>
      <c r="H38" s="19">
        <f t="shared" si="3"/>
        <v>-0.11071938068221632</v>
      </c>
      <c r="J38" s="4" t="s">
        <v>33</v>
      </c>
    </row>
    <row r="39" spans="1:10" x14ac:dyDescent="0.2">
      <c r="A39" s="11"/>
      <c r="B39" s="28" t="s">
        <v>16</v>
      </c>
      <c r="C39" s="11"/>
      <c r="D39" s="29">
        <f t="shared" ref="D39" si="4">SUM(D36:D38)</f>
        <v>-1890020.9987500003</v>
      </c>
      <c r="E39" s="29" t="s">
        <v>3</v>
      </c>
      <c r="F39" s="29">
        <f>SUM(F36:F38)</f>
        <v>-2628072.4701530021</v>
      </c>
      <c r="G39" s="30"/>
      <c r="H39" s="31" t="s">
        <v>3</v>
      </c>
      <c r="J39" s="32"/>
    </row>
    <row r="40" spans="1:10" x14ac:dyDescent="0.2">
      <c r="A40" s="11"/>
      <c r="B40" s="28"/>
      <c r="C40" s="11"/>
      <c r="D40" s="29"/>
      <c r="E40" s="29"/>
      <c r="F40" s="29"/>
      <c r="G40" s="30"/>
      <c r="H40" s="31"/>
      <c r="J40" s="32"/>
    </row>
    <row r="41" spans="1:10" x14ac:dyDescent="0.2">
      <c r="A41" s="11" t="s">
        <v>26</v>
      </c>
      <c r="D41" s="17"/>
      <c r="E41" s="18"/>
      <c r="F41" s="17"/>
      <c r="G41" s="23"/>
      <c r="H41" s="33"/>
      <c r="J41" s="32"/>
    </row>
    <row r="42" spans="1:10" x14ac:dyDescent="0.2">
      <c r="A42" s="11"/>
      <c r="B42" s="5" t="s">
        <v>7</v>
      </c>
      <c r="D42" s="17">
        <v>0</v>
      </c>
      <c r="E42" s="18"/>
      <c r="F42" s="17">
        <v>-510.18000000000029</v>
      </c>
      <c r="G42" s="5"/>
      <c r="H42" s="19">
        <f t="shared" ref="H42:H47" si="5">IF(ISERROR(D42/F42-1),"n/a",D42/F42-1)</f>
        <v>-1</v>
      </c>
      <c r="J42" s="4" t="s">
        <v>32</v>
      </c>
    </row>
    <row r="43" spans="1:10" x14ac:dyDescent="0.2">
      <c r="A43" s="11"/>
      <c r="B43" s="5" t="s">
        <v>8</v>
      </c>
      <c r="D43" s="17">
        <v>-62997.526364999998</v>
      </c>
      <c r="E43" s="18"/>
      <c r="F43" s="17">
        <v>-62066.640195000407</v>
      </c>
      <c r="G43" s="5"/>
      <c r="H43" s="19">
        <f t="shared" si="5"/>
        <v>1.4998172401066601E-2</v>
      </c>
      <c r="J43" s="20" t="s">
        <v>3</v>
      </c>
    </row>
    <row r="44" spans="1:10" x14ac:dyDescent="0.2">
      <c r="B44" s="5" t="s">
        <v>9</v>
      </c>
      <c r="D44" s="17">
        <v>0</v>
      </c>
      <c r="E44" s="18"/>
      <c r="F44" s="17">
        <v>0</v>
      </c>
      <c r="G44" s="5"/>
      <c r="H44" s="19" t="str">
        <f t="shared" si="5"/>
        <v>n/a</v>
      </c>
      <c r="J44" s="20" t="s">
        <v>3</v>
      </c>
    </row>
    <row r="45" spans="1:10" x14ac:dyDescent="0.2">
      <c r="B45" s="5" t="s">
        <v>11</v>
      </c>
      <c r="D45" s="17">
        <v>115099.89</v>
      </c>
      <c r="E45" s="18"/>
      <c r="F45" s="17">
        <v>66570.16</v>
      </c>
      <c r="G45" s="5"/>
      <c r="H45" s="19">
        <f t="shared" si="5"/>
        <v>0.72900125221270295</v>
      </c>
      <c r="J45" s="4" t="s">
        <v>12</v>
      </c>
    </row>
    <row r="46" spans="1:10" x14ac:dyDescent="0.2">
      <c r="B46" s="23" t="s">
        <v>13</v>
      </c>
      <c r="C46" s="15"/>
      <c r="D46" s="17">
        <v>0</v>
      </c>
      <c r="E46" s="17"/>
      <c r="F46" s="17">
        <v>-688421.49</v>
      </c>
      <c r="G46" s="23"/>
      <c r="H46" s="19">
        <f t="shared" si="5"/>
        <v>-1</v>
      </c>
      <c r="J46" s="4" t="s">
        <v>14</v>
      </c>
    </row>
    <row r="47" spans="1:10" x14ac:dyDescent="0.2">
      <c r="B47" s="25" t="s">
        <v>15</v>
      </c>
      <c r="C47" s="26"/>
      <c r="D47" s="27">
        <v>0</v>
      </c>
      <c r="E47" s="27"/>
      <c r="F47" s="27">
        <v>0</v>
      </c>
      <c r="G47" s="5"/>
      <c r="H47" s="19" t="str">
        <f t="shared" si="5"/>
        <v>n/a</v>
      </c>
    </row>
    <row r="48" spans="1:10" x14ac:dyDescent="0.2">
      <c r="B48" s="28" t="s">
        <v>16</v>
      </c>
      <c r="C48" s="11"/>
      <c r="D48" s="29">
        <f>SUM(D42:D47)</f>
        <v>52102.363635000002</v>
      </c>
      <c r="E48" s="29"/>
      <c r="F48" s="29">
        <f>SUM(F42:F47)</f>
        <v>-684428.15019500034</v>
      </c>
      <c r="G48" s="30"/>
      <c r="H48" s="31"/>
      <c r="J48" s="32"/>
    </row>
    <row r="49" spans="1:10" x14ac:dyDescent="0.2">
      <c r="B49" s="28"/>
      <c r="C49" s="11"/>
      <c r="D49" s="29"/>
      <c r="E49" s="29"/>
      <c r="F49" s="29"/>
      <c r="G49" s="30"/>
      <c r="H49" s="31"/>
      <c r="J49" s="32"/>
    </row>
    <row r="50" spans="1:10" x14ac:dyDescent="0.2">
      <c r="A50" s="11" t="s">
        <v>27</v>
      </c>
      <c r="B50" s="11"/>
      <c r="D50" s="17"/>
      <c r="E50" s="18"/>
      <c r="F50" s="17"/>
      <c r="G50" s="23"/>
      <c r="H50" s="33"/>
      <c r="J50" s="32"/>
    </row>
    <row r="51" spans="1:10" x14ac:dyDescent="0.2">
      <c r="A51" s="11"/>
      <c r="B51" s="5" t="s">
        <v>7</v>
      </c>
      <c r="D51" s="17">
        <v>0</v>
      </c>
      <c r="E51" s="18"/>
      <c r="F51" s="17">
        <v>39523.369999999406</v>
      </c>
      <c r="G51" s="5"/>
      <c r="H51" s="19">
        <f t="shared" ref="H51:H55" si="6">IF(ISERROR(D51/F51-1),"n/a",D51/F51-1)</f>
        <v>-1</v>
      </c>
      <c r="J51" s="4" t="s">
        <v>32</v>
      </c>
    </row>
    <row r="52" spans="1:10" x14ac:dyDescent="0.2">
      <c r="A52" s="11"/>
      <c r="B52" s="5" t="s">
        <v>8</v>
      </c>
      <c r="D52" s="17">
        <v>-30849.314863636475</v>
      </c>
      <c r="E52" s="18"/>
      <c r="F52" s="17">
        <v>-31043.213341359646</v>
      </c>
      <c r="G52" s="5"/>
      <c r="H52" s="19">
        <f t="shared" si="6"/>
        <v>-6.2460826974002348E-3</v>
      </c>
      <c r="J52" s="20" t="s">
        <v>3</v>
      </c>
    </row>
    <row r="53" spans="1:10" x14ac:dyDescent="0.2">
      <c r="B53" s="5" t="s">
        <v>9</v>
      </c>
      <c r="D53" s="17">
        <v>0</v>
      </c>
      <c r="E53" s="18"/>
      <c r="F53" s="17">
        <v>0</v>
      </c>
      <c r="G53" s="5"/>
      <c r="H53" s="19" t="str">
        <f t="shared" si="6"/>
        <v>n/a</v>
      </c>
      <c r="J53" s="20" t="s">
        <v>3</v>
      </c>
    </row>
    <row r="54" spans="1:10" x14ac:dyDescent="0.2">
      <c r="B54" s="5" t="s">
        <v>11</v>
      </c>
      <c r="D54" s="17">
        <v>89598.54</v>
      </c>
      <c r="E54" s="18"/>
      <c r="F54" s="17">
        <v>59569.84</v>
      </c>
      <c r="G54" s="5"/>
      <c r="H54" s="19">
        <f t="shared" si="6"/>
        <v>0.50409233934487641</v>
      </c>
      <c r="J54" s="4" t="s">
        <v>12</v>
      </c>
    </row>
    <row r="55" spans="1:10" x14ac:dyDescent="0.2">
      <c r="B55" s="25" t="s">
        <v>13</v>
      </c>
      <c r="C55" s="26"/>
      <c r="D55" s="27">
        <v>0</v>
      </c>
      <c r="E55" s="27"/>
      <c r="F55" s="27">
        <v>-331056.67</v>
      </c>
      <c r="G55" s="5"/>
      <c r="H55" s="19">
        <f t="shared" si="6"/>
        <v>-1</v>
      </c>
      <c r="J55" s="4" t="s">
        <v>14</v>
      </c>
    </row>
    <row r="56" spans="1:10" x14ac:dyDescent="0.2">
      <c r="B56" s="28" t="s">
        <v>16</v>
      </c>
      <c r="C56" s="35"/>
      <c r="D56" s="29">
        <f>SUM(D51:D55)</f>
        <v>58749.225136363515</v>
      </c>
      <c r="E56" s="29"/>
      <c r="F56" s="29">
        <f>SUM(F51:F55)</f>
        <v>-263006.67334136023</v>
      </c>
      <c r="G56" s="30"/>
      <c r="H56" s="19" t="s">
        <v>3</v>
      </c>
      <c r="J56" s="32"/>
    </row>
    <row r="57" spans="1:10" x14ac:dyDescent="0.2">
      <c r="B57" s="28"/>
      <c r="C57" s="35"/>
      <c r="D57" s="29"/>
      <c r="E57" s="29"/>
      <c r="F57" s="29"/>
      <c r="G57" s="30"/>
      <c r="H57" s="31"/>
      <c r="J57" s="32"/>
    </row>
    <row r="58" spans="1:10" x14ac:dyDescent="0.2">
      <c r="A58" s="11" t="s">
        <v>28</v>
      </c>
      <c r="B58" s="11"/>
      <c r="D58" s="17"/>
      <c r="E58" s="18"/>
      <c r="F58" s="17"/>
      <c r="G58" s="5"/>
      <c r="H58" s="36"/>
      <c r="J58" s="32"/>
    </row>
    <row r="59" spans="1:10" x14ac:dyDescent="0.2">
      <c r="A59" s="11"/>
      <c r="B59" s="5" t="s">
        <v>7</v>
      </c>
      <c r="D59" s="17">
        <v>0</v>
      </c>
      <c r="E59" s="18"/>
      <c r="F59" s="17">
        <v>96944.69</v>
      </c>
      <c r="G59" s="5"/>
      <c r="H59" s="19">
        <f t="shared" ref="H59:H63" si="7">IF(ISERROR(D59/F59-1),"n/a",D59/F59-1)</f>
        <v>-1</v>
      </c>
      <c r="J59" s="4" t="s">
        <v>32</v>
      </c>
    </row>
    <row r="60" spans="1:10" x14ac:dyDescent="0.2">
      <c r="A60" s="11"/>
      <c r="B60" s="5" t="s">
        <v>8</v>
      </c>
      <c r="D60" s="17">
        <v>-64251.388952297784</v>
      </c>
      <c r="E60" s="18"/>
      <c r="F60" s="17">
        <v>-47776.076075000004</v>
      </c>
      <c r="G60" s="5"/>
      <c r="H60" s="19">
        <f t="shared" si="7"/>
        <v>0.34484441232541685</v>
      </c>
      <c r="J60" s="4" t="s">
        <v>33</v>
      </c>
    </row>
    <row r="61" spans="1:10" x14ac:dyDescent="0.2">
      <c r="B61" s="5" t="s">
        <v>9</v>
      </c>
      <c r="D61" s="17">
        <v>0</v>
      </c>
      <c r="E61" s="18"/>
      <c r="F61" s="17">
        <v>0</v>
      </c>
      <c r="G61" s="5"/>
      <c r="H61" s="19" t="str">
        <f t="shared" si="7"/>
        <v>n/a</v>
      </c>
      <c r="J61" s="20" t="s">
        <v>3</v>
      </c>
    </row>
    <row r="62" spans="1:10" x14ac:dyDescent="0.2">
      <c r="B62" s="5" t="s">
        <v>11</v>
      </c>
      <c r="D62" s="17">
        <v>169166.71</v>
      </c>
      <c r="E62" s="18"/>
      <c r="F62" s="17">
        <v>96304.2</v>
      </c>
      <c r="G62" s="5"/>
      <c r="H62" s="19">
        <f t="shared" si="7"/>
        <v>0.75658704397108334</v>
      </c>
      <c r="J62" s="4" t="s">
        <v>12</v>
      </c>
    </row>
    <row r="63" spans="1:10" x14ac:dyDescent="0.2">
      <c r="B63" s="25" t="s">
        <v>13</v>
      </c>
      <c r="C63" s="26"/>
      <c r="D63" s="27">
        <v>0</v>
      </c>
      <c r="E63" s="27"/>
      <c r="F63" s="27">
        <v>-603594.87</v>
      </c>
      <c r="G63" s="5"/>
      <c r="H63" s="19">
        <f t="shared" si="7"/>
        <v>-1</v>
      </c>
      <c r="J63" s="4" t="s">
        <v>14</v>
      </c>
    </row>
    <row r="64" spans="1:10" x14ac:dyDescent="0.2">
      <c r="B64" s="28" t="s">
        <v>16</v>
      </c>
      <c r="C64" s="11"/>
      <c r="D64" s="29">
        <f>SUM(D59:D63)</f>
        <v>104915.32104770221</v>
      </c>
      <c r="E64" s="29"/>
      <c r="F64" s="29">
        <f>SUM(F59:F63)</f>
        <v>-458122.05607499997</v>
      </c>
      <c r="G64" s="28"/>
      <c r="H64" s="37"/>
      <c r="J64" s="32"/>
    </row>
    <row r="65" spans="1:10" s="43" customFormat="1" ht="13.5" thickBot="1" x14ac:dyDescent="0.25">
      <c r="A65" s="38" t="s">
        <v>29</v>
      </c>
      <c r="B65" s="39"/>
      <c r="C65" s="40"/>
      <c r="D65" s="41">
        <f>D14+D23+D33+D39+D48+D56+D64</f>
        <v>-30477057.197556846</v>
      </c>
      <c r="E65" s="41"/>
      <c r="F65" s="41">
        <f>F14+F23+F33+F39+F48+F56+F64</f>
        <v>-118405446.92612815</v>
      </c>
      <c r="G65" s="42"/>
      <c r="H65" s="37"/>
      <c r="J65" s="44"/>
    </row>
    <row r="66" spans="1:10" ht="13.5" thickTop="1" x14ac:dyDescent="0.2">
      <c r="D66" s="17"/>
      <c r="E66" s="18"/>
      <c r="F66" s="17"/>
      <c r="G66" s="5"/>
      <c r="H66" s="5"/>
      <c r="J66" s="32"/>
    </row>
    <row r="67" spans="1:10" x14ac:dyDescent="0.2">
      <c r="B67" s="45" t="s">
        <v>30</v>
      </c>
      <c r="C67" s="46" t="s">
        <v>3</v>
      </c>
      <c r="D67" s="18">
        <f>D65-F65</f>
        <v>87928389.728571296</v>
      </c>
      <c r="E67" s="18"/>
      <c r="F67" s="18"/>
      <c r="G67" s="5"/>
      <c r="H67" s="5"/>
    </row>
  </sheetData>
  <printOptions horizontalCentered="1"/>
  <pageMargins left="0.5" right="0.5" top="1" bottom="0.5" header="0.3" footer="0.3"/>
  <pageSetup scale="56" fitToHeight="3" orientation="landscape" r:id="rId1"/>
  <headerFooter>
    <oddHeader>&amp;LUT 17-035-15
DPU 2.1&amp;R&amp;"Times New Roman,Bold"Attachment DPU 2.1-1</oddHead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DPU 2.1.2</vt:lpstr>
      <vt:lpstr>'Attach DPU 2.1.2'!Print_Titles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2017-07-26T22:42:30Z</dcterms:created>
  <dcterms:modified xsi:type="dcterms:W3CDTF">2017-09-15T21:21:16Z</dcterms:modified>
</cp:coreProperties>
</file>