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155"/>
  </bookViews>
  <sheets>
    <sheet name="Fig 8.61" sheetId="6" r:id="rId1"/>
    <sheet name="FS-REP" sheetId="3" r:id="rId2"/>
    <sheet name="FS-GW4" sheetId="2" r:id="rId3"/>
    <sheet name="FS-R1c" sheetId="5" r:id="rId4"/>
    <sheet name="FS-R2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6" l="1"/>
  <c r="F43" i="6"/>
  <c r="G43" i="6" s="1"/>
  <c r="G46" i="6" s="1"/>
  <c r="E48" i="6"/>
  <c r="C50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40" i="6"/>
  <c r="E40" i="6" s="1"/>
  <c r="F40" i="6" s="1"/>
  <c r="G40" i="6" s="1"/>
  <c r="H40" i="6" s="1"/>
  <c r="I40" i="6" s="1"/>
  <c r="J40" i="6" s="1"/>
  <c r="K40" i="6" s="1"/>
  <c r="L40" i="6" s="1"/>
  <c r="M40" i="6" s="1"/>
  <c r="N40" i="6" s="1"/>
  <c r="O40" i="6" s="1"/>
  <c r="P40" i="6" s="1"/>
  <c r="Q40" i="6" s="1"/>
  <c r="R40" i="6" s="1"/>
  <c r="S40" i="6" s="1"/>
  <c r="T40" i="6" s="1"/>
  <c r="U40" i="6" s="1"/>
  <c r="V40" i="6" s="1"/>
  <c r="W40" i="6" s="1"/>
  <c r="D39" i="6"/>
  <c r="E39" i="6" s="1"/>
  <c r="F39" i="6" s="1"/>
  <c r="G39" i="6" s="1"/>
  <c r="H39" i="6" s="1"/>
  <c r="I39" i="6" s="1"/>
  <c r="J39" i="6" s="1"/>
  <c r="K39" i="6" s="1"/>
  <c r="L39" i="6" s="1"/>
  <c r="M39" i="6" s="1"/>
  <c r="N39" i="6" s="1"/>
  <c r="O39" i="6" s="1"/>
  <c r="P39" i="6" s="1"/>
  <c r="Q39" i="6" s="1"/>
  <c r="R39" i="6" s="1"/>
  <c r="S39" i="6" s="1"/>
  <c r="T39" i="6" s="1"/>
  <c r="U39" i="6" s="1"/>
  <c r="V39" i="6" s="1"/>
  <c r="W39" i="6" s="1"/>
  <c r="D38" i="6"/>
  <c r="E38" i="6" s="1"/>
  <c r="F38" i="6" s="1"/>
  <c r="G38" i="6" s="1"/>
  <c r="H38" i="6" s="1"/>
  <c r="I38" i="6" s="1"/>
  <c r="J38" i="6" s="1"/>
  <c r="K38" i="6" s="1"/>
  <c r="L38" i="6" s="1"/>
  <c r="M38" i="6" s="1"/>
  <c r="N38" i="6" s="1"/>
  <c r="O38" i="6" s="1"/>
  <c r="P38" i="6" s="1"/>
  <c r="Q38" i="6" s="1"/>
  <c r="R38" i="6" s="1"/>
  <c r="S38" i="6" s="1"/>
  <c r="T38" i="6" s="1"/>
  <c r="U38" i="6" s="1"/>
  <c r="V38" i="6" s="1"/>
  <c r="W38" i="6" s="1"/>
  <c r="D37" i="6"/>
  <c r="D36" i="6"/>
  <c r="E36" i="6" s="1"/>
  <c r="F36" i="6" s="1"/>
  <c r="G36" i="6" s="1"/>
  <c r="H36" i="6" s="1"/>
  <c r="I36" i="6" s="1"/>
  <c r="J36" i="6" s="1"/>
  <c r="K36" i="6" s="1"/>
  <c r="L36" i="6" s="1"/>
  <c r="M36" i="6" s="1"/>
  <c r="N36" i="6" s="1"/>
  <c r="O36" i="6" s="1"/>
  <c r="P36" i="6" s="1"/>
  <c r="Q36" i="6" s="1"/>
  <c r="R36" i="6" s="1"/>
  <c r="S36" i="6" s="1"/>
  <c r="T36" i="6" s="1"/>
  <c r="U36" i="6" s="1"/>
  <c r="V36" i="6" s="1"/>
  <c r="W36" i="6" s="1"/>
  <c r="D35" i="6"/>
  <c r="E35" i="6" s="1"/>
  <c r="F35" i="6" s="1"/>
  <c r="G35" i="6" s="1"/>
  <c r="H35" i="6" s="1"/>
  <c r="I35" i="6" s="1"/>
  <c r="J35" i="6" s="1"/>
  <c r="K35" i="6" s="1"/>
  <c r="L35" i="6" s="1"/>
  <c r="M35" i="6" s="1"/>
  <c r="N35" i="6" s="1"/>
  <c r="O35" i="6" s="1"/>
  <c r="P35" i="6" s="1"/>
  <c r="Q35" i="6" s="1"/>
  <c r="R35" i="6" s="1"/>
  <c r="S35" i="6" s="1"/>
  <c r="T35" i="6" s="1"/>
  <c r="U35" i="6" s="1"/>
  <c r="V35" i="6" s="1"/>
  <c r="W35" i="6" s="1"/>
  <c r="D34" i="6"/>
  <c r="E34" i="6" s="1"/>
  <c r="F34" i="6" s="1"/>
  <c r="G34" i="6" s="1"/>
  <c r="H34" i="6" s="1"/>
  <c r="I34" i="6" s="1"/>
  <c r="J34" i="6" s="1"/>
  <c r="K34" i="6" s="1"/>
  <c r="L34" i="6" s="1"/>
  <c r="M34" i="6" s="1"/>
  <c r="N34" i="6" s="1"/>
  <c r="O34" i="6" s="1"/>
  <c r="P34" i="6" s="1"/>
  <c r="Q34" i="6" s="1"/>
  <c r="R34" i="6" s="1"/>
  <c r="S34" i="6" s="1"/>
  <c r="T34" i="6" s="1"/>
  <c r="U34" i="6" s="1"/>
  <c r="V34" i="6" s="1"/>
  <c r="W34" i="6" s="1"/>
  <c r="D33" i="6"/>
  <c r="E33" i="6" s="1"/>
  <c r="F33" i="6" s="1"/>
  <c r="G33" i="6" s="1"/>
  <c r="H33" i="6" s="1"/>
  <c r="I33" i="6" s="1"/>
  <c r="J33" i="6" s="1"/>
  <c r="K33" i="6" s="1"/>
  <c r="L33" i="6" s="1"/>
  <c r="M33" i="6" s="1"/>
  <c r="N33" i="6" s="1"/>
  <c r="O33" i="6" s="1"/>
  <c r="P33" i="6" s="1"/>
  <c r="Q33" i="6" s="1"/>
  <c r="R33" i="6" s="1"/>
  <c r="S33" i="6" s="1"/>
  <c r="T33" i="6" s="1"/>
  <c r="U33" i="6" s="1"/>
  <c r="V33" i="6" s="1"/>
  <c r="W33" i="6" s="1"/>
  <c r="E32" i="6"/>
  <c r="F32" i="6" s="1"/>
  <c r="G32" i="6" s="1"/>
  <c r="H32" i="6" s="1"/>
  <c r="I32" i="6" s="1"/>
  <c r="J32" i="6" s="1"/>
  <c r="K32" i="6" s="1"/>
  <c r="L32" i="6" s="1"/>
  <c r="M32" i="6" s="1"/>
  <c r="N32" i="6" s="1"/>
  <c r="O32" i="6" s="1"/>
  <c r="P32" i="6" s="1"/>
  <c r="Q32" i="6" s="1"/>
  <c r="R32" i="6" s="1"/>
  <c r="S32" i="6" s="1"/>
  <c r="T32" i="6" s="1"/>
  <c r="U32" i="6" s="1"/>
  <c r="V32" i="6" s="1"/>
  <c r="W32" i="6" s="1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30" i="6"/>
  <c r="E30" i="6" s="1"/>
  <c r="F30" i="6" s="1"/>
  <c r="G30" i="6" s="1"/>
  <c r="H30" i="6" s="1"/>
  <c r="I30" i="6" s="1"/>
  <c r="J30" i="6" s="1"/>
  <c r="K30" i="6" s="1"/>
  <c r="L30" i="6" s="1"/>
  <c r="M30" i="6" s="1"/>
  <c r="N30" i="6" s="1"/>
  <c r="O30" i="6" s="1"/>
  <c r="P30" i="6" s="1"/>
  <c r="Q30" i="6" s="1"/>
  <c r="R30" i="6" s="1"/>
  <c r="S30" i="6" s="1"/>
  <c r="T30" i="6" s="1"/>
  <c r="U30" i="6" s="1"/>
  <c r="V30" i="6" s="1"/>
  <c r="W30" i="6" s="1"/>
  <c r="D29" i="6"/>
  <c r="E29" i="6" s="1"/>
  <c r="F29" i="6" s="1"/>
  <c r="G29" i="6" s="1"/>
  <c r="H29" i="6" s="1"/>
  <c r="I29" i="6" s="1"/>
  <c r="J29" i="6" s="1"/>
  <c r="K29" i="6" s="1"/>
  <c r="L29" i="6" s="1"/>
  <c r="M29" i="6" s="1"/>
  <c r="N29" i="6" s="1"/>
  <c r="O29" i="6" s="1"/>
  <c r="P29" i="6" s="1"/>
  <c r="Q29" i="6" s="1"/>
  <c r="R29" i="6" s="1"/>
  <c r="S29" i="6" s="1"/>
  <c r="T29" i="6" s="1"/>
  <c r="U29" i="6" s="1"/>
  <c r="V29" i="6" s="1"/>
  <c r="W29" i="6" s="1"/>
  <c r="D28" i="6"/>
  <c r="E28" i="6" s="1"/>
  <c r="F28" i="6" s="1"/>
  <c r="G28" i="6" s="1"/>
  <c r="H28" i="6" s="1"/>
  <c r="I28" i="6" s="1"/>
  <c r="J28" i="6" s="1"/>
  <c r="K28" i="6" s="1"/>
  <c r="L28" i="6" s="1"/>
  <c r="M28" i="6" s="1"/>
  <c r="N28" i="6" s="1"/>
  <c r="O28" i="6" s="1"/>
  <c r="P28" i="6" s="1"/>
  <c r="Q28" i="6" s="1"/>
  <c r="R28" i="6" s="1"/>
  <c r="S28" i="6" s="1"/>
  <c r="T28" i="6" s="1"/>
  <c r="U28" i="6" s="1"/>
  <c r="V28" i="6" s="1"/>
  <c r="W28" i="6" s="1"/>
  <c r="D27" i="6"/>
  <c r="D26" i="6"/>
  <c r="E26" i="6" s="1"/>
  <c r="F26" i="6" s="1"/>
  <c r="G26" i="6" s="1"/>
  <c r="H26" i="6" s="1"/>
  <c r="I26" i="6" s="1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V26" i="6" s="1"/>
  <c r="W26" i="6" s="1"/>
  <c r="D25" i="6"/>
  <c r="E25" i="6" s="1"/>
  <c r="F25" i="6" s="1"/>
  <c r="G25" i="6" s="1"/>
  <c r="H25" i="6" s="1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S25" i="6" s="1"/>
  <c r="T25" i="6" s="1"/>
  <c r="U25" i="6" s="1"/>
  <c r="V25" i="6" s="1"/>
  <c r="W25" i="6" s="1"/>
  <c r="D24" i="6"/>
  <c r="D23" i="6"/>
  <c r="E47" i="6" s="1"/>
  <c r="E22" i="6"/>
  <c r="F22" i="6" s="1"/>
  <c r="G22" i="6" s="1"/>
  <c r="H22" i="6" s="1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S22" i="6" s="1"/>
  <c r="T22" i="6" s="1"/>
  <c r="U22" i="6" s="1"/>
  <c r="V22" i="6" s="1"/>
  <c r="W22" i="6" s="1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E19" i="6"/>
  <c r="F19" i="6" s="1"/>
  <c r="G19" i="6" s="1"/>
  <c r="H19" i="6" s="1"/>
  <c r="I19" i="6" s="1"/>
  <c r="J19" i="6" s="1"/>
  <c r="K19" i="6" s="1"/>
  <c r="L19" i="6" s="1"/>
  <c r="M19" i="6" s="1"/>
  <c r="N19" i="6" s="1"/>
  <c r="O19" i="6" s="1"/>
  <c r="P19" i="6" s="1"/>
  <c r="Q19" i="6" s="1"/>
  <c r="R19" i="6" s="1"/>
  <c r="S19" i="6" s="1"/>
  <c r="T19" i="6" s="1"/>
  <c r="U19" i="6" s="1"/>
  <c r="V19" i="6" s="1"/>
  <c r="W19" i="6" s="1"/>
  <c r="D20" i="6"/>
  <c r="E20" i="6" s="1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T20" i="6" s="1"/>
  <c r="U20" i="6" s="1"/>
  <c r="V20" i="6" s="1"/>
  <c r="W20" i="6" s="1"/>
  <c r="D19" i="6"/>
  <c r="D18" i="6"/>
  <c r="E18" i="6" s="1"/>
  <c r="F18" i="6" s="1"/>
  <c r="G18" i="6" s="1"/>
  <c r="H18" i="6" s="1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T18" i="6" s="1"/>
  <c r="U18" i="6" s="1"/>
  <c r="V18" i="6" s="1"/>
  <c r="W18" i="6" s="1"/>
  <c r="D17" i="6"/>
  <c r="D16" i="6"/>
  <c r="E16" i="6" s="1"/>
  <c r="F16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S16" i="6" s="1"/>
  <c r="T16" i="6" s="1"/>
  <c r="U16" i="6" s="1"/>
  <c r="V16" i="6" s="1"/>
  <c r="W16" i="6" s="1"/>
  <c r="D15" i="6"/>
  <c r="E15" i="6" s="1"/>
  <c r="F15" i="6" s="1"/>
  <c r="G15" i="6" s="1"/>
  <c r="H15" i="6" s="1"/>
  <c r="I15" i="6" s="1"/>
  <c r="J15" i="6" s="1"/>
  <c r="K15" i="6" s="1"/>
  <c r="L15" i="6" s="1"/>
  <c r="M15" i="6" s="1"/>
  <c r="N15" i="6" s="1"/>
  <c r="O15" i="6" s="1"/>
  <c r="P15" i="6" s="1"/>
  <c r="Q15" i="6" s="1"/>
  <c r="R15" i="6" s="1"/>
  <c r="S15" i="6" s="1"/>
  <c r="T15" i="6" s="1"/>
  <c r="U15" i="6" s="1"/>
  <c r="V15" i="6" s="1"/>
  <c r="W15" i="6" s="1"/>
  <c r="D14" i="6"/>
  <c r="E14" i="6" s="1"/>
  <c r="F14" i="6" s="1"/>
  <c r="G14" i="6" s="1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R14" i="6" s="1"/>
  <c r="S14" i="6" s="1"/>
  <c r="T14" i="6" s="1"/>
  <c r="U14" i="6" s="1"/>
  <c r="V14" i="6" s="1"/>
  <c r="W14" i="6" s="1"/>
  <c r="D13" i="6"/>
  <c r="E46" i="6" s="1"/>
  <c r="E12" i="6"/>
  <c r="F12" i="6" s="1"/>
  <c r="G12" i="6" s="1"/>
  <c r="H12" i="6" s="1"/>
  <c r="I12" i="6" s="1"/>
  <c r="J12" i="6" s="1"/>
  <c r="K12" i="6" s="1"/>
  <c r="L12" i="6" s="1"/>
  <c r="M12" i="6" s="1"/>
  <c r="N12" i="6" s="1"/>
  <c r="O12" i="6" s="1"/>
  <c r="P12" i="6" s="1"/>
  <c r="Q12" i="6" s="1"/>
  <c r="R12" i="6" s="1"/>
  <c r="S12" i="6" s="1"/>
  <c r="T12" i="6" s="1"/>
  <c r="U12" i="6" s="1"/>
  <c r="V12" i="6" s="1"/>
  <c r="W12" i="6" s="1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10" i="6"/>
  <c r="E10" i="6" s="1"/>
  <c r="F10" i="6" s="1"/>
  <c r="G10" i="6" s="1"/>
  <c r="H10" i="6" s="1"/>
  <c r="I10" i="6" s="1"/>
  <c r="J10" i="6" s="1"/>
  <c r="K10" i="6" s="1"/>
  <c r="L10" i="6" s="1"/>
  <c r="M10" i="6" s="1"/>
  <c r="N10" i="6" s="1"/>
  <c r="O10" i="6" s="1"/>
  <c r="P10" i="6" s="1"/>
  <c r="Q10" i="6" s="1"/>
  <c r="R10" i="6" s="1"/>
  <c r="S10" i="6" s="1"/>
  <c r="T10" i="6" s="1"/>
  <c r="U10" i="6" s="1"/>
  <c r="V10" i="6" s="1"/>
  <c r="W10" i="6" s="1"/>
  <c r="D9" i="6"/>
  <c r="E9" i="6" s="1"/>
  <c r="F9" i="6" s="1"/>
  <c r="G9" i="6" s="1"/>
  <c r="H9" i="6" s="1"/>
  <c r="I9" i="6" s="1"/>
  <c r="J9" i="6" s="1"/>
  <c r="K9" i="6" s="1"/>
  <c r="L9" i="6" s="1"/>
  <c r="M9" i="6" s="1"/>
  <c r="N9" i="6" s="1"/>
  <c r="O9" i="6" s="1"/>
  <c r="P9" i="6" s="1"/>
  <c r="Q9" i="6" s="1"/>
  <c r="R9" i="6" s="1"/>
  <c r="S9" i="6" s="1"/>
  <c r="T9" i="6" s="1"/>
  <c r="U9" i="6" s="1"/>
  <c r="V9" i="6" s="1"/>
  <c r="W9" i="6" s="1"/>
  <c r="D8" i="6"/>
  <c r="E8" i="6" s="1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D7" i="6"/>
  <c r="D6" i="6"/>
  <c r="E6" i="6" s="1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V6" i="6" s="1"/>
  <c r="W6" i="6" s="1"/>
  <c r="D5" i="6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D4" i="6"/>
  <c r="D3" i="6"/>
  <c r="E2" i="6"/>
  <c r="F47" i="6" l="1"/>
  <c r="F2" i="6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F45" i="6"/>
  <c r="E4" i="6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E24" i="6"/>
  <c r="F24" i="6" s="1"/>
  <c r="G24" i="6" s="1"/>
  <c r="H24" i="6" s="1"/>
  <c r="I24" i="6" s="1"/>
  <c r="J24" i="6" s="1"/>
  <c r="K24" i="6" s="1"/>
  <c r="L24" i="6" s="1"/>
  <c r="M24" i="6" s="1"/>
  <c r="N24" i="6" s="1"/>
  <c r="O24" i="6" s="1"/>
  <c r="P24" i="6" s="1"/>
  <c r="Q24" i="6" s="1"/>
  <c r="R24" i="6" s="1"/>
  <c r="S24" i="6" s="1"/>
  <c r="T24" i="6" s="1"/>
  <c r="U24" i="6" s="1"/>
  <c r="V24" i="6" s="1"/>
  <c r="W24" i="6" s="1"/>
  <c r="E45" i="6"/>
  <c r="E3" i="6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E13" i="6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  <c r="V13" i="6" s="1"/>
  <c r="W13" i="6" s="1"/>
  <c r="F48" i="6"/>
  <c r="G50" i="6"/>
  <c r="G52" i="6"/>
  <c r="G45" i="6"/>
  <c r="G47" i="6"/>
  <c r="E51" i="6"/>
  <c r="E53" i="6"/>
  <c r="E23" i="6"/>
  <c r="F53" i="6"/>
  <c r="F52" i="6"/>
  <c r="F51" i="6"/>
  <c r="F50" i="6"/>
  <c r="C55" i="6"/>
  <c r="H43" i="6"/>
  <c r="H50" i="6" s="1"/>
  <c r="G48" i="6"/>
  <c r="G51" i="6"/>
  <c r="G53" i="6"/>
  <c r="H46" i="6" l="1"/>
  <c r="H47" i="6"/>
  <c r="H51" i="6"/>
  <c r="I43" i="6"/>
  <c r="I58" i="6" s="1"/>
  <c r="H48" i="6"/>
  <c r="H45" i="6"/>
  <c r="H52" i="6"/>
  <c r="F58" i="6"/>
  <c r="F57" i="6"/>
  <c r="F56" i="6"/>
  <c r="F55" i="6"/>
  <c r="G58" i="6"/>
  <c r="G56" i="6"/>
  <c r="E58" i="6"/>
  <c r="H57" i="6"/>
  <c r="E56" i="6"/>
  <c r="H55" i="6"/>
  <c r="G57" i="6"/>
  <c r="G55" i="6"/>
  <c r="C60" i="6"/>
  <c r="E55" i="6"/>
  <c r="H56" i="6"/>
  <c r="H58" i="6"/>
  <c r="F23" i="6"/>
  <c r="G23" i="6" s="1"/>
  <c r="H23" i="6" s="1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S23" i="6" s="1"/>
  <c r="T23" i="6" s="1"/>
  <c r="U23" i="6" s="1"/>
  <c r="V23" i="6" s="1"/>
  <c r="W23" i="6" s="1"/>
  <c r="E52" i="6"/>
  <c r="H53" i="6"/>
  <c r="E50" i="6"/>
  <c r="I47" i="6" l="1"/>
  <c r="J43" i="6"/>
  <c r="I46" i="6"/>
  <c r="I48" i="6"/>
  <c r="I45" i="6"/>
  <c r="I53" i="6"/>
  <c r="I50" i="6"/>
  <c r="I51" i="6"/>
  <c r="I52" i="6"/>
  <c r="J63" i="6"/>
  <c r="F63" i="6"/>
  <c r="J62" i="6"/>
  <c r="F62" i="6"/>
  <c r="J61" i="6"/>
  <c r="F61" i="6"/>
  <c r="J60" i="6"/>
  <c r="F60" i="6"/>
  <c r="G63" i="6"/>
  <c r="I62" i="6"/>
  <c r="G61" i="6"/>
  <c r="I60" i="6"/>
  <c r="E63" i="6"/>
  <c r="H62" i="6"/>
  <c r="E61" i="6"/>
  <c r="H60" i="6"/>
  <c r="I63" i="6"/>
  <c r="G62" i="6"/>
  <c r="I61" i="6"/>
  <c r="G60" i="6"/>
  <c r="C65" i="6"/>
  <c r="H63" i="6"/>
  <c r="E60" i="6"/>
  <c r="H61" i="6"/>
  <c r="E62" i="6"/>
  <c r="I56" i="6"/>
  <c r="E57" i="6"/>
  <c r="I57" i="6"/>
  <c r="I55" i="6"/>
  <c r="J68" i="6" l="1"/>
  <c r="F68" i="6"/>
  <c r="J67" i="6"/>
  <c r="F67" i="6"/>
  <c r="J66" i="6"/>
  <c r="F66" i="6"/>
  <c r="J65" i="6"/>
  <c r="F65" i="6"/>
  <c r="G68" i="6"/>
  <c r="I67" i="6"/>
  <c r="G66" i="6"/>
  <c r="I65" i="6"/>
  <c r="K68" i="6"/>
  <c r="E68" i="6"/>
  <c r="H67" i="6"/>
  <c r="E66" i="6"/>
  <c r="H65" i="6"/>
  <c r="C70" i="6"/>
  <c r="I68" i="6"/>
  <c r="G67" i="6"/>
  <c r="I66" i="6"/>
  <c r="G65" i="6"/>
  <c r="E67" i="6"/>
  <c r="H66" i="6"/>
  <c r="K67" i="6"/>
  <c r="E65" i="6"/>
  <c r="H68" i="6"/>
  <c r="J48" i="6"/>
  <c r="J46" i="6"/>
  <c r="J45" i="6"/>
  <c r="K43" i="6"/>
  <c r="K66" i="6" s="1"/>
  <c r="J47" i="6"/>
  <c r="J53" i="6"/>
  <c r="J51" i="6"/>
  <c r="J52" i="6"/>
  <c r="J50" i="6"/>
  <c r="J57" i="6"/>
  <c r="J55" i="6"/>
  <c r="J58" i="6"/>
  <c r="J56" i="6"/>
  <c r="K45" i="6" l="1"/>
  <c r="K48" i="6"/>
  <c r="L43" i="6"/>
  <c r="L73" i="6" s="1"/>
  <c r="K47" i="6"/>
  <c r="K46" i="6"/>
  <c r="K52" i="6"/>
  <c r="K50" i="6"/>
  <c r="K53" i="6"/>
  <c r="K51" i="6"/>
  <c r="K56" i="6"/>
  <c r="K58" i="6"/>
  <c r="K57" i="6"/>
  <c r="K55" i="6"/>
  <c r="K62" i="6"/>
  <c r="K60" i="6"/>
  <c r="K61" i="6"/>
  <c r="K63" i="6"/>
  <c r="K65" i="6"/>
  <c r="J73" i="6"/>
  <c r="F73" i="6"/>
  <c r="J72" i="6"/>
  <c r="F72" i="6"/>
  <c r="J71" i="6"/>
  <c r="F71" i="6"/>
  <c r="J70" i="6"/>
  <c r="F70" i="6"/>
  <c r="C75" i="6"/>
  <c r="G73" i="6"/>
  <c r="I72" i="6"/>
  <c r="G71" i="6"/>
  <c r="I70" i="6"/>
  <c r="K73" i="6"/>
  <c r="E73" i="6"/>
  <c r="H72" i="6"/>
  <c r="K71" i="6"/>
  <c r="E71" i="6"/>
  <c r="H70" i="6"/>
  <c r="I73" i="6"/>
  <c r="G72" i="6"/>
  <c r="I71" i="6"/>
  <c r="G70" i="6"/>
  <c r="H73" i="6"/>
  <c r="K70" i="6"/>
  <c r="H71" i="6"/>
  <c r="K72" i="6"/>
  <c r="E70" i="6"/>
  <c r="E72" i="6"/>
  <c r="L70" i="6" l="1"/>
  <c r="L71" i="6"/>
  <c r="L46" i="6"/>
  <c r="L48" i="6"/>
  <c r="L45" i="6"/>
  <c r="L47" i="6"/>
  <c r="L50" i="6"/>
  <c r="L53" i="6"/>
  <c r="L51" i="6"/>
  <c r="L52" i="6"/>
  <c r="L57" i="6"/>
  <c r="L58" i="6"/>
  <c r="L56" i="6"/>
  <c r="L55" i="6"/>
  <c r="L61" i="6"/>
  <c r="L60" i="6"/>
  <c r="L62" i="6"/>
  <c r="L63" i="6"/>
  <c r="L68" i="6"/>
  <c r="L67" i="6"/>
  <c r="L65" i="6"/>
  <c r="L66" i="6"/>
  <c r="J78" i="6"/>
  <c r="F78" i="6"/>
  <c r="J77" i="6"/>
  <c r="F77" i="6"/>
  <c r="J76" i="6"/>
  <c r="F76" i="6"/>
  <c r="J75" i="6"/>
  <c r="F75" i="6"/>
  <c r="L78" i="6"/>
  <c r="G78" i="6"/>
  <c r="I77" i="6"/>
  <c r="L76" i="6"/>
  <c r="G76" i="6"/>
  <c r="I75" i="6"/>
  <c r="C80" i="6"/>
  <c r="K78" i="6"/>
  <c r="E78" i="6"/>
  <c r="H77" i="6"/>
  <c r="K76" i="6"/>
  <c r="E76" i="6"/>
  <c r="H75" i="6"/>
  <c r="I78" i="6"/>
  <c r="L77" i="6"/>
  <c r="G77" i="6"/>
  <c r="I76" i="6"/>
  <c r="L75" i="6"/>
  <c r="G75" i="6"/>
  <c r="E77" i="6"/>
  <c r="H76" i="6"/>
  <c r="K77" i="6"/>
  <c r="E75" i="6"/>
  <c r="H78" i="6"/>
  <c r="K75" i="6"/>
  <c r="L72" i="6"/>
  <c r="J83" i="6" l="1"/>
  <c r="F83" i="6"/>
  <c r="J82" i="6"/>
  <c r="F82" i="6"/>
  <c r="J81" i="6"/>
  <c r="F81" i="6"/>
  <c r="J80" i="6"/>
  <c r="F80" i="6"/>
  <c r="L83" i="6"/>
  <c r="G83" i="6"/>
  <c r="I82" i="6"/>
  <c r="L81" i="6"/>
  <c r="G81" i="6"/>
  <c r="I80" i="6"/>
  <c r="K83" i="6"/>
  <c r="E83" i="6"/>
  <c r="H82" i="6"/>
  <c r="K81" i="6"/>
  <c r="E81" i="6"/>
  <c r="H80" i="6"/>
  <c r="I83" i="6"/>
  <c r="L82" i="6"/>
  <c r="G82" i="6"/>
  <c r="I81" i="6"/>
  <c r="L80" i="6"/>
  <c r="G80" i="6"/>
  <c r="H83" i="6"/>
  <c r="K80" i="6"/>
  <c r="H81" i="6"/>
  <c r="C85" i="6"/>
  <c r="K82" i="6"/>
  <c r="E80" i="6"/>
  <c r="E82" i="6"/>
  <c r="J88" i="6" l="1"/>
  <c r="F88" i="6"/>
  <c r="J87" i="6"/>
  <c r="F87" i="6"/>
  <c r="J86" i="6"/>
  <c r="F86" i="6"/>
  <c r="J85" i="6"/>
  <c r="F85" i="6"/>
  <c r="L88" i="6"/>
  <c r="G88" i="6"/>
  <c r="I87" i="6"/>
  <c r="L86" i="6"/>
  <c r="G86" i="6"/>
  <c r="I85" i="6"/>
  <c r="K88" i="6"/>
  <c r="E88" i="6"/>
  <c r="H87" i="6"/>
  <c r="K86" i="6"/>
  <c r="E86" i="6"/>
  <c r="H85" i="6"/>
  <c r="I88" i="6"/>
  <c r="L87" i="6"/>
  <c r="G87" i="6"/>
  <c r="I86" i="6"/>
  <c r="L85" i="6"/>
  <c r="G85" i="6"/>
  <c r="C90" i="6"/>
  <c r="E87" i="6"/>
  <c r="K87" i="6"/>
  <c r="E85" i="6"/>
  <c r="H86" i="6"/>
  <c r="H88" i="6"/>
  <c r="K85" i="6"/>
  <c r="J93" i="6" l="1"/>
  <c r="F93" i="6"/>
  <c r="J92" i="6"/>
  <c r="F92" i="6"/>
  <c r="J91" i="6"/>
  <c r="F91" i="6"/>
  <c r="J90" i="6"/>
  <c r="F90" i="6"/>
  <c r="L93" i="6"/>
  <c r="G93" i="6"/>
  <c r="I92" i="6"/>
  <c r="L91" i="6"/>
  <c r="G91" i="6"/>
  <c r="I90" i="6"/>
  <c r="K93" i="6"/>
  <c r="E93" i="6"/>
  <c r="H92" i="6"/>
  <c r="K91" i="6"/>
  <c r="E91" i="6"/>
  <c r="H90" i="6"/>
  <c r="I93" i="6"/>
  <c r="L92" i="6"/>
  <c r="G92" i="6"/>
  <c r="I91" i="6"/>
  <c r="L90" i="6"/>
  <c r="G90" i="6"/>
  <c r="H93" i="6"/>
  <c r="K90" i="6"/>
  <c r="E90" i="6"/>
  <c r="H91" i="6"/>
  <c r="K92" i="6"/>
  <c r="E92" i="6"/>
</calcChain>
</file>

<file path=xl/sharedStrings.xml><?xml version="1.0" encoding="utf-8"?>
<sst xmlns="http://schemas.openxmlformats.org/spreadsheetml/2006/main" count="634" uniqueCount="94">
  <si>
    <t>Resource</t>
  </si>
  <si>
    <t>East</t>
  </si>
  <si>
    <t>Existing Plant Retirements/Conversions</t>
  </si>
  <si>
    <t>Craig 1  (Coal Early Retirement/Conversions)</t>
  </si>
  <si>
    <t>Craig 2</t>
  </si>
  <si>
    <t>Hayden 1</t>
  </si>
  <si>
    <t>Hayden 2</t>
  </si>
  <si>
    <t/>
  </si>
  <si>
    <t>Capacity (MW)</t>
  </si>
  <si>
    <t>Resource Totals 1/</t>
  </si>
  <si>
    <t>10-year</t>
  </si>
  <si>
    <t>20-year</t>
  </si>
  <si>
    <t>Cholla 4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</si>
  <si>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</si>
  <si>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</si>
  <si>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</si>
  <si>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</si>
  <si>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</si>
  <si>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</si>
  <si>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</si>
  <si>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</si>
  <si>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Expansion Resources</t>
  </si>
  <si>
    <t>CCCT - DJohns - J 1x1</t>
  </si>
  <si>
    <t>CCCT - Utah-S - J 1x1</t>
  </si>
  <si>
    <t>Total CCCT</t>
  </si>
  <si>
    <t>SCCT Frame DJ</t>
  </si>
  <si>
    <t>SCCT Frame UTN</t>
  </si>
  <si>
    <t>Wind, Djohnston</t>
  </si>
  <si>
    <t>Wind, GO</t>
  </si>
  <si>
    <t>Wind, WYAE</t>
  </si>
  <si>
    <t>Total Wind</t>
  </si>
  <si>
    <t>Utility Solar - PV - Utah-S</t>
  </si>
  <si>
    <t>DSM, Class 1, ID-Cool/WH</t>
  </si>
  <si>
    <t>DSM, Class 1, ID-Curtail</t>
  </si>
  <si>
    <t>DSM, Class 1, ID-Irrigate</t>
  </si>
  <si>
    <t>DSM, Class 1, UT-Cool/WH</t>
  </si>
  <si>
    <t>DSM, Class 1, UT-Curtail</t>
  </si>
  <si>
    <t>DSM, Class 1, UT-Irrigate</t>
  </si>
  <si>
    <t>DSM, Class 1, WY-Cool/WH</t>
  </si>
  <si>
    <t>DSM, Class 1, WY-Curtail</t>
  </si>
  <si>
    <t>DSM, Class 1, WY-Irrigate</t>
  </si>
  <si>
    <t>DSM, Class 1 Total</t>
  </si>
  <si>
    <t>DSM, Class 2, ID</t>
  </si>
  <si>
    <t>DSM, Class 2, UT</t>
  </si>
  <si>
    <t>DSM, Class 2, WY</t>
  </si>
  <si>
    <t>DSM, Class 2 Total</t>
  </si>
  <si>
    <t>FOT Mona - SMR</t>
  </si>
  <si>
    <t>West</t>
  </si>
  <si>
    <t>JimBridger 1  (Coal Early Retirement/Conversions)</t>
  </si>
  <si>
    <t>JimBridger 2  (Coal Early Retirement/Conversions)</t>
  </si>
  <si>
    <t>CCCT - WillamValcc - G 1x1</t>
  </si>
  <si>
    <t>Utility Solar - PV - S-Oregon</t>
  </si>
  <si>
    <t>Utility Solar - PV - Yakima</t>
  </si>
  <si>
    <t>DSM, Class 1, CA-Cool/WH</t>
  </si>
  <si>
    <t>DSM, Class 1, CA-Curtail</t>
  </si>
  <si>
    <t>DSM, Class 1, CA-Irrigate</t>
  </si>
  <si>
    <t>DSM, Class 1, OR-Cool/WH</t>
  </si>
  <si>
    <t>DSM, Class 1, OR-Curtail</t>
  </si>
  <si>
    <t>DSM, Class 1, OR-Irrigate</t>
  </si>
  <si>
    <t>DSM, Class 1, WA-Cool/WH</t>
  </si>
  <si>
    <t>DSM, Class 1, WA-Curtail</t>
  </si>
  <si>
    <t>DSM, Class 1, WA-Irrigate</t>
  </si>
  <si>
    <t>DSM, Class 1  Total</t>
  </si>
  <si>
    <t>DSM, Class 2, CA</t>
  </si>
  <si>
    <t>DSM, Class 2, OR</t>
  </si>
  <si>
    <t>DSM, Class 2, WA</t>
  </si>
  <si>
    <t>DSM, Class 2  Total</t>
  </si>
  <si>
    <t>Geothermal, Greenfield - West</t>
  </si>
  <si>
    <t>FOT COB - SMR</t>
  </si>
  <si>
    <t>FOT MidColumbia - SMR</t>
  </si>
  <si>
    <t>FOT MidColumbia - SMR - 2</t>
  </si>
  <si>
    <t>FOT NOB - SMR</t>
  </si>
  <si>
    <t>FOT MidColumbia - WTR</t>
  </si>
  <si>
    <t>FOT MidColumbia - WTR2</t>
  </si>
  <si>
    <t>FOT NOB - WTR</t>
  </si>
  <si>
    <t>Annual Additions, Long Term Resources</t>
  </si>
  <si>
    <t>Annual Additions, Short Term Resources</t>
  </si>
  <si>
    <t>Total Annual Additions</t>
  </si>
  <si>
    <t>FS-REP</t>
  </si>
  <si>
    <t>FS-GW4</t>
  </si>
  <si>
    <t>Wind, YK</t>
  </si>
  <si>
    <t>Wind, SO</t>
  </si>
  <si>
    <t>FS-R1c</t>
  </si>
  <si>
    <t>FS-R2</t>
  </si>
  <si>
    <t>Early Retirement</t>
  </si>
  <si>
    <t>End-of-Life Retirement</t>
  </si>
  <si>
    <t>Natural Gas</t>
  </si>
  <si>
    <t>Wind</t>
  </si>
  <si>
    <t>Solar</t>
  </si>
  <si>
    <t>Efficiency</t>
  </si>
  <si>
    <t>Load Control</t>
  </si>
  <si>
    <t>Summer FOT</t>
  </si>
  <si>
    <t>Other</t>
  </si>
  <si>
    <t>Figure 8.61 -- Comparison of Resources in the Eligible Resource Portfolios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</si>
</sst>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165" fontId="5" fillId="0" borderId="26" xfId="1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8" fillId="0" borderId="0" xfId="0" applyFont="1" applyFill="1"/>
    <xf numFmtId="1" fontId="8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left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 wrapText="1"/>
    </xf>
    <xf numFmtId="0" fontId="4" fillId="0" borderId="8" xfId="0" applyFont="1" applyFill="1" applyBorder="1" applyAlignment="1">
      <alignment horizontal="centerContinuous" wrapText="1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1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/>
    <xf numFmtId="0" fontId="8" fillId="0" borderId="4" xfId="0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7" fillId="0" borderId="5" xfId="0" applyFont="1" applyFill="1" applyBorder="1" applyAlignment="1">
      <alignment horizontal="center" vertical="top"/>
    </xf>
    <xf numFmtId="0" fontId="8" fillId="0" borderId="6" xfId="0" applyFont="1" applyFill="1" applyBorder="1" applyAlignment="1"/>
    <xf numFmtId="165" fontId="5" fillId="0" borderId="2" xfId="1" applyNumberFormat="1" applyFont="1" applyFill="1" applyBorder="1" applyAlignment="1">
      <alignment horizontal="center"/>
    </xf>
    <xf numFmtId="165" fontId="5" fillId="0" borderId="9" xfId="1" applyNumberFormat="1" applyFont="1" applyFill="1" applyBorder="1" applyAlignment="1">
      <alignment horizontal="center"/>
    </xf>
    <xf numFmtId="0" fontId="8" fillId="0" borderId="10" xfId="0" applyFont="1" applyFill="1" applyBorder="1" applyAlignment="1"/>
    <xf numFmtId="0" fontId="8" fillId="0" borderId="11" xfId="0" applyFont="1" applyFill="1" applyBorder="1" applyAlignment="1"/>
    <xf numFmtId="0" fontId="8" fillId="0" borderId="5" xfId="0" applyFont="1" applyFill="1" applyBorder="1" applyAlignment="1">
      <alignment horizontal="center" vertical="top"/>
    </xf>
    <xf numFmtId="0" fontId="8" fillId="0" borderId="12" xfId="0" applyFont="1" applyFill="1" applyBorder="1" applyAlignment="1"/>
    <xf numFmtId="0" fontId="7" fillId="0" borderId="13" xfId="0" applyFont="1" applyFill="1" applyBorder="1" applyAlignment="1"/>
    <xf numFmtId="165" fontId="5" fillId="0" borderId="14" xfId="1" applyNumberFormat="1" applyFont="1" applyFill="1" applyBorder="1" applyAlignment="1">
      <alignment horizontal="center"/>
    </xf>
    <xf numFmtId="0" fontId="8" fillId="0" borderId="15" xfId="0" applyFont="1" applyFill="1" applyBorder="1" applyAlignment="1"/>
    <xf numFmtId="165" fontId="5" fillId="0" borderId="16" xfId="1" applyNumberFormat="1" applyFont="1" applyFill="1" applyBorder="1" applyAlignment="1">
      <alignment horizontal="center"/>
    </xf>
    <xf numFmtId="166" fontId="5" fillId="0" borderId="9" xfId="1" applyNumberFormat="1" applyFont="1" applyFill="1" applyBorder="1" applyAlignment="1">
      <alignment horizontal="center"/>
    </xf>
    <xf numFmtId="166" fontId="5" fillId="0" borderId="2" xfId="1" applyNumberFormat="1" applyFont="1" applyFill="1" applyBorder="1" applyAlignment="1">
      <alignment horizontal="center"/>
    </xf>
    <xf numFmtId="166" fontId="5" fillId="0" borderId="14" xfId="1" applyNumberFormat="1" applyFont="1" applyFill="1" applyBorder="1" applyAlignment="1">
      <alignment horizontal="center"/>
    </xf>
    <xf numFmtId="165" fontId="5" fillId="0" borderId="5" xfId="1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165" fontId="5" fillId="0" borderId="17" xfId="1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2" xfId="0" applyFont="1" applyFill="1" applyBorder="1" applyAlignment="1"/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/>
    <xf numFmtId="0" fontId="8" fillId="0" borderId="20" xfId="0" applyFont="1" applyFill="1" applyBorder="1" applyAlignment="1"/>
    <xf numFmtId="0" fontId="8" fillId="0" borderId="5" xfId="0" applyFont="1" applyFill="1" applyBorder="1" applyAlignment="1">
      <alignment horizontal="right" vertical="top"/>
    </xf>
    <xf numFmtId="0" fontId="8" fillId="0" borderId="9" xfId="0" applyFont="1" applyFill="1" applyBorder="1" applyAlignment="1">
      <alignment horizontal="right" vertical="top"/>
    </xf>
    <xf numFmtId="0" fontId="8" fillId="0" borderId="21" xfId="0" applyFont="1" applyFill="1" applyBorder="1" applyAlignment="1"/>
    <xf numFmtId="0" fontId="8" fillId="0" borderId="22" xfId="0" applyFont="1" applyFill="1" applyBorder="1" applyAlignment="1">
      <alignment horizontal="right"/>
    </xf>
    <xf numFmtId="165" fontId="5" fillId="0" borderId="24" xfId="1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right"/>
    </xf>
    <xf numFmtId="165" fontId="5" fillId="0" borderId="25" xfId="1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4" xfId="0" applyFont="1" applyFill="1" applyBorder="1" applyAlignment="1">
      <alignment horizontal="right"/>
    </xf>
    <xf numFmtId="0" fontId="9" fillId="0" borderId="0" xfId="0" applyFont="1" applyFill="1"/>
    <xf numFmtId="0" fontId="2" fillId="0" borderId="0" xfId="0" applyFont="1" applyFill="1"/>
    <xf numFmtId="164" fontId="6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9" fillId="0" borderId="0" xfId="0" applyFont="1" applyFill="1" applyAlignment="1">
      <alignment horizontal="center"/>
    </xf>
    <xf numFmtId="37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A1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'Fig 8.61'!$G$44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'Fig 8.61'!$C$45:$D$93</c:f>
              <c:multiLvlStrCache>
                <c:ptCount val="49"/>
                <c:lvl>
                  <c:pt idx="0">
                    <c:v>FS-REP</c:v>
                  </c:pt>
                  <c:pt idx="1">
                    <c:v>FS-GW4</c:v>
                  </c:pt>
                  <c:pt idx="2">
                    <c:v>FS-R1c</c:v>
                  </c:pt>
                  <c:pt idx="3">
                    <c:v>FS-R2</c:v>
                  </c:pt>
                  <c:pt idx="5">
                    <c:v>FS-REP</c:v>
                  </c:pt>
                  <c:pt idx="6">
                    <c:v>FS-GW4</c:v>
                  </c:pt>
                  <c:pt idx="7">
                    <c:v>FS-R1c</c:v>
                  </c:pt>
                  <c:pt idx="8">
                    <c:v>FS-R2</c:v>
                  </c:pt>
                  <c:pt idx="10">
                    <c:v>FS-REP</c:v>
                  </c:pt>
                  <c:pt idx="11">
                    <c:v>FS-GW4</c:v>
                  </c:pt>
                  <c:pt idx="12">
                    <c:v>FS-R1c</c:v>
                  </c:pt>
                  <c:pt idx="13">
                    <c:v>FS-R2</c:v>
                  </c:pt>
                  <c:pt idx="15">
                    <c:v>FS-REP</c:v>
                  </c:pt>
                  <c:pt idx="16">
                    <c:v>FS-GW4</c:v>
                  </c:pt>
                  <c:pt idx="17">
                    <c:v>FS-R1c</c:v>
                  </c:pt>
                  <c:pt idx="18">
                    <c:v>FS-R2</c:v>
                  </c:pt>
                  <c:pt idx="20">
                    <c:v>FS-REP</c:v>
                  </c:pt>
                  <c:pt idx="21">
                    <c:v>FS-GW4</c:v>
                  </c:pt>
                  <c:pt idx="22">
                    <c:v>FS-R1c</c:v>
                  </c:pt>
                  <c:pt idx="23">
                    <c:v>FS-R2</c:v>
                  </c:pt>
                  <c:pt idx="25">
                    <c:v>FS-REP</c:v>
                  </c:pt>
                  <c:pt idx="26">
                    <c:v>FS-GW4</c:v>
                  </c:pt>
                  <c:pt idx="27">
                    <c:v>FS-R1c</c:v>
                  </c:pt>
                  <c:pt idx="28">
                    <c:v>FS-R2</c:v>
                  </c:pt>
                  <c:pt idx="30">
                    <c:v>FS-REP</c:v>
                  </c:pt>
                  <c:pt idx="31">
                    <c:v>FS-GW4</c:v>
                  </c:pt>
                  <c:pt idx="32">
                    <c:v>FS-R1c</c:v>
                  </c:pt>
                  <c:pt idx="33">
                    <c:v>FS-R2</c:v>
                  </c:pt>
                  <c:pt idx="35">
                    <c:v>FS-REP</c:v>
                  </c:pt>
                  <c:pt idx="36">
                    <c:v>FS-GW4</c:v>
                  </c:pt>
                  <c:pt idx="37">
                    <c:v>FS-R1c</c:v>
                  </c:pt>
                  <c:pt idx="38">
                    <c:v>FS-R2</c:v>
                  </c:pt>
                  <c:pt idx="40">
                    <c:v>FS-REP</c:v>
                  </c:pt>
                  <c:pt idx="41">
                    <c:v>FS-GW4</c:v>
                  </c:pt>
                  <c:pt idx="42">
                    <c:v>FS-R1c</c:v>
                  </c:pt>
                  <c:pt idx="43">
                    <c:v>FS-R2</c:v>
                  </c:pt>
                  <c:pt idx="45">
                    <c:v>FS-REP</c:v>
                  </c:pt>
                  <c:pt idx="46">
                    <c:v>FS-GW4</c:v>
                  </c:pt>
                  <c:pt idx="47">
                    <c:v>FS-R1c</c:v>
                  </c:pt>
                  <c:pt idx="48">
                    <c:v>FS-R2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10">
                    <c:v>2019</c:v>
                  </c:pt>
                  <c:pt idx="15">
                    <c:v>2020</c:v>
                  </c:pt>
                  <c:pt idx="20">
                    <c:v>2021</c:v>
                  </c:pt>
                  <c:pt idx="25">
                    <c:v>2022</c:v>
                  </c:pt>
                  <c:pt idx="30">
                    <c:v>2023</c:v>
                  </c:pt>
                  <c:pt idx="35">
                    <c:v>2024</c:v>
                  </c:pt>
                  <c:pt idx="40">
                    <c:v>2025</c:v>
                  </c:pt>
                  <c:pt idx="45">
                    <c:v>2026</c:v>
                  </c:pt>
                </c:lvl>
              </c:multiLvlStrCache>
            </c:multiLvlStrRef>
          </c:cat>
          <c:val>
            <c:numRef>
              <c:f>'Fig 8.61'!$G$45:$G$93</c:f>
              <c:numCache>
                <c:formatCode>#,##0_);\(#,##0\)</c:formatCode>
                <c:ptCount val="49"/>
                <c:pt idx="0">
                  <c:v>153.77199999999999</c:v>
                </c:pt>
                <c:pt idx="1">
                  <c:v>153.77199999999999</c:v>
                </c:pt>
                <c:pt idx="2">
                  <c:v>153.77199999999999</c:v>
                </c:pt>
                <c:pt idx="3">
                  <c:v>153.77199999999999</c:v>
                </c:pt>
                <c:pt idx="5">
                  <c:v>281.48199999999997</c:v>
                </c:pt>
                <c:pt idx="6">
                  <c:v>281.48199999999997</c:v>
                </c:pt>
                <c:pt idx="7">
                  <c:v>281.48199999999997</c:v>
                </c:pt>
                <c:pt idx="8">
                  <c:v>281.48199999999997</c:v>
                </c:pt>
                <c:pt idx="10">
                  <c:v>412.67199999999997</c:v>
                </c:pt>
                <c:pt idx="11">
                  <c:v>412.67199999999997</c:v>
                </c:pt>
                <c:pt idx="12">
                  <c:v>412.67199999999997</c:v>
                </c:pt>
                <c:pt idx="13">
                  <c:v>407.572</c:v>
                </c:pt>
                <c:pt idx="15">
                  <c:v>534.25199999999995</c:v>
                </c:pt>
                <c:pt idx="16">
                  <c:v>534.25199999999995</c:v>
                </c:pt>
                <c:pt idx="17">
                  <c:v>534.25199999999995</c:v>
                </c:pt>
                <c:pt idx="18">
                  <c:v>529.15200000000004</c:v>
                </c:pt>
                <c:pt idx="20">
                  <c:v>657.00199999999995</c:v>
                </c:pt>
                <c:pt idx="21">
                  <c:v>657.00199999999995</c:v>
                </c:pt>
                <c:pt idx="22">
                  <c:v>657.00199999999995</c:v>
                </c:pt>
                <c:pt idx="23">
                  <c:v>649.822</c:v>
                </c:pt>
                <c:pt idx="25">
                  <c:v>780.26199999999994</c:v>
                </c:pt>
                <c:pt idx="26">
                  <c:v>771.06200000000001</c:v>
                </c:pt>
                <c:pt idx="27">
                  <c:v>771.06200000000001</c:v>
                </c:pt>
                <c:pt idx="28">
                  <c:v>763.88200000000006</c:v>
                </c:pt>
                <c:pt idx="30">
                  <c:v>898.52199999999993</c:v>
                </c:pt>
                <c:pt idx="31">
                  <c:v>888.92200000000003</c:v>
                </c:pt>
                <c:pt idx="32">
                  <c:v>888.92200000000003</c:v>
                </c:pt>
                <c:pt idx="33">
                  <c:v>881.74200000000008</c:v>
                </c:pt>
                <c:pt idx="35">
                  <c:v>1017.0719999999999</c:v>
                </c:pt>
                <c:pt idx="36">
                  <c:v>1006.572</c:v>
                </c:pt>
                <c:pt idx="37">
                  <c:v>1006.572</c:v>
                </c:pt>
                <c:pt idx="38">
                  <c:v>999.39200000000005</c:v>
                </c:pt>
                <c:pt idx="40">
                  <c:v>1134.8419999999999</c:v>
                </c:pt>
                <c:pt idx="41">
                  <c:v>1118.152</c:v>
                </c:pt>
                <c:pt idx="42">
                  <c:v>1118.152</c:v>
                </c:pt>
                <c:pt idx="43">
                  <c:v>1110.972</c:v>
                </c:pt>
                <c:pt idx="45">
                  <c:v>1247.9619999999998</c:v>
                </c:pt>
                <c:pt idx="46">
                  <c:v>1229.3720000000001</c:v>
                </c:pt>
                <c:pt idx="47">
                  <c:v>1229.3720000000001</c:v>
                </c:pt>
                <c:pt idx="48">
                  <c:v>1222.192</c:v>
                </c:pt>
              </c:numCache>
            </c:numRef>
          </c:val>
        </c:ser>
        <c:ser>
          <c:idx val="3"/>
          <c:order val="1"/>
          <c:tx>
            <c:strRef>
              <c:f>'Fig 8.61'!$H$44</c:f>
              <c:strCache>
                <c:ptCount val="1"/>
                <c:pt idx="0">
                  <c:v>Load Control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'Fig 8.61'!$C$45:$D$93</c:f>
              <c:multiLvlStrCache>
                <c:ptCount val="49"/>
                <c:lvl>
                  <c:pt idx="0">
                    <c:v>FS-REP</c:v>
                  </c:pt>
                  <c:pt idx="1">
                    <c:v>FS-GW4</c:v>
                  </c:pt>
                  <c:pt idx="2">
                    <c:v>FS-R1c</c:v>
                  </c:pt>
                  <c:pt idx="3">
                    <c:v>FS-R2</c:v>
                  </c:pt>
                  <c:pt idx="5">
                    <c:v>FS-REP</c:v>
                  </c:pt>
                  <c:pt idx="6">
                    <c:v>FS-GW4</c:v>
                  </c:pt>
                  <c:pt idx="7">
                    <c:v>FS-R1c</c:v>
                  </c:pt>
                  <c:pt idx="8">
                    <c:v>FS-R2</c:v>
                  </c:pt>
                  <c:pt idx="10">
                    <c:v>FS-REP</c:v>
                  </c:pt>
                  <c:pt idx="11">
                    <c:v>FS-GW4</c:v>
                  </c:pt>
                  <c:pt idx="12">
                    <c:v>FS-R1c</c:v>
                  </c:pt>
                  <c:pt idx="13">
                    <c:v>FS-R2</c:v>
                  </c:pt>
                  <c:pt idx="15">
                    <c:v>FS-REP</c:v>
                  </c:pt>
                  <c:pt idx="16">
                    <c:v>FS-GW4</c:v>
                  </c:pt>
                  <c:pt idx="17">
                    <c:v>FS-R1c</c:v>
                  </c:pt>
                  <c:pt idx="18">
                    <c:v>FS-R2</c:v>
                  </c:pt>
                  <c:pt idx="20">
                    <c:v>FS-REP</c:v>
                  </c:pt>
                  <c:pt idx="21">
                    <c:v>FS-GW4</c:v>
                  </c:pt>
                  <c:pt idx="22">
                    <c:v>FS-R1c</c:v>
                  </c:pt>
                  <c:pt idx="23">
                    <c:v>FS-R2</c:v>
                  </c:pt>
                  <c:pt idx="25">
                    <c:v>FS-REP</c:v>
                  </c:pt>
                  <c:pt idx="26">
                    <c:v>FS-GW4</c:v>
                  </c:pt>
                  <c:pt idx="27">
                    <c:v>FS-R1c</c:v>
                  </c:pt>
                  <c:pt idx="28">
                    <c:v>FS-R2</c:v>
                  </c:pt>
                  <c:pt idx="30">
                    <c:v>FS-REP</c:v>
                  </c:pt>
                  <c:pt idx="31">
                    <c:v>FS-GW4</c:v>
                  </c:pt>
                  <c:pt idx="32">
                    <c:v>FS-R1c</c:v>
                  </c:pt>
                  <c:pt idx="33">
                    <c:v>FS-R2</c:v>
                  </c:pt>
                  <c:pt idx="35">
                    <c:v>FS-REP</c:v>
                  </c:pt>
                  <c:pt idx="36">
                    <c:v>FS-GW4</c:v>
                  </c:pt>
                  <c:pt idx="37">
                    <c:v>FS-R1c</c:v>
                  </c:pt>
                  <c:pt idx="38">
                    <c:v>FS-R2</c:v>
                  </c:pt>
                  <c:pt idx="40">
                    <c:v>FS-REP</c:v>
                  </c:pt>
                  <c:pt idx="41">
                    <c:v>FS-GW4</c:v>
                  </c:pt>
                  <c:pt idx="42">
                    <c:v>FS-R1c</c:v>
                  </c:pt>
                  <c:pt idx="43">
                    <c:v>FS-R2</c:v>
                  </c:pt>
                  <c:pt idx="45">
                    <c:v>FS-REP</c:v>
                  </c:pt>
                  <c:pt idx="46">
                    <c:v>FS-GW4</c:v>
                  </c:pt>
                  <c:pt idx="47">
                    <c:v>FS-R1c</c:v>
                  </c:pt>
                  <c:pt idx="48">
                    <c:v>FS-R2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10">
                    <c:v>2019</c:v>
                  </c:pt>
                  <c:pt idx="15">
                    <c:v>2020</c:v>
                  </c:pt>
                  <c:pt idx="20">
                    <c:v>2021</c:v>
                  </c:pt>
                  <c:pt idx="25">
                    <c:v>2022</c:v>
                  </c:pt>
                  <c:pt idx="30">
                    <c:v>2023</c:v>
                  </c:pt>
                  <c:pt idx="35">
                    <c:v>2024</c:v>
                  </c:pt>
                  <c:pt idx="40">
                    <c:v>2025</c:v>
                  </c:pt>
                  <c:pt idx="45">
                    <c:v>2026</c:v>
                  </c:pt>
                </c:lvl>
              </c:multiLvlStrCache>
            </c:multiLvlStrRef>
          </c:cat>
          <c:val>
            <c:numRef>
              <c:f>'Fig 8.61'!$H$45:$H$93</c:f>
              <c:numCache>
                <c:formatCode>#,##0_);\(#,##0\)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4"/>
          <c:order val="2"/>
          <c:tx>
            <c:strRef>
              <c:f>'Fig 8.61'!$I$44</c:f>
              <c:strCache>
                <c:ptCount val="1"/>
                <c:pt idx="0">
                  <c:v>Summer FOT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'Fig 8.61'!$C$45:$D$93</c:f>
              <c:multiLvlStrCache>
                <c:ptCount val="49"/>
                <c:lvl>
                  <c:pt idx="0">
                    <c:v>FS-REP</c:v>
                  </c:pt>
                  <c:pt idx="1">
                    <c:v>FS-GW4</c:v>
                  </c:pt>
                  <c:pt idx="2">
                    <c:v>FS-R1c</c:v>
                  </c:pt>
                  <c:pt idx="3">
                    <c:v>FS-R2</c:v>
                  </c:pt>
                  <c:pt idx="5">
                    <c:v>FS-REP</c:v>
                  </c:pt>
                  <c:pt idx="6">
                    <c:v>FS-GW4</c:v>
                  </c:pt>
                  <c:pt idx="7">
                    <c:v>FS-R1c</c:v>
                  </c:pt>
                  <c:pt idx="8">
                    <c:v>FS-R2</c:v>
                  </c:pt>
                  <c:pt idx="10">
                    <c:v>FS-REP</c:v>
                  </c:pt>
                  <c:pt idx="11">
                    <c:v>FS-GW4</c:v>
                  </c:pt>
                  <c:pt idx="12">
                    <c:v>FS-R1c</c:v>
                  </c:pt>
                  <c:pt idx="13">
                    <c:v>FS-R2</c:v>
                  </c:pt>
                  <c:pt idx="15">
                    <c:v>FS-REP</c:v>
                  </c:pt>
                  <c:pt idx="16">
                    <c:v>FS-GW4</c:v>
                  </c:pt>
                  <c:pt idx="17">
                    <c:v>FS-R1c</c:v>
                  </c:pt>
                  <c:pt idx="18">
                    <c:v>FS-R2</c:v>
                  </c:pt>
                  <c:pt idx="20">
                    <c:v>FS-REP</c:v>
                  </c:pt>
                  <c:pt idx="21">
                    <c:v>FS-GW4</c:v>
                  </c:pt>
                  <c:pt idx="22">
                    <c:v>FS-R1c</c:v>
                  </c:pt>
                  <c:pt idx="23">
                    <c:v>FS-R2</c:v>
                  </c:pt>
                  <c:pt idx="25">
                    <c:v>FS-REP</c:v>
                  </c:pt>
                  <c:pt idx="26">
                    <c:v>FS-GW4</c:v>
                  </c:pt>
                  <c:pt idx="27">
                    <c:v>FS-R1c</c:v>
                  </c:pt>
                  <c:pt idx="28">
                    <c:v>FS-R2</c:v>
                  </c:pt>
                  <c:pt idx="30">
                    <c:v>FS-REP</c:v>
                  </c:pt>
                  <c:pt idx="31">
                    <c:v>FS-GW4</c:v>
                  </c:pt>
                  <c:pt idx="32">
                    <c:v>FS-R1c</c:v>
                  </c:pt>
                  <c:pt idx="33">
                    <c:v>FS-R2</c:v>
                  </c:pt>
                  <c:pt idx="35">
                    <c:v>FS-REP</c:v>
                  </c:pt>
                  <c:pt idx="36">
                    <c:v>FS-GW4</c:v>
                  </c:pt>
                  <c:pt idx="37">
                    <c:v>FS-R1c</c:v>
                  </c:pt>
                  <c:pt idx="38">
                    <c:v>FS-R2</c:v>
                  </c:pt>
                  <c:pt idx="40">
                    <c:v>FS-REP</c:v>
                  </c:pt>
                  <c:pt idx="41">
                    <c:v>FS-GW4</c:v>
                  </c:pt>
                  <c:pt idx="42">
                    <c:v>FS-R1c</c:v>
                  </c:pt>
                  <c:pt idx="43">
                    <c:v>FS-R2</c:v>
                  </c:pt>
                  <c:pt idx="45">
                    <c:v>FS-REP</c:v>
                  </c:pt>
                  <c:pt idx="46">
                    <c:v>FS-GW4</c:v>
                  </c:pt>
                  <c:pt idx="47">
                    <c:v>FS-R1c</c:v>
                  </c:pt>
                  <c:pt idx="48">
                    <c:v>FS-R2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10">
                    <c:v>2019</c:v>
                  </c:pt>
                  <c:pt idx="15">
                    <c:v>2020</c:v>
                  </c:pt>
                  <c:pt idx="20">
                    <c:v>2021</c:v>
                  </c:pt>
                  <c:pt idx="25">
                    <c:v>2022</c:v>
                  </c:pt>
                  <c:pt idx="30">
                    <c:v>2023</c:v>
                  </c:pt>
                  <c:pt idx="35">
                    <c:v>2024</c:v>
                  </c:pt>
                  <c:pt idx="40">
                    <c:v>2025</c:v>
                  </c:pt>
                  <c:pt idx="45">
                    <c:v>2026</c:v>
                  </c:pt>
                </c:lvl>
              </c:multiLvlStrCache>
            </c:multiLvlStrRef>
          </c:cat>
          <c:val>
            <c:numRef>
              <c:f>'Fig 8.61'!$I$45:$I$93</c:f>
              <c:numCache>
                <c:formatCode>#,##0_);\(#,##0\)</c:formatCode>
                <c:ptCount val="49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5">
                  <c:v>521.07500000000005</c:v>
                </c:pt>
                <c:pt idx="6">
                  <c:v>521.07500000000005</c:v>
                </c:pt>
                <c:pt idx="7">
                  <c:v>521.07500000000005</c:v>
                </c:pt>
                <c:pt idx="8">
                  <c:v>521.07500000000005</c:v>
                </c:pt>
                <c:pt idx="10">
                  <c:v>877.87300000000005</c:v>
                </c:pt>
                <c:pt idx="11">
                  <c:v>877.87300000000005</c:v>
                </c:pt>
                <c:pt idx="12">
                  <c:v>877.87300000000005</c:v>
                </c:pt>
                <c:pt idx="13">
                  <c:v>881.82100000000003</c:v>
                </c:pt>
                <c:pt idx="15">
                  <c:v>807.39</c:v>
                </c:pt>
                <c:pt idx="16">
                  <c:v>807.39</c:v>
                </c:pt>
                <c:pt idx="17">
                  <c:v>807.39</c:v>
                </c:pt>
                <c:pt idx="18">
                  <c:v>811.33799999999997</c:v>
                </c:pt>
                <c:pt idx="20">
                  <c:v>902.98800000000006</c:v>
                </c:pt>
                <c:pt idx="21">
                  <c:v>799.14100000000008</c:v>
                </c:pt>
                <c:pt idx="22">
                  <c:v>792.80600000000004</c:v>
                </c:pt>
                <c:pt idx="23">
                  <c:v>795.69799999999998</c:v>
                </c:pt>
                <c:pt idx="25">
                  <c:v>1014.0029999999999</c:v>
                </c:pt>
                <c:pt idx="26">
                  <c:v>915.63900000000001</c:v>
                </c:pt>
                <c:pt idx="27">
                  <c:v>909.30500000000006</c:v>
                </c:pt>
                <c:pt idx="28">
                  <c:v>911.99199999999996</c:v>
                </c:pt>
                <c:pt idx="30">
                  <c:v>942.34300000000007</c:v>
                </c:pt>
                <c:pt idx="31">
                  <c:v>844.20600000000002</c:v>
                </c:pt>
                <c:pt idx="32">
                  <c:v>837.87200000000007</c:v>
                </c:pt>
                <c:pt idx="33">
                  <c:v>840.56</c:v>
                </c:pt>
                <c:pt idx="35">
                  <c:v>982.15</c:v>
                </c:pt>
                <c:pt idx="36">
                  <c:v>884.80899999999997</c:v>
                </c:pt>
                <c:pt idx="37">
                  <c:v>878.47399999999993</c:v>
                </c:pt>
                <c:pt idx="38">
                  <c:v>881.16200000000003</c:v>
                </c:pt>
                <c:pt idx="40">
                  <c:v>1136.2139999999999</c:v>
                </c:pt>
                <c:pt idx="41">
                  <c:v>1042.1289999999999</c:v>
                </c:pt>
                <c:pt idx="42">
                  <c:v>1035.7939999999999</c:v>
                </c:pt>
                <c:pt idx="43">
                  <c:v>1038.4829999999999</c:v>
                </c:pt>
                <c:pt idx="45">
                  <c:v>1071.0920000000001</c:v>
                </c:pt>
                <c:pt idx="46">
                  <c:v>978.16599999999994</c:v>
                </c:pt>
                <c:pt idx="47">
                  <c:v>971.83199999999999</c:v>
                </c:pt>
                <c:pt idx="48">
                  <c:v>974.51199999999994</c:v>
                </c:pt>
              </c:numCache>
            </c:numRef>
          </c:val>
        </c:ser>
        <c:ser>
          <c:idx val="0"/>
          <c:order val="3"/>
          <c:tx>
            <c:strRef>
              <c:f>'Fig 8.61'!$E$44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'Fig 8.61'!$C$45:$D$93</c:f>
              <c:multiLvlStrCache>
                <c:ptCount val="49"/>
                <c:lvl>
                  <c:pt idx="0">
                    <c:v>FS-REP</c:v>
                  </c:pt>
                  <c:pt idx="1">
                    <c:v>FS-GW4</c:v>
                  </c:pt>
                  <c:pt idx="2">
                    <c:v>FS-R1c</c:v>
                  </c:pt>
                  <c:pt idx="3">
                    <c:v>FS-R2</c:v>
                  </c:pt>
                  <c:pt idx="5">
                    <c:v>FS-REP</c:v>
                  </c:pt>
                  <c:pt idx="6">
                    <c:v>FS-GW4</c:v>
                  </c:pt>
                  <c:pt idx="7">
                    <c:v>FS-R1c</c:v>
                  </c:pt>
                  <c:pt idx="8">
                    <c:v>FS-R2</c:v>
                  </c:pt>
                  <c:pt idx="10">
                    <c:v>FS-REP</c:v>
                  </c:pt>
                  <c:pt idx="11">
                    <c:v>FS-GW4</c:v>
                  </c:pt>
                  <c:pt idx="12">
                    <c:v>FS-R1c</c:v>
                  </c:pt>
                  <c:pt idx="13">
                    <c:v>FS-R2</c:v>
                  </c:pt>
                  <c:pt idx="15">
                    <c:v>FS-REP</c:v>
                  </c:pt>
                  <c:pt idx="16">
                    <c:v>FS-GW4</c:v>
                  </c:pt>
                  <c:pt idx="17">
                    <c:v>FS-R1c</c:v>
                  </c:pt>
                  <c:pt idx="18">
                    <c:v>FS-R2</c:v>
                  </c:pt>
                  <c:pt idx="20">
                    <c:v>FS-REP</c:v>
                  </c:pt>
                  <c:pt idx="21">
                    <c:v>FS-GW4</c:v>
                  </c:pt>
                  <c:pt idx="22">
                    <c:v>FS-R1c</c:v>
                  </c:pt>
                  <c:pt idx="23">
                    <c:v>FS-R2</c:v>
                  </c:pt>
                  <c:pt idx="25">
                    <c:v>FS-REP</c:v>
                  </c:pt>
                  <c:pt idx="26">
                    <c:v>FS-GW4</c:v>
                  </c:pt>
                  <c:pt idx="27">
                    <c:v>FS-R1c</c:v>
                  </c:pt>
                  <c:pt idx="28">
                    <c:v>FS-R2</c:v>
                  </c:pt>
                  <c:pt idx="30">
                    <c:v>FS-REP</c:v>
                  </c:pt>
                  <c:pt idx="31">
                    <c:v>FS-GW4</c:v>
                  </c:pt>
                  <c:pt idx="32">
                    <c:v>FS-R1c</c:v>
                  </c:pt>
                  <c:pt idx="33">
                    <c:v>FS-R2</c:v>
                  </c:pt>
                  <c:pt idx="35">
                    <c:v>FS-REP</c:v>
                  </c:pt>
                  <c:pt idx="36">
                    <c:v>FS-GW4</c:v>
                  </c:pt>
                  <c:pt idx="37">
                    <c:v>FS-R1c</c:v>
                  </c:pt>
                  <c:pt idx="38">
                    <c:v>FS-R2</c:v>
                  </c:pt>
                  <c:pt idx="40">
                    <c:v>FS-REP</c:v>
                  </c:pt>
                  <c:pt idx="41">
                    <c:v>FS-GW4</c:v>
                  </c:pt>
                  <c:pt idx="42">
                    <c:v>FS-R1c</c:v>
                  </c:pt>
                  <c:pt idx="43">
                    <c:v>FS-R2</c:v>
                  </c:pt>
                  <c:pt idx="45">
                    <c:v>FS-REP</c:v>
                  </c:pt>
                  <c:pt idx="46">
                    <c:v>FS-GW4</c:v>
                  </c:pt>
                  <c:pt idx="47">
                    <c:v>FS-R1c</c:v>
                  </c:pt>
                  <c:pt idx="48">
                    <c:v>FS-R2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10">
                    <c:v>2019</c:v>
                  </c:pt>
                  <c:pt idx="15">
                    <c:v>2020</c:v>
                  </c:pt>
                  <c:pt idx="20">
                    <c:v>2021</c:v>
                  </c:pt>
                  <c:pt idx="25">
                    <c:v>2022</c:v>
                  </c:pt>
                  <c:pt idx="30">
                    <c:v>2023</c:v>
                  </c:pt>
                  <c:pt idx="35">
                    <c:v>2024</c:v>
                  </c:pt>
                  <c:pt idx="40">
                    <c:v>2025</c:v>
                  </c:pt>
                  <c:pt idx="45">
                    <c:v>2026</c:v>
                  </c:pt>
                </c:lvl>
              </c:multiLvlStrCache>
            </c:multiLvlStrRef>
          </c:cat>
          <c:val>
            <c:numRef>
              <c:f>'Fig 8.61'!$E$45:$E$93</c:f>
              <c:numCache>
                <c:formatCode>#,##0_);\(#,##0\)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403.06299999999999</c:v>
                </c:pt>
                <c:pt idx="21">
                  <c:v>1100</c:v>
                </c:pt>
                <c:pt idx="22">
                  <c:v>1156.8979999999999</c:v>
                </c:pt>
                <c:pt idx="23">
                  <c:v>1161.0999999999999</c:v>
                </c:pt>
                <c:pt idx="25">
                  <c:v>403.06299999999999</c:v>
                </c:pt>
                <c:pt idx="26">
                  <c:v>1100</c:v>
                </c:pt>
                <c:pt idx="27">
                  <c:v>1156.8979999999999</c:v>
                </c:pt>
                <c:pt idx="28">
                  <c:v>1162.4679999999998</c:v>
                </c:pt>
                <c:pt idx="30">
                  <c:v>403.06299999999999</c:v>
                </c:pt>
                <c:pt idx="31">
                  <c:v>1100</c:v>
                </c:pt>
                <c:pt idx="32">
                  <c:v>1156.8979999999999</c:v>
                </c:pt>
                <c:pt idx="33">
                  <c:v>1162.4679999999998</c:v>
                </c:pt>
                <c:pt idx="35">
                  <c:v>403.06299999999999</c:v>
                </c:pt>
                <c:pt idx="36">
                  <c:v>1100</c:v>
                </c:pt>
                <c:pt idx="37">
                  <c:v>1156.8979999999999</c:v>
                </c:pt>
                <c:pt idx="38">
                  <c:v>1162.4679999999998</c:v>
                </c:pt>
                <c:pt idx="40">
                  <c:v>403.06299999999999</c:v>
                </c:pt>
                <c:pt idx="41">
                  <c:v>1100</c:v>
                </c:pt>
                <c:pt idx="42">
                  <c:v>1156.8979999999999</c:v>
                </c:pt>
                <c:pt idx="43">
                  <c:v>1162.4679999999998</c:v>
                </c:pt>
                <c:pt idx="45">
                  <c:v>403.06299999999999</c:v>
                </c:pt>
                <c:pt idx="46">
                  <c:v>1100</c:v>
                </c:pt>
                <c:pt idx="47">
                  <c:v>1156.8979999999999</c:v>
                </c:pt>
                <c:pt idx="48">
                  <c:v>1162.4679999999998</c:v>
                </c:pt>
              </c:numCache>
            </c:numRef>
          </c:val>
        </c:ser>
        <c:ser>
          <c:idx val="1"/>
          <c:order val="4"/>
          <c:tx>
            <c:strRef>
              <c:f>'Fig 8.61'!$F$44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'Fig 8.61'!$C$45:$D$93</c:f>
              <c:multiLvlStrCache>
                <c:ptCount val="49"/>
                <c:lvl>
                  <c:pt idx="0">
                    <c:v>FS-REP</c:v>
                  </c:pt>
                  <c:pt idx="1">
                    <c:v>FS-GW4</c:v>
                  </c:pt>
                  <c:pt idx="2">
                    <c:v>FS-R1c</c:v>
                  </c:pt>
                  <c:pt idx="3">
                    <c:v>FS-R2</c:v>
                  </c:pt>
                  <c:pt idx="5">
                    <c:v>FS-REP</c:v>
                  </c:pt>
                  <c:pt idx="6">
                    <c:v>FS-GW4</c:v>
                  </c:pt>
                  <c:pt idx="7">
                    <c:v>FS-R1c</c:v>
                  </c:pt>
                  <c:pt idx="8">
                    <c:v>FS-R2</c:v>
                  </c:pt>
                  <c:pt idx="10">
                    <c:v>FS-REP</c:v>
                  </c:pt>
                  <c:pt idx="11">
                    <c:v>FS-GW4</c:v>
                  </c:pt>
                  <c:pt idx="12">
                    <c:v>FS-R1c</c:v>
                  </c:pt>
                  <c:pt idx="13">
                    <c:v>FS-R2</c:v>
                  </c:pt>
                  <c:pt idx="15">
                    <c:v>FS-REP</c:v>
                  </c:pt>
                  <c:pt idx="16">
                    <c:v>FS-GW4</c:v>
                  </c:pt>
                  <c:pt idx="17">
                    <c:v>FS-R1c</c:v>
                  </c:pt>
                  <c:pt idx="18">
                    <c:v>FS-R2</c:v>
                  </c:pt>
                  <c:pt idx="20">
                    <c:v>FS-REP</c:v>
                  </c:pt>
                  <c:pt idx="21">
                    <c:v>FS-GW4</c:v>
                  </c:pt>
                  <c:pt idx="22">
                    <c:v>FS-R1c</c:v>
                  </c:pt>
                  <c:pt idx="23">
                    <c:v>FS-R2</c:v>
                  </c:pt>
                  <c:pt idx="25">
                    <c:v>FS-REP</c:v>
                  </c:pt>
                  <c:pt idx="26">
                    <c:v>FS-GW4</c:v>
                  </c:pt>
                  <c:pt idx="27">
                    <c:v>FS-R1c</c:v>
                  </c:pt>
                  <c:pt idx="28">
                    <c:v>FS-R2</c:v>
                  </c:pt>
                  <c:pt idx="30">
                    <c:v>FS-REP</c:v>
                  </c:pt>
                  <c:pt idx="31">
                    <c:v>FS-GW4</c:v>
                  </c:pt>
                  <c:pt idx="32">
                    <c:v>FS-R1c</c:v>
                  </c:pt>
                  <c:pt idx="33">
                    <c:v>FS-R2</c:v>
                  </c:pt>
                  <c:pt idx="35">
                    <c:v>FS-REP</c:v>
                  </c:pt>
                  <c:pt idx="36">
                    <c:v>FS-GW4</c:v>
                  </c:pt>
                  <c:pt idx="37">
                    <c:v>FS-R1c</c:v>
                  </c:pt>
                  <c:pt idx="38">
                    <c:v>FS-R2</c:v>
                  </c:pt>
                  <c:pt idx="40">
                    <c:v>FS-REP</c:v>
                  </c:pt>
                  <c:pt idx="41">
                    <c:v>FS-GW4</c:v>
                  </c:pt>
                  <c:pt idx="42">
                    <c:v>FS-R1c</c:v>
                  </c:pt>
                  <c:pt idx="43">
                    <c:v>FS-R2</c:v>
                  </c:pt>
                  <c:pt idx="45">
                    <c:v>FS-REP</c:v>
                  </c:pt>
                  <c:pt idx="46">
                    <c:v>FS-GW4</c:v>
                  </c:pt>
                  <c:pt idx="47">
                    <c:v>FS-R1c</c:v>
                  </c:pt>
                  <c:pt idx="48">
                    <c:v>FS-R2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10">
                    <c:v>2019</c:v>
                  </c:pt>
                  <c:pt idx="15">
                    <c:v>2020</c:v>
                  </c:pt>
                  <c:pt idx="20">
                    <c:v>2021</c:v>
                  </c:pt>
                  <c:pt idx="25">
                    <c:v>2022</c:v>
                  </c:pt>
                  <c:pt idx="30">
                    <c:v>2023</c:v>
                  </c:pt>
                  <c:pt idx="35">
                    <c:v>2024</c:v>
                  </c:pt>
                  <c:pt idx="40">
                    <c:v>2025</c:v>
                  </c:pt>
                  <c:pt idx="45">
                    <c:v>2026</c:v>
                  </c:pt>
                </c:lvl>
              </c:multiLvlStrCache>
            </c:multiLvlStrRef>
          </c:cat>
          <c:val>
            <c:numRef>
              <c:f>'Fig 8.61'!$F$45:$F$93</c:f>
              <c:numCache>
                <c:formatCode>#,##0_);\(#,##0\)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 8.61'!$J$44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'Fig 8.61'!$C$45:$D$93</c:f>
              <c:multiLvlStrCache>
                <c:ptCount val="49"/>
                <c:lvl>
                  <c:pt idx="0">
                    <c:v>FS-REP</c:v>
                  </c:pt>
                  <c:pt idx="1">
                    <c:v>FS-GW4</c:v>
                  </c:pt>
                  <c:pt idx="2">
                    <c:v>FS-R1c</c:v>
                  </c:pt>
                  <c:pt idx="3">
                    <c:v>FS-R2</c:v>
                  </c:pt>
                  <c:pt idx="5">
                    <c:v>FS-REP</c:v>
                  </c:pt>
                  <c:pt idx="6">
                    <c:v>FS-GW4</c:v>
                  </c:pt>
                  <c:pt idx="7">
                    <c:v>FS-R1c</c:v>
                  </c:pt>
                  <c:pt idx="8">
                    <c:v>FS-R2</c:v>
                  </c:pt>
                  <c:pt idx="10">
                    <c:v>FS-REP</c:v>
                  </c:pt>
                  <c:pt idx="11">
                    <c:v>FS-GW4</c:v>
                  </c:pt>
                  <c:pt idx="12">
                    <c:v>FS-R1c</c:v>
                  </c:pt>
                  <c:pt idx="13">
                    <c:v>FS-R2</c:v>
                  </c:pt>
                  <c:pt idx="15">
                    <c:v>FS-REP</c:v>
                  </c:pt>
                  <c:pt idx="16">
                    <c:v>FS-GW4</c:v>
                  </c:pt>
                  <c:pt idx="17">
                    <c:v>FS-R1c</c:v>
                  </c:pt>
                  <c:pt idx="18">
                    <c:v>FS-R2</c:v>
                  </c:pt>
                  <c:pt idx="20">
                    <c:v>FS-REP</c:v>
                  </c:pt>
                  <c:pt idx="21">
                    <c:v>FS-GW4</c:v>
                  </c:pt>
                  <c:pt idx="22">
                    <c:v>FS-R1c</c:v>
                  </c:pt>
                  <c:pt idx="23">
                    <c:v>FS-R2</c:v>
                  </c:pt>
                  <c:pt idx="25">
                    <c:v>FS-REP</c:v>
                  </c:pt>
                  <c:pt idx="26">
                    <c:v>FS-GW4</c:v>
                  </c:pt>
                  <c:pt idx="27">
                    <c:v>FS-R1c</c:v>
                  </c:pt>
                  <c:pt idx="28">
                    <c:v>FS-R2</c:v>
                  </c:pt>
                  <c:pt idx="30">
                    <c:v>FS-REP</c:v>
                  </c:pt>
                  <c:pt idx="31">
                    <c:v>FS-GW4</c:v>
                  </c:pt>
                  <c:pt idx="32">
                    <c:v>FS-R1c</c:v>
                  </c:pt>
                  <c:pt idx="33">
                    <c:v>FS-R2</c:v>
                  </c:pt>
                  <c:pt idx="35">
                    <c:v>FS-REP</c:v>
                  </c:pt>
                  <c:pt idx="36">
                    <c:v>FS-GW4</c:v>
                  </c:pt>
                  <c:pt idx="37">
                    <c:v>FS-R1c</c:v>
                  </c:pt>
                  <c:pt idx="38">
                    <c:v>FS-R2</c:v>
                  </c:pt>
                  <c:pt idx="40">
                    <c:v>FS-REP</c:v>
                  </c:pt>
                  <c:pt idx="41">
                    <c:v>FS-GW4</c:v>
                  </c:pt>
                  <c:pt idx="42">
                    <c:v>FS-R1c</c:v>
                  </c:pt>
                  <c:pt idx="43">
                    <c:v>FS-R2</c:v>
                  </c:pt>
                  <c:pt idx="45">
                    <c:v>FS-REP</c:v>
                  </c:pt>
                  <c:pt idx="46">
                    <c:v>FS-GW4</c:v>
                  </c:pt>
                  <c:pt idx="47">
                    <c:v>FS-R1c</c:v>
                  </c:pt>
                  <c:pt idx="48">
                    <c:v>FS-R2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10">
                    <c:v>2019</c:v>
                  </c:pt>
                  <c:pt idx="15">
                    <c:v>2020</c:v>
                  </c:pt>
                  <c:pt idx="20">
                    <c:v>2021</c:v>
                  </c:pt>
                  <c:pt idx="25">
                    <c:v>2022</c:v>
                  </c:pt>
                  <c:pt idx="30">
                    <c:v>2023</c:v>
                  </c:pt>
                  <c:pt idx="35">
                    <c:v>2024</c:v>
                  </c:pt>
                  <c:pt idx="40">
                    <c:v>2025</c:v>
                  </c:pt>
                  <c:pt idx="45">
                    <c:v>2026</c:v>
                  </c:pt>
                </c:lvl>
              </c:multiLvlStrCache>
            </c:multiLvlStrRef>
          </c:cat>
          <c:val>
            <c:numRef>
              <c:f>'Fig 8.61'!$J$45:$J$93</c:f>
              <c:numCache>
                <c:formatCode>#,##0_);\(#,##0\)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6"/>
          <c:order val="6"/>
          <c:tx>
            <c:strRef>
              <c:f>'Fig 8.61'!$K$44</c:f>
              <c:strCache>
                <c:ptCount val="1"/>
                <c:pt idx="0">
                  <c:v>Early Retirement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'Fig 8.61'!$C$45:$D$93</c:f>
              <c:multiLvlStrCache>
                <c:ptCount val="49"/>
                <c:lvl>
                  <c:pt idx="0">
                    <c:v>FS-REP</c:v>
                  </c:pt>
                  <c:pt idx="1">
                    <c:v>FS-GW4</c:v>
                  </c:pt>
                  <c:pt idx="2">
                    <c:v>FS-R1c</c:v>
                  </c:pt>
                  <c:pt idx="3">
                    <c:v>FS-R2</c:v>
                  </c:pt>
                  <c:pt idx="5">
                    <c:v>FS-REP</c:v>
                  </c:pt>
                  <c:pt idx="6">
                    <c:v>FS-GW4</c:v>
                  </c:pt>
                  <c:pt idx="7">
                    <c:v>FS-R1c</c:v>
                  </c:pt>
                  <c:pt idx="8">
                    <c:v>FS-R2</c:v>
                  </c:pt>
                  <c:pt idx="10">
                    <c:v>FS-REP</c:v>
                  </c:pt>
                  <c:pt idx="11">
                    <c:v>FS-GW4</c:v>
                  </c:pt>
                  <c:pt idx="12">
                    <c:v>FS-R1c</c:v>
                  </c:pt>
                  <c:pt idx="13">
                    <c:v>FS-R2</c:v>
                  </c:pt>
                  <c:pt idx="15">
                    <c:v>FS-REP</c:v>
                  </c:pt>
                  <c:pt idx="16">
                    <c:v>FS-GW4</c:v>
                  </c:pt>
                  <c:pt idx="17">
                    <c:v>FS-R1c</c:v>
                  </c:pt>
                  <c:pt idx="18">
                    <c:v>FS-R2</c:v>
                  </c:pt>
                  <c:pt idx="20">
                    <c:v>FS-REP</c:v>
                  </c:pt>
                  <c:pt idx="21">
                    <c:v>FS-GW4</c:v>
                  </c:pt>
                  <c:pt idx="22">
                    <c:v>FS-R1c</c:v>
                  </c:pt>
                  <c:pt idx="23">
                    <c:v>FS-R2</c:v>
                  </c:pt>
                  <c:pt idx="25">
                    <c:v>FS-REP</c:v>
                  </c:pt>
                  <c:pt idx="26">
                    <c:v>FS-GW4</c:v>
                  </c:pt>
                  <c:pt idx="27">
                    <c:v>FS-R1c</c:v>
                  </c:pt>
                  <c:pt idx="28">
                    <c:v>FS-R2</c:v>
                  </c:pt>
                  <c:pt idx="30">
                    <c:v>FS-REP</c:v>
                  </c:pt>
                  <c:pt idx="31">
                    <c:v>FS-GW4</c:v>
                  </c:pt>
                  <c:pt idx="32">
                    <c:v>FS-R1c</c:v>
                  </c:pt>
                  <c:pt idx="33">
                    <c:v>FS-R2</c:v>
                  </c:pt>
                  <c:pt idx="35">
                    <c:v>FS-REP</c:v>
                  </c:pt>
                  <c:pt idx="36">
                    <c:v>FS-GW4</c:v>
                  </c:pt>
                  <c:pt idx="37">
                    <c:v>FS-R1c</c:v>
                  </c:pt>
                  <c:pt idx="38">
                    <c:v>FS-R2</c:v>
                  </c:pt>
                  <c:pt idx="40">
                    <c:v>FS-REP</c:v>
                  </c:pt>
                  <c:pt idx="41">
                    <c:v>FS-GW4</c:v>
                  </c:pt>
                  <c:pt idx="42">
                    <c:v>FS-R1c</c:v>
                  </c:pt>
                  <c:pt idx="43">
                    <c:v>FS-R2</c:v>
                  </c:pt>
                  <c:pt idx="45">
                    <c:v>FS-REP</c:v>
                  </c:pt>
                  <c:pt idx="46">
                    <c:v>FS-GW4</c:v>
                  </c:pt>
                  <c:pt idx="47">
                    <c:v>FS-R1c</c:v>
                  </c:pt>
                  <c:pt idx="48">
                    <c:v>FS-R2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10">
                    <c:v>2019</c:v>
                  </c:pt>
                  <c:pt idx="15">
                    <c:v>2020</c:v>
                  </c:pt>
                  <c:pt idx="20">
                    <c:v>2021</c:v>
                  </c:pt>
                  <c:pt idx="25">
                    <c:v>2022</c:v>
                  </c:pt>
                  <c:pt idx="30">
                    <c:v>2023</c:v>
                  </c:pt>
                  <c:pt idx="35">
                    <c:v>2024</c:v>
                  </c:pt>
                  <c:pt idx="40">
                    <c:v>2025</c:v>
                  </c:pt>
                  <c:pt idx="45">
                    <c:v>2026</c:v>
                  </c:pt>
                </c:lvl>
              </c:multiLvlStrCache>
            </c:multiLvlStrRef>
          </c:cat>
          <c:val>
            <c:numRef>
              <c:f>'Fig 8.61'!$K$45:$K$93</c:f>
              <c:numCache>
                <c:formatCode>#,##0_);\(#,##0\)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-280</c:v>
                </c:pt>
                <c:pt idx="11">
                  <c:v>-280</c:v>
                </c:pt>
                <c:pt idx="12">
                  <c:v>-280</c:v>
                </c:pt>
                <c:pt idx="13">
                  <c:v>-280</c:v>
                </c:pt>
                <c:pt idx="15">
                  <c:v>-280</c:v>
                </c:pt>
                <c:pt idx="16">
                  <c:v>-280</c:v>
                </c:pt>
                <c:pt idx="17">
                  <c:v>-280</c:v>
                </c:pt>
                <c:pt idx="18">
                  <c:v>-280</c:v>
                </c:pt>
                <c:pt idx="20">
                  <c:v>-667</c:v>
                </c:pt>
                <c:pt idx="21">
                  <c:v>-667</c:v>
                </c:pt>
                <c:pt idx="22">
                  <c:v>-667</c:v>
                </c:pt>
                <c:pt idx="23">
                  <c:v>-667</c:v>
                </c:pt>
                <c:pt idx="25">
                  <c:v>-667</c:v>
                </c:pt>
                <c:pt idx="26">
                  <c:v>-667</c:v>
                </c:pt>
                <c:pt idx="27">
                  <c:v>-667</c:v>
                </c:pt>
                <c:pt idx="28">
                  <c:v>-667</c:v>
                </c:pt>
                <c:pt idx="30">
                  <c:v>-667</c:v>
                </c:pt>
                <c:pt idx="31">
                  <c:v>-667</c:v>
                </c:pt>
                <c:pt idx="32">
                  <c:v>-667</c:v>
                </c:pt>
                <c:pt idx="33">
                  <c:v>-667</c:v>
                </c:pt>
                <c:pt idx="35">
                  <c:v>-667</c:v>
                </c:pt>
                <c:pt idx="36">
                  <c:v>-667</c:v>
                </c:pt>
                <c:pt idx="37">
                  <c:v>-667</c:v>
                </c:pt>
                <c:pt idx="38">
                  <c:v>-667</c:v>
                </c:pt>
                <c:pt idx="40">
                  <c:v>-667</c:v>
                </c:pt>
                <c:pt idx="41">
                  <c:v>-667</c:v>
                </c:pt>
                <c:pt idx="42">
                  <c:v>-667</c:v>
                </c:pt>
                <c:pt idx="43">
                  <c:v>-667</c:v>
                </c:pt>
                <c:pt idx="45">
                  <c:v>-749.3</c:v>
                </c:pt>
                <c:pt idx="46">
                  <c:v>-749.3</c:v>
                </c:pt>
                <c:pt idx="47">
                  <c:v>-749.3</c:v>
                </c:pt>
                <c:pt idx="48">
                  <c:v>-749.3</c:v>
                </c:pt>
              </c:numCache>
            </c:numRef>
          </c:val>
        </c:ser>
        <c:ser>
          <c:idx val="7"/>
          <c:order val="7"/>
          <c:tx>
            <c:strRef>
              <c:f>'Fig 8.61'!$L$44</c:f>
              <c:strCache>
                <c:ptCount val="1"/>
                <c:pt idx="0">
                  <c:v>End-of-Life Retirement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'Fig 8.61'!$C$45:$D$93</c:f>
              <c:multiLvlStrCache>
                <c:ptCount val="49"/>
                <c:lvl>
                  <c:pt idx="0">
                    <c:v>FS-REP</c:v>
                  </c:pt>
                  <c:pt idx="1">
                    <c:v>FS-GW4</c:v>
                  </c:pt>
                  <c:pt idx="2">
                    <c:v>FS-R1c</c:v>
                  </c:pt>
                  <c:pt idx="3">
                    <c:v>FS-R2</c:v>
                  </c:pt>
                  <c:pt idx="5">
                    <c:v>FS-REP</c:v>
                  </c:pt>
                  <c:pt idx="6">
                    <c:v>FS-GW4</c:v>
                  </c:pt>
                  <c:pt idx="7">
                    <c:v>FS-R1c</c:v>
                  </c:pt>
                  <c:pt idx="8">
                    <c:v>FS-R2</c:v>
                  </c:pt>
                  <c:pt idx="10">
                    <c:v>FS-REP</c:v>
                  </c:pt>
                  <c:pt idx="11">
                    <c:v>FS-GW4</c:v>
                  </c:pt>
                  <c:pt idx="12">
                    <c:v>FS-R1c</c:v>
                  </c:pt>
                  <c:pt idx="13">
                    <c:v>FS-R2</c:v>
                  </c:pt>
                  <c:pt idx="15">
                    <c:v>FS-REP</c:v>
                  </c:pt>
                  <c:pt idx="16">
                    <c:v>FS-GW4</c:v>
                  </c:pt>
                  <c:pt idx="17">
                    <c:v>FS-R1c</c:v>
                  </c:pt>
                  <c:pt idx="18">
                    <c:v>FS-R2</c:v>
                  </c:pt>
                  <c:pt idx="20">
                    <c:v>FS-REP</c:v>
                  </c:pt>
                  <c:pt idx="21">
                    <c:v>FS-GW4</c:v>
                  </c:pt>
                  <c:pt idx="22">
                    <c:v>FS-R1c</c:v>
                  </c:pt>
                  <c:pt idx="23">
                    <c:v>FS-R2</c:v>
                  </c:pt>
                  <c:pt idx="25">
                    <c:v>FS-REP</c:v>
                  </c:pt>
                  <c:pt idx="26">
                    <c:v>FS-GW4</c:v>
                  </c:pt>
                  <c:pt idx="27">
                    <c:v>FS-R1c</c:v>
                  </c:pt>
                  <c:pt idx="28">
                    <c:v>FS-R2</c:v>
                  </c:pt>
                  <c:pt idx="30">
                    <c:v>FS-REP</c:v>
                  </c:pt>
                  <c:pt idx="31">
                    <c:v>FS-GW4</c:v>
                  </c:pt>
                  <c:pt idx="32">
                    <c:v>FS-R1c</c:v>
                  </c:pt>
                  <c:pt idx="33">
                    <c:v>FS-R2</c:v>
                  </c:pt>
                  <c:pt idx="35">
                    <c:v>FS-REP</c:v>
                  </c:pt>
                  <c:pt idx="36">
                    <c:v>FS-GW4</c:v>
                  </c:pt>
                  <c:pt idx="37">
                    <c:v>FS-R1c</c:v>
                  </c:pt>
                  <c:pt idx="38">
                    <c:v>FS-R2</c:v>
                  </c:pt>
                  <c:pt idx="40">
                    <c:v>FS-REP</c:v>
                  </c:pt>
                  <c:pt idx="41">
                    <c:v>FS-GW4</c:v>
                  </c:pt>
                  <c:pt idx="42">
                    <c:v>FS-R1c</c:v>
                  </c:pt>
                  <c:pt idx="43">
                    <c:v>FS-R2</c:v>
                  </c:pt>
                  <c:pt idx="45">
                    <c:v>FS-REP</c:v>
                  </c:pt>
                  <c:pt idx="46">
                    <c:v>FS-GW4</c:v>
                  </c:pt>
                  <c:pt idx="47">
                    <c:v>FS-R1c</c:v>
                  </c:pt>
                  <c:pt idx="48">
                    <c:v>FS-R2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10">
                    <c:v>2019</c:v>
                  </c:pt>
                  <c:pt idx="15">
                    <c:v>2020</c:v>
                  </c:pt>
                  <c:pt idx="20">
                    <c:v>2021</c:v>
                  </c:pt>
                  <c:pt idx="25">
                    <c:v>2022</c:v>
                  </c:pt>
                  <c:pt idx="30">
                    <c:v>2023</c:v>
                  </c:pt>
                  <c:pt idx="35">
                    <c:v>2024</c:v>
                  </c:pt>
                  <c:pt idx="40">
                    <c:v>2025</c:v>
                  </c:pt>
                  <c:pt idx="45">
                    <c:v>2026</c:v>
                  </c:pt>
                </c:lvl>
              </c:multiLvlStrCache>
            </c:multiLvlStrRef>
          </c:cat>
          <c:val>
            <c:numRef>
              <c:f>'Fig 8.61'!$L$45:$L$93</c:f>
              <c:numCache>
                <c:formatCode>#,##0_);\(#,##0\)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56426896"/>
        <c:axId val="256427288"/>
      </c:barChart>
      <c:catAx>
        <c:axId val="25642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6427288"/>
        <c:crosses val="autoZero"/>
        <c:auto val="1"/>
        <c:lblAlgn val="ctr"/>
        <c:lblOffset val="100"/>
        <c:noMultiLvlLbl val="0"/>
      </c:catAx>
      <c:valAx>
        <c:axId val="25642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Cumulative Capacity (MW)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642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130968</xdr:colOff>
      <xdr:row>42</xdr:row>
      <xdr:rowOff>134540</xdr:rowOff>
    </xdr:from>
    <xdr:to>
      <xdr:col>21</xdr:col>
      <xdr:colOff>904874</xdr:colOff>
      <xdr:row>64</xdr:row>
      <xdr:rowOff>178594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2:W93"/>
  <sheetViews>
    <sheetView tabSelected="1" zoomScaleNormal="100" workbookViewId="0"/>
  </sheetViews>
  <sheetFormatPr defaultRowHeight="15" x14ac:dyDescent="0.25"/>
  <cols>
    <col min="1" max="2" width="9.140625" style="59"/>
    <col min="3" max="3" width="21.85546875" style="59" bestFit="1" customWidth="1"/>
    <col min="4" max="23" width="14" style="59" customWidth="1"/>
    <col min="24" max="16384" width="9.140625" style="59"/>
  </cols>
  <sheetData>
    <row r="2" spans="3:23" x14ac:dyDescent="0.25">
      <c r="C2" s="62" t="s">
        <v>78</v>
      </c>
      <c r="D2" s="63">
        <v>2017</v>
      </c>
      <c r="E2" s="63">
        <f>D2+1</f>
        <v>2018</v>
      </c>
      <c r="F2" s="63">
        <f t="shared" ref="F2:W2" si="0">E2+1</f>
        <v>2019</v>
      </c>
      <c r="G2" s="63">
        <f t="shared" si="0"/>
        <v>2020</v>
      </c>
      <c r="H2" s="63">
        <f t="shared" si="0"/>
        <v>2021</v>
      </c>
      <c r="I2" s="63">
        <f t="shared" si="0"/>
        <v>2022</v>
      </c>
      <c r="J2" s="63">
        <f t="shared" si="0"/>
        <v>2023</v>
      </c>
      <c r="K2" s="63">
        <f t="shared" si="0"/>
        <v>2024</v>
      </c>
      <c r="L2" s="63">
        <f t="shared" si="0"/>
        <v>2025</v>
      </c>
      <c r="M2" s="63">
        <f t="shared" si="0"/>
        <v>2026</v>
      </c>
      <c r="N2" s="63">
        <f t="shared" si="0"/>
        <v>2027</v>
      </c>
      <c r="O2" s="63">
        <f t="shared" si="0"/>
        <v>2028</v>
      </c>
      <c r="P2" s="63">
        <f t="shared" si="0"/>
        <v>2029</v>
      </c>
      <c r="Q2" s="63">
        <f t="shared" si="0"/>
        <v>2030</v>
      </c>
      <c r="R2" s="63">
        <f t="shared" si="0"/>
        <v>2031</v>
      </c>
      <c r="S2" s="63">
        <f t="shared" si="0"/>
        <v>2032</v>
      </c>
      <c r="T2" s="63">
        <f t="shared" si="0"/>
        <v>2033</v>
      </c>
      <c r="U2" s="63">
        <f t="shared" si="0"/>
        <v>2034</v>
      </c>
      <c r="V2" s="63">
        <f t="shared" si="0"/>
        <v>2035</v>
      </c>
      <c r="W2" s="63">
        <f t="shared" si="0"/>
        <v>2036</v>
      </c>
    </row>
    <row r="3" spans="3:23" x14ac:dyDescent="0.25">
      <c r="C3" s="59" t="s">
        <v>87</v>
      </c>
      <c r="D3" s="64">
        <f>SUMIF('FS-REP'!$B$8:$B$73,$C3,'FS-REP'!E$8:E$76)</f>
        <v>0</v>
      </c>
      <c r="E3" s="64">
        <f>SUMIF('FS-REP'!$B$8:$B$73,$C3,'FS-REP'!F$8:F$76)+D3</f>
        <v>0</v>
      </c>
      <c r="F3" s="64">
        <f>SUMIF('FS-REP'!$B$8:$B$73,$C3,'FS-REP'!G$8:G$76)+E3</f>
        <v>0</v>
      </c>
      <c r="G3" s="64">
        <f>SUMIF('FS-REP'!$B$8:$B$73,$C3,'FS-REP'!H$8:H$76)+F3</f>
        <v>0</v>
      </c>
      <c r="H3" s="64">
        <f>SUMIF('FS-REP'!$B$8:$B$73,$C3,'FS-REP'!I$8:I$76)+G3</f>
        <v>403.06299999999999</v>
      </c>
      <c r="I3" s="64">
        <f>SUMIF('FS-REP'!$B$8:$B$73,$C3,'FS-REP'!J$8:J$76)+H3</f>
        <v>403.06299999999999</v>
      </c>
      <c r="J3" s="64">
        <f>SUMIF('FS-REP'!$B$8:$B$73,$C3,'FS-REP'!K$8:K$76)+I3</f>
        <v>403.06299999999999</v>
      </c>
      <c r="K3" s="64">
        <f>SUMIF('FS-REP'!$B$8:$B$73,$C3,'FS-REP'!L$8:L$76)+J3</f>
        <v>403.06299999999999</v>
      </c>
      <c r="L3" s="64">
        <f>SUMIF('FS-REP'!$B$8:$B$73,$C3,'FS-REP'!M$8:M$76)+K3</f>
        <v>403.06299999999999</v>
      </c>
      <c r="M3" s="64">
        <f>SUMIF('FS-REP'!$B$8:$B$73,$C3,'FS-REP'!N$8:N$76)+L3</f>
        <v>403.06299999999999</v>
      </c>
      <c r="N3" s="64">
        <f>SUMIF('FS-REP'!$B$8:$B$73,$C3,'FS-REP'!O$8:O$76)+M3</f>
        <v>403.06299999999999</v>
      </c>
      <c r="O3" s="64">
        <f>SUMIF('FS-REP'!$B$8:$B$73,$C3,'FS-REP'!P$8:P$76)+N3</f>
        <v>403.06299999999999</v>
      </c>
      <c r="P3" s="64">
        <f>SUMIF('FS-REP'!$B$8:$B$73,$C3,'FS-REP'!Q$8:Q$76)+O3</f>
        <v>403.06299999999999</v>
      </c>
      <c r="Q3" s="64">
        <f>SUMIF('FS-REP'!$B$8:$B$73,$C3,'FS-REP'!R$8:R$76)+P3</f>
        <v>488.56200000000001</v>
      </c>
      <c r="R3" s="64">
        <f>SUMIF('FS-REP'!$B$8:$B$73,$C3,'FS-REP'!S$8:S$76)+Q3</f>
        <v>488.56200000000001</v>
      </c>
      <c r="S3" s="64">
        <f>SUMIF('FS-REP'!$B$8:$B$73,$C3,'FS-REP'!T$8:T$76)+R3</f>
        <v>488.56200000000001</v>
      </c>
      <c r="T3" s="64">
        <f>SUMIF('FS-REP'!$B$8:$B$73,$C3,'FS-REP'!U$8:U$76)+S3</f>
        <v>488.56200000000001</v>
      </c>
      <c r="U3" s="64">
        <f>SUMIF('FS-REP'!$B$8:$B$73,$C3,'FS-REP'!V$8:V$76)+T3</f>
        <v>488.56200000000001</v>
      </c>
      <c r="V3" s="64">
        <f>SUMIF('FS-REP'!$B$8:$B$73,$C3,'FS-REP'!W$8:W$76)+U3</f>
        <v>1000.74</v>
      </c>
      <c r="W3" s="64">
        <f>SUMIF('FS-REP'!$B$8:$B$73,$C3,'FS-REP'!X$8:X$76)+V3</f>
        <v>1000.74</v>
      </c>
    </row>
    <row r="4" spans="3:23" x14ac:dyDescent="0.25">
      <c r="C4" s="59" t="s">
        <v>88</v>
      </c>
      <c r="D4" s="64">
        <f>SUMIF('FS-REP'!$B$8:$B$73,$C4,'FS-REP'!E$8:E$76)</f>
        <v>0</v>
      </c>
      <c r="E4" s="64">
        <f>SUMIF('FS-REP'!$B$8:$B$73,$C4,'FS-REP'!F$8:F$76)+D4</f>
        <v>0</v>
      </c>
      <c r="F4" s="64">
        <f>SUMIF('FS-REP'!$B$8:$B$73,$C4,'FS-REP'!G$8:G$76)+E4</f>
        <v>0</v>
      </c>
      <c r="G4" s="64">
        <f>SUMIF('FS-REP'!$B$8:$B$73,$C4,'FS-REP'!H$8:H$76)+F4</f>
        <v>0</v>
      </c>
      <c r="H4" s="64">
        <f>SUMIF('FS-REP'!$B$8:$B$73,$C4,'FS-REP'!I$8:I$76)+G4</f>
        <v>0</v>
      </c>
      <c r="I4" s="64">
        <f>SUMIF('FS-REP'!$B$8:$B$73,$C4,'FS-REP'!J$8:J$76)+H4</f>
        <v>0</v>
      </c>
      <c r="J4" s="64">
        <f>SUMIF('FS-REP'!$B$8:$B$73,$C4,'FS-REP'!K$8:K$76)+I4</f>
        <v>0</v>
      </c>
      <c r="K4" s="64">
        <f>SUMIF('FS-REP'!$B$8:$B$73,$C4,'FS-REP'!L$8:L$76)+J4</f>
        <v>0</v>
      </c>
      <c r="L4" s="64">
        <f>SUMIF('FS-REP'!$B$8:$B$73,$C4,'FS-REP'!M$8:M$76)+K4</f>
        <v>0</v>
      </c>
      <c r="M4" s="64">
        <f>SUMIF('FS-REP'!$B$8:$B$73,$C4,'FS-REP'!N$8:N$76)+L4</f>
        <v>0</v>
      </c>
      <c r="N4" s="64">
        <f>SUMIF('FS-REP'!$B$8:$B$73,$C4,'FS-REP'!O$8:O$76)+M4</f>
        <v>0</v>
      </c>
      <c r="O4" s="64">
        <f>SUMIF('FS-REP'!$B$8:$B$73,$C4,'FS-REP'!P$8:P$76)+N4</f>
        <v>0</v>
      </c>
      <c r="P4" s="64">
        <f>SUMIF('FS-REP'!$B$8:$B$73,$C4,'FS-REP'!Q$8:Q$76)+O4</f>
        <v>0</v>
      </c>
      <c r="Q4" s="64">
        <f>SUMIF('FS-REP'!$B$8:$B$73,$C4,'FS-REP'!R$8:R$76)+P4</f>
        <v>224.32299999999998</v>
      </c>
      <c r="R4" s="64">
        <f>SUMIF('FS-REP'!$B$8:$B$73,$C4,'FS-REP'!S$8:S$76)+Q4</f>
        <v>387.38400000000001</v>
      </c>
      <c r="S4" s="64">
        <f>SUMIF('FS-REP'!$B$8:$B$73,$C4,'FS-REP'!T$8:T$76)+R4</f>
        <v>616.47800000000007</v>
      </c>
      <c r="T4" s="64">
        <f>SUMIF('FS-REP'!$B$8:$B$73,$C4,'FS-REP'!U$8:U$76)+S4</f>
        <v>841.70600000000013</v>
      </c>
      <c r="U4" s="64">
        <f>SUMIF('FS-REP'!$B$8:$B$73,$C4,'FS-REP'!V$8:V$76)+T4</f>
        <v>889.54900000000009</v>
      </c>
      <c r="V4" s="64">
        <f>SUMIF('FS-REP'!$B$8:$B$73,$C4,'FS-REP'!W$8:W$76)+U4</f>
        <v>1045.558</v>
      </c>
      <c r="W4" s="64">
        <f>SUMIF('FS-REP'!$B$8:$B$73,$C4,'FS-REP'!X$8:X$76)+V4</f>
        <v>1045.558</v>
      </c>
    </row>
    <row r="5" spans="3:23" x14ac:dyDescent="0.25">
      <c r="C5" s="59" t="s">
        <v>89</v>
      </c>
      <c r="D5" s="64">
        <f>SUMIF('FS-REP'!$B$8:$B$73,$C5,'FS-REP'!E$8:E$76)</f>
        <v>153.77199999999999</v>
      </c>
      <c r="E5" s="64">
        <f>SUMIF('FS-REP'!$B$8:$B$73,$C5,'FS-REP'!F$8:F$76)+D5</f>
        <v>281.48199999999997</v>
      </c>
      <c r="F5" s="64">
        <f>SUMIF('FS-REP'!$B$8:$B$73,$C5,'FS-REP'!G$8:G$76)+E5</f>
        <v>412.67199999999997</v>
      </c>
      <c r="G5" s="64">
        <f>SUMIF('FS-REP'!$B$8:$B$73,$C5,'FS-REP'!H$8:H$76)+F5</f>
        <v>534.25199999999995</v>
      </c>
      <c r="H5" s="64">
        <f>SUMIF('FS-REP'!$B$8:$B$73,$C5,'FS-REP'!I$8:I$76)+G5</f>
        <v>657.00199999999995</v>
      </c>
      <c r="I5" s="64">
        <f>SUMIF('FS-REP'!$B$8:$B$73,$C5,'FS-REP'!J$8:J$76)+H5</f>
        <v>780.26199999999994</v>
      </c>
      <c r="J5" s="64">
        <f>SUMIF('FS-REP'!$B$8:$B$73,$C5,'FS-REP'!K$8:K$76)+I5</f>
        <v>898.52199999999993</v>
      </c>
      <c r="K5" s="64">
        <f>SUMIF('FS-REP'!$B$8:$B$73,$C5,'FS-REP'!L$8:L$76)+J5</f>
        <v>1017.0719999999999</v>
      </c>
      <c r="L5" s="64">
        <f>SUMIF('FS-REP'!$B$8:$B$73,$C5,'FS-REP'!M$8:M$76)+K5</f>
        <v>1134.8419999999999</v>
      </c>
      <c r="M5" s="64">
        <f>SUMIF('FS-REP'!$B$8:$B$73,$C5,'FS-REP'!N$8:N$76)+L5</f>
        <v>1247.9619999999998</v>
      </c>
      <c r="N5" s="64">
        <f>SUMIF('FS-REP'!$B$8:$B$73,$C5,'FS-REP'!O$8:O$76)+M5</f>
        <v>1357.0319999999997</v>
      </c>
      <c r="O5" s="64">
        <f>SUMIF('FS-REP'!$B$8:$B$73,$C5,'FS-REP'!P$8:P$76)+N5</f>
        <v>1459.8219999999997</v>
      </c>
      <c r="P5" s="64">
        <f>SUMIF('FS-REP'!$B$8:$B$73,$C5,'FS-REP'!Q$8:Q$76)+O5</f>
        <v>1556.8019999999997</v>
      </c>
      <c r="Q5" s="64">
        <f>SUMIF('FS-REP'!$B$8:$B$73,$C5,'FS-REP'!R$8:R$76)+P5</f>
        <v>1655.2419999999997</v>
      </c>
      <c r="R5" s="64">
        <f>SUMIF('FS-REP'!$B$8:$B$73,$C5,'FS-REP'!S$8:S$76)+Q5</f>
        <v>1749.9419999999998</v>
      </c>
      <c r="S5" s="64">
        <f>SUMIF('FS-REP'!$B$8:$B$73,$C5,'FS-REP'!T$8:T$76)+R5</f>
        <v>1833.4019999999998</v>
      </c>
      <c r="T5" s="64">
        <f>SUMIF('FS-REP'!$B$8:$B$73,$C5,'FS-REP'!U$8:U$76)+S5</f>
        <v>1908.3519999999999</v>
      </c>
      <c r="U5" s="64">
        <f>SUMIF('FS-REP'!$B$8:$B$73,$C5,'FS-REP'!V$8:V$76)+T5</f>
        <v>1974.0219999999999</v>
      </c>
      <c r="V5" s="64">
        <f>SUMIF('FS-REP'!$B$8:$B$73,$C5,'FS-REP'!W$8:W$76)+U5</f>
        <v>2036.962</v>
      </c>
      <c r="W5" s="64">
        <f>SUMIF('FS-REP'!$B$8:$B$73,$C5,'FS-REP'!X$8:X$76)+V5</f>
        <v>2086.2820000000002</v>
      </c>
    </row>
    <row r="6" spans="3:23" x14ac:dyDescent="0.25">
      <c r="C6" s="59" t="s">
        <v>90</v>
      </c>
      <c r="D6" s="64">
        <f>SUMIF('FS-REP'!$B$8:$B$73,$C6,'FS-REP'!E$8:E$76)</f>
        <v>0</v>
      </c>
      <c r="E6" s="64">
        <f>SUMIF('FS-REP'!$B$8:$B$73,$C6,'FS-REP'!F$8:F$76)+D6</f>
        <v>0</v>
      </c>
      <c r="F6" s="64">
        <f>SUMIF('FS-REP'!$B$8:$B$73,$C6,'FS-REP'!G$8:G$76)+E6</f>
        <v>0</v>
      </c>
      <c r="G6" s="64">
        <f>SUMIF('FS-REP'!$B$8:$B$73,$C6,'FS-REP'!H$8:H$76)+F6</f>
        <v>0</v>
      </c>
      <c r="H6" s="64">
        <f>SUMIF('FS-REP'!$B$8:$B$73,$C6,'FS-REP'!I$8:I$76)+G6</f>
        <v>0</v>
      </c>
      <c r="I6" s="64">
        <f>SUMIF('FS-REP'!$B$8:$B$73,$C6,'FS-REP'!J$8:J$76)+H6</f>
        <v>0</v>
      </c>
      <c r="J6" s="64">
        <f>SUMIF('FS-REP'!$B$8:$B$73,$C6,'FS-REP'!K$8:K$76)+I6</f>
        <v>0</v>
      </c>
      <c r="K6" s="64">
        <f>SUMIF('FS-REP'!$B$8:$B$73,$C6,'FS-REP'!L$8:L$76)+J6</f>
        <v>0</v>
      </c>
      <c r="L6" s="64">
        <f>SUMIF('FS-REP'!$B$8:$B$73,$C6,'FS-REP'!M$8:M$76)+K6</f>
        <v>0</v>
      </c>
      <c r="M6" s="64">
        <f>SUMIF('FS-REP'!$B$8:$B$73,$C6,'FS-REP'!N$8:N$76)+L6</f>
        <v>0</v>
      </c>
      <c r="N6" s="64">
        <f>SUMIF('FS-REP'!$B$8:$B$73,$C6,'FS-REP'!O$8:O$76)+M6</f>
        <v>0</v>
      </c>
      <c r="O6" s="64">
        <f>SUMIF('FS-REP'!$B$8:$B$73,$C6,'FS-REP'!P$8:P$76)+N6</f>
        <v>289.25000000000006</v>
      </c>
      <c r="P6" s="64">
        <f>SUMIF('FS-REP'!$B$8:$B$73,$C6,'FS-REP'!Q$8:Q$76)+O6</f>
        <v>332.35000000000008</v>
      </c>
      <c r="Q6" s="64">
        <f>SUMIF('FS-REP'!$B$8:$B$73,$C6,'FS-REP'!R$8:R$76)+P6</f>
        <v>337.10000000000008</v>
      </c>
      <c r="R6" s="64">
        <f>SUMIF('FS-REP'!$B$8:$B$73,$C6,'FS-REP'!S$8:S$76)+Q6</f>
        <v>337.10000000000008</v>
      </c>
      <c r="S6" s="64">
        <f>SUMIF('FS-REP'!$B$8:$B$73,$C6,'FS-REP'!T$8:T$76)+R6</f>
        <v>343.80000000000007</v>
      </c>
      <c r="T6" s="64">
        <f>SUMIF('FS-REP'!$B$8:$B$73,$C6,'FS-REP'!U$8:U$76)+S6</f>
        <v>346.91000000000008</v>
      </c>
      <c r="U6" s="64">
        <f>SUMIF('FS-REP'!$B$8:$B$73,$C6,'FS-REP'!V$8:V$76)+T6</f>
        <v>350.5800000000001</v>
      </c>
      <c r="V6" s="64">
        <f>SUMIF('FS-REP'!$B$8:$B$73,$C6,'FS-REP'!W$8:W$76)+U6</f>
        <v>353.63000000000011</v>
      </c>
      <c r="W6" s="64">
        <f>SUMIF('FS-REP'!$B$8:$B$73,$C6,'FS-REP'!X$8:X$76)+V6</f>
        <v>353.63000000000011</v>
      </c>
    </row>
    <row r="7" spans="3:23" x14ac:dyDescent="0.25">
      <c r="C7" s="59" t="s">
        <v>91</v>
      </c>
      <c r="D7" s="64">
        <f>SUMIF('FS-REP'!$B$8:$B$73,$C7,'FS-REP'!E$8:E$76)</f>
        <v>500</v>
      </c>
      <c r="E7" s="64">
        <f>SUMIF('FS-REP'!$B$8:$B$73,$C7,'FS-REP'!F$8:F$76)</f>
        <v>521.07500000000005</v>
      </c>
      <c r="F7" s="64">
        <f>SUMIF('FS-REP'!$B$8:$B$73,$C7,'FS-REP'!G$8:G$76)</f>
        <v>877.87300000000005</v>
      </c>
      <c r="G7" s="64">
        <f>SUMIF('FS-REP'!$B$8:$B$73,$C7,'FS-REP'!H$8:H$76)</f>
        <v>807.39</v>
      </c>
      <c r="H7" s="64">
        <f>SUMIF('FS-REP'!$B$8:$B$73,$C7,'FS-REP'!I$8:I$76)</f>
        <v>902.98800000000006</v>
      </c>
      <c r="I7" s="64">
        <f>SUMIF('FS-REP'!$B$8:$B$73,$C7,'FS-REP'!J$8:J$76)</f>
        <v>1014.0029999999999</v>
      </c>
      <c r="J7" s="64">
        <f>SUMIF('FS-REP'!$B$8:$B$73,$C7,'FS-REP'!K$8:K$76)</f>
        <v>942.34300000000007</v>
      </c>
      <c r="K7" s="64">
        <f>SUMIF('FS-REP'!$B$8:$B$73,$C7,'FS-REP'!L$8:L$76)</f>
        <v>982.15</v>
      </c>
      <c r="L7" s="64">
        <f>SUMIF('FS-REP'!$B$8:$B$73,$C7,'FS-REP'!M$8:M$76)</f>
        <v>1136.2139999999999</v>
      </c>
      <c r="M7" s="64">
        <f>SUMIF('FS-REP'!$B$8:$B$73,$C7,'FS-REP'!N$8:N$76)</f>
        <v>1071.0920000000001</v>
      </c>
      <c r="N7" s="64">
        <f>SUMIF('FS-REP'!$B$8:$B$73,$C7,'FS-REP'!O$8:O$76)</f>
        <v>1132.4939999999999</v>
      </c>
      <c r="O7" s="64">
        <f>SUMIF('FS-REP'!$B$8:$B$73,$C7,'FS-REP'!P$8:P$76)</f>
        <v>1575</v>
      </c>
      <c r="P7" s="64">
        <f>SUMIF('FS-REP'!$B$8:$B$73,$C7,'FS-REP'!Q$8:Q$76)</f>
        <v>1505.922</v>
      </c>
      <c r="Q7" s="64">
        <f>SUMIF('FS-REP'!$B$8:$B$73,$C7,'FS-REP'!R$8:R$76)</f>
        <v>1575</v>
      </c>
      <c r="R7" s="64">
        <f>SUMIF('FS-REP'!$B$8:$B$73,$C7,'FS-REP'!S$8:S$76)</f>
        <v>1575</v>
      </c>
      <c r="S7" s="64">
        <f>SUMIF('FS-REP'!$B$8:$B$73,$C7,'FS-REP'!T$8:T$76)</f>
        <v>1575</v>
      </c>
      <c r="T7" s="64">
        <f>SUMIF('FS-REP'!$B$8:$B$73,$C7,'FS-REP'!U$8:U$76)</f>
        <v>1575</v>
      </c>
      <c r="U7" s="64">
        <f>SUMIF('FS-REP'!$B$8:$B$73,$C7,'FS-REP'!V$8:V$76)</f>
        <v>1575</v>
      </c>
      <c r="V7" s="64">
        <f>SUMIF('FS-REP'!$B$8:$B$73,$C7,'FS-REP'!W$8:W$76)</f>
        <v>1575</v>
      </c>
      <c r="W7" s="64">
        <f>SUMIF('FS-REP'!$B$8:$B$73,$C7,'FS-REP'!X$8:X$76)</f>
        <v>1246.173</v>
      </c>
    </row>
    <row r="8" spans="3:23" x14ac:dyDescent="0.25">
      <c r="C8" s="59" t="s">
        <v>92</v>
      </c>
      <c r="D8" s="64">
        <f>SUMIF('FS-REP'!$B$8:$B$73,$C8,'FS-REP'!E$8:E$76)</f>
        <v>0</v>
      </c>
      <c r="E8" s="64">
        <f>SUMIF('FS-REP'!$B$8:$B$73,$C8,'FS-REP'!F$8:F$76)+D8</f>
        <v>0</v>
      </c>
      <c r="F8" s="64">
        <f>SUMIF('FS-REP'!$B$8:$B$73,$C8,'FS-REP'!G$8:G$76)+E8</f>
        <v>0</v>
      </c>
      <c r="G8" s="64">
        <f>SUMIF('FS-REP'!$B$8:$B$73,$C8,'FS-REP'!H$8:H$76)+F8</f>
        <v>0</v>
      </c>
      <c r="H8" s="64">
        <f>SUMIF('FS-REP'!$B$8:$B$73,$C8,'FS-REP'!I$8:I$76)+G8</f>
        <v>0</v>
      </c>
      <c r="I8" s="64">
        <f>SUMIF('FS-REP'!$B$8:$B$73,$C8,'FS-REP'!J$8:J$76)+H8</f>
        <v>0</v>
      </c>
      <c r="J8" s="64">
        <f>SUMIF('FS-REP'!$B$8:$B$73,$C8,'FS-REP'!K$8:K$76)+I8</f>
        <v>0</v>
      </c>
      <c r="K8" s="64">
        <f>SUMIF('FS-REP'!$B$8:$B$73,$C8,'FS-REP'!L$8:L$76)+J8</f>
        <v>0</v>
      </c>
      <c r="L8" s="64">
        <f>SUMIF('FS-REP'!$B$8:$B$73,$C8,'FS-REP'!M$8:M$76)+K8</f>
        <v>0</v>
      </c>
      <c r="M8" s="64">
        <f>SUMIF('FS-REP'!$B$8:$B$73,$C8,'FS-REP'!N$8:N$76)+L8</f>
        <v>0</v>
      </c>
      <c r="N8" s="64">
        <f>SUMIF('FS-REP'!$B$8:$B$73,$C8,'FS-REP'!O$8:O$76)+M8</f>
        <v>0</v>
      </c>
      <c r="O8" s="64">
        <f>SUMIF('FS-REP'!$B$8:$B$73,$C8,'FS-REP'!P$8:P$76)+N8</f>
        <v>0</v>
      </c>
      <c r="P8" s="64">
        <f>SUMIF('FS-REP'!$B$8:$B$73,$C8,'FS-REP'!Q$8:Q$76)+O8</f>
        <v>30</v>
      </c>
      <c r="Q8" s="64">
        <f>SUMIF('FS-REP'!$B$8:$B$73,$C8,'FS-REP'!R$8:R$76)+P8</f>
        <v>30</v>
      </c>
      <c r="R8" s="64">
        <f>SUMIF('FS-REP'!$B$8:$B$73,$C8,'FS-REP'!S$8:S$76)+Q8</f>
        <v>30</v>
      </c>
      <c r="S8" s="64">
        <f>SUMIF('FS-REP'!$B$8:$B$73,$C8,'FS-REP'!T$8:T$76)+R8</f>
        <v>30</v>
      </c>
      <c r="T8" s="64">
        <f>SUMIF('FS-REP'!$B$8:$B$73,$C8,'FS-REP'!U$8:U$76)+S8</f>
        <v>30</v>
      </c>
      <c r="U8" s="64">
        <f>SUMIF('FS-REP'!$B$8:$B$73,$C8,'FS-REP'!V$8:V$76)+T8</f>
        <v>30</v>
      </c>
      <c r="V8" s="64">
        <f>SUMIF('FS-REP'!$B$8:$B$73,$C8,'FS-REP'!W$8:W$76)+U8</f>
        <v>30</v>
      </c>
      <c r="W8" s="64">
        <f>SUMIF('FS-REP'!$B$8:$B$73,$C8,'FS-REP'!X$8:X$76)+V8</f>
        <v>30</v>
      </c>
    </row>
    <row r="9" spans="3:23" x14ac:dyDescent="0.25">
      <c r="C9" s="59" t="s">
        <v>84</v>
      </c>
      <c r="D9" s="64">
        <f>SUMIF('FS-REP'!$B$8:$B$73,$C9,'FS-REP'!E$8:E$76)</f>
        <v>0</v>
      </c>
      <c r="E9" s="64">
        <f>SUMIF('FS-REP'!$B$8:$B$73,$C9,'FS-REP'!F$8:F$76)+D9</f>
        <v>0</v>
      </c>
      <c r="F9" s="64">
        <f>SUMIF('FS-REP'!$B$8:$B$73,$C9,'FS-REP'!G$8:G$76)+E9</f>
        <v>-280</v>
      </c>
      <c r="G9" s="64">
        <f>SUMIF('FS-REP'!$B$8:$B$73,$C9,'FS-REP'!H$8:H$76)+F9</f>
        <v>-280</v>
      </c>
      <c r="H9" s="64">
        <f>SUMIF('FS-REP'!$B$8:$B$73,$C9,'FS-REP'!I$8:I$76)+G9</f>
        <v>-667</v>
      </c>
      <c r="I9" s="64">
        <f>SUMIF('FS-REP'!$B$8:$B$73,$C9,'FS-REP'!J$8:J$76)+H9</f>
        <v>-667</v>
      </c>
      <c r="J9" s="64">
        <f>SUMIF('FS-REP'!$B$8:$B$73,$C9,'FS-REP'!K$8:K$76)+I9</f>
        <v>-667</v>
      </c>
      <c r="K9" s="64">
        <f>SUMIF('FS-REP'!$B$8:$B$73,$C9,'FS-REP'!L$8:L$76)+J9</f>
        <v>-667</v>
      </c>
      <c r="L9" s="64">
        <f>SUMIF('FS-REP'!$B$8:$B$73,$C9,'FS-REP'!M$8:M$76)+K9</f>
        <v>-667</v>
      </c>
      <c r="M9" s="64">
        <f>SUMIF('FS-REP'!$B$8:$B$73,$C9,'FS-REP'!N$8:N$76)+L9</f>
        <v>-749.3</v>
      </c>
      <c r="N9" s="64">
        <f>SUMIF('FS-REP'!$B$8:$B$73,$C9,'FS-REP'!O$8:O$76)+M9</f>
        <v>-749.3</v>
      </c>
      <c r="O9" s="64">
        <f>SUMIF('FS-REP'!$B$8:$B$73,$C9,'FS-REP'!P$8:P$76)+N9</f>
        <v>-749.3</v>
      </c>
      <c r="P9" s="64">
        <f>SUMIF('FS-REP'!$B$8:$B$73,$C9,'FS-REP'!Q$8:Q$76)+O9</f>
        <v>-1103.3</v>
      </c>
      <c r="Q9" s="64">
        <f>SUMIF('FS-REP'!$B$8:$B$73,$C9,'FS-REP'!R$8:R$76)+P9</f>
        <v>-1103.3</v>
      </c>
      <c r="R9" s="64">
        <f>SUMIF('FS-REP'!$B$8:$B$73,$C9,'FS-REP'!S$8:S$76)+Q9</f>
        <v>-1103.3</v>
      </c>
      <c r="S9" s="64">
        <f>SUMIF('FS-REP'!$B$8:$B$73,$C9,'FS-REP'!T$8:T$76)+R9</f>
        <v>-1103.3</v>
      </c>
      <c r="T9" s="64">
        <f>SUMIF('FS-REP'!$B$8:$B$73,$C9,'FS-REP'!U$8:U$76)+S9</f>
        <v>-1462.6</v>
      </c>
      <c r="U9" s="64">
        <f>SUMIF('FS-REP'!$B$8:$B$73,$C9,'FS-REP'!V$8:V$76)+T9</f>
        <v>-1462.6</v>
      </c>
      <c r="V9" s="64">
        <f>SUMIF('FS-REP'!$B$8:$B$73,$C9,'FS-REP'!W$8:W$76)+U9</f>
        <v>-1462.6</v>
      </c>
      <c r="W9" s="64">
        <f>SUMIF('FS-REP'!$B$8:$B$73,$C9,'FS-REP'!X$8:X$76)+V9</f>
        <v>-1462.6</v>
      </c>
    </row>
    <row r="10" spans="3:23" x14ac:dyDescent="0.25">
      <c r="C10" s="59" t="s">
        <v>85</v>
      </c>
      <c r="D10" s="64">
        <f>SUMIF('FS-REP'!$B$8:$B$73,$C10,'FS-REP'!E$8:E$76)</f>
        <v>0</v>
      </c>
      <c r="E10" s="64">
        <f>SUMIF('FS-REP'!$B$8:$B$73,$C10,'FS-REP'!F$8:F$76)+D10</f>
        <v>0</v>
      </c>
      <c r="F10" s="64">
        <f>SUMIF('FS-REP'!$B$8:$B$73,$C10,'FS-REP'!G$8:G$76)+E10</f>
        <v>0</v>
      </c>
      <c r="G10" s="64">
        <f>SUMIF('FS-REP'!$B$8:$B$73,$C10,'FS-REP'!H$8:H$76)+F10</f>
        <v>0</v>
      </c>
      <c r="H10" s="64">
        <f>SUMIF('FS-REP'!$B$8:$B$73,$C10,'FS-REP'!I$8:I$76)+G10</f>
        <v>0</v>
      </c>
      <c r="I10" s="64">
        <f>SUMIF('FS-REP'!$B$8:$B$73,$C10,'FS-REP'!J$8:J$76)+H10</f>
        <v>0</v>
      </c>
      <c r="J10" s="64">
        <f>SUMIF('FS-REP'!$B$8:$B$73,$C10,'FS-REP'!K$8:K$76)+I10</f>
        <v>0</v>
      </c>
      <c r="K10" s="64">
        <f>SUMIF('FS-REP'!$B$8:$B$73,$C10,'FS-REP'!L$8:L$76)+J10</f>
        <v>0</v>
      </c>
      <c r="L10" s="64">
        <f>SUMIF('FS-REP'!$B$8:$B$73,$C10,'FS-REP'!M$8:M$76)+K10</f>
        <v>0</v>
      </c>
      <c r="M10" s="64">
        <f>SUMIF('FS-REP'!$B$8:$B$73,$C10,'FS-REP'!N$8:N$76)+L10</f>
        <v>0</v>
      </c>
      <c r="N10" s="64">
        <f>SUMIF('FS-REP'!$B$8:$B$73,$C10,'FS-REP'!O$8:O$76)+M10</f>
        <v>0</v>
      </c>
      <c r="O10" s="64">
        <f>SUMIF('FS-REP'!$B$8:$B$73,$C10,'FS-REP'!P$8:P$76)+N10</f>
        <v>-762</v>
      </c>
      <c r="P10" s="64">
        <f>SUMIF('FS-REP'!$B$8:$B$73,$C10,'FS-REP'!Q$8:Q$76)+O10</f>
        <v>-762</v>
      </c>
      <c r="Q10" s="64">
        <f>SUMIF('FS-REP'!$B$8:$B$73,$C10,'FS-REP'!R$8:R$76)+P10</f>
        <v>-1119</v>
      </c>
      <c r="R10" s="64">
        <f>SUMIF('FS-REP'!$B$8:$B$73,$C10,'FS-REP'!S$8:S$76)+Q10</f>
        <v>-1196.78</v>
      </c>
      <c r="S10" s="64">
        <f>SUMIF('FS-REP'!$B$8:$B$73,$C10,'FS-REP'!T$8:T$76)+R10</f>
        <v>-1196.78</v>
      </c>
      <c r="T10" s="64">
        <f>SUMIF('FS-REP'!$B$8:$B$73,$C10,'FS-REP'!U$8:U$76)+S10</f>
        <v>-1554.28</v>
      </c>
      <c r="U10" s="64">
        <f>SUMIF('FS-REP'!$B$8:$B$73,$C10,'FS-REP'!V$8:V$76)+T10</f>
        <v>-1554.28</v>
      </c>
      <c r="V10" s="64">
        <f>SUMIF('FS-REP'!$B$8:$B$73,$C10,'FS-REP'!W$8:W$76)+U10</f>
        <v>-1635.82</v>
      </c>
      <c r="W10" s="64">
        <f>SUMIF('FS-REP'!$B$8:$B$73,$C10,'FS-REP'!X$8:X$76)+V10</f>
        <v>-1635.82</v>
      </c>
    </row>
    <row r="12" spans="3:23" x14ac:dyDescent="0.25">
      <c r="C12" s="62" t="s">
        <v>79</v>
      </c>
      <c r="D12" s="63">
        <v>2017</v>
      </c>
      <c r="E12" s="63">
        <f>D12+1</f>
        <v>2018</v>
      </c>
      <c r="F12" s="63">
        <f t="shared" ref="F12:W12" si="1">E12+1</f>
        <v>2019</v>
      </c>
      <c r="G12" s="63">
        <f t="shared" si="1"/>
        <v>2020</v>
      </c>
      <c r="H12" s="63">
        <f t="shared" si="1"/>
        <v>2021</v>
      </c>
      <c r="I12" s="63">
        <f t="shared" si="1"/>
        <v>2022</v>
      </c>
      <c r="J12" s="63">
        <f t="shared" si="1"/>
        <v>2023</v>
      </c>
      <c r="K12" s="63">
        <f t="shared" si="1"/>
        <v>2024</v>
      </c>
      <c r="L12" s="63">
        <f t="shared" si="1"/>
        <v>2025</v>
      </c>
      <c r="M12" s="63">
        <f t="shared" si="1"/>
        <v>2026</v>
      </c>
      <c r="N12" s="63">
        <f t="shared" si="1"/>
        <v>2027</v>
      </c>
      <c r="O12" s="63">
        <f t="shared" si="1"/>
        <v>2028</v>
      </c>
      <c r="P12" s="63">
        <f t="shared" si="1"/>
        <v>2029</v>
      </c>
      <c r="Q12" s="63">
        <f t="shared" si="1"/>
        <v>2030</v>
      </c>
      <c r="R12" s="63">
        <f t="shared" si="1"/>
        <v>2031</v>
      </c>
      <c r="S12" s="63">
        <f t="shared" si="1"/>
        <v>2032</v>
      </c>
      <c r="T12" s="63">
        <f t="shared" si="1"/>
        <v>2033</v>
      </c>
      <c r="U12" s="63">
        <f t="shared" si="1"/>
        <v>2034</v>
      </c>
      <c r="V12" s="63">
        <f t="shared" si="1"/>
        <v>2035</v>
      </c>
      <c r="W12" s="63">
        <f t="shared" si="1"/>
        <v>2036</v>
      </c>
    </row>
    <row r="13" spans="3:23" x14ac:dyDescent="0.25">
      <c r="C13" s="59" t="s">
        <v>87</v>
      </c>
      <c r="D13" s="64">
        <f>SUMIF('FS-GW4'!$B$8:$B$74,$C13,'FS-GW4'!E$8:E$74)</f>
        <v>0</v>
      </c>
      <c r="E13" s="64">
        <f>SUMIF('FS-GW4'!$B$8:$B$74,$C13,'FS-GW4'!F$8:F$74)+D13</f>
        <v>0</v>
      </c>
      <c r="F13" s="64">
        <f>SUMIF('FS-GW4'!$B$8:$B$74,$C13,'FS-GW4'!G$8:G$74)+E13</f>
        <v>0</v>
      </c>
      <c r="G13" s="64">
        <f>SUMIF('FS-GW4'!$B$8:$B$74,$C13,'FS-GW4'!H$8:H$74)+F13</f>
        <v>0</v>
      </c>
      <c r="H13" s="64">
        <f>SUMIF('FS-GW4'!$B$8:$B$74,$C13,'FS-GW4'!I$8:I$74)+G13</f>
        <v>1100</v>
      </c>
      <c r="I13" s="64">
        <f>SUMIF('FS-GW4'!$B$8:$B$74,$C13,'FS-GW4'!J$8:J$74)+H13</f>
        <v>1100</v>
      </c>
      <c r="J13" s="64">
        <f>SUMIF('FS-GW4'!$B$8:$B$74,$C13,'FS-GW4'!K$8:K$74)+I13</f>
        <v>1100</v>
      </c>
      <c r="K13" s="64">
        <f>SUMIF('FS-GW4'!$B$8:$B$74,$C13,'FS-GW4'!L$8:L$74)+J13</f>
        <v>1100</v>
      </c>
      <c r="L13" s="64">
        <f>SUMIF('FS-GW4'!$B$8:$B$74,$C13,'FS-GW4'!M$8:M$74)+K13</f>
        <v>1100</v>
      </c>
      <c r="M13" s="64">
        <f>SUMIF('FS-GW4'!$B$8:$B$74,$C13,'FS-GW4'!N$8:N$74)+L13</f>
        <v>1100</v>
      </c>
      <c r="N13" s="64">
        <f>SUMIF('FS-GW4'!$B$8:$B$74,$C13,'FS-GW4'!O$8:O$74)+M13</f>
        <v>1100</v>
      </c>
      <c r="O13" s="64">
        <f>SUMIF('FS-GW4'!$B$8:$B$74,$C13,'FS-GW4'!P$8:P$74)+N13</f>
        <v>1100</v>
      </c>
      <c r="P13" s="64">
        <f>SUMIF('FS-GW4'!$B$8:$B$74,$C13,'FS-GW4'!Q$8:Q$74)+O13</f>
        <v>1100</v>
      </c>
      <c r="Q13" s="64">
        <f>SUMIF('FS-GW4'!$B$8:$B$74,$C13,'FS-GW4'!R$8:R$74)+P13</f>
        <v>1100</v>
      </c>
      <c r="R13" s="64">
        <f>SUMIF('FS-GW4'!$B$8:$B$74,$C13,'FS-GW4'!S$8:S$74)+Q13</f>
        <v>1185.499</v>
      </c>
      <c r="S13" s="64">
        <f>SUMIF('FS-GW4'!$B$8:$B$74,$C13,'FS-GW4'!T$8:T$74)+R13</f>
        <v>1185.499</v>
      </c>
      <c r="T13" s="64">
        <f>SUMIF('FS-GW4'!$B$8:$B$74,$C13,'FS-GW4'!U$8:U$74)+S13</f>
        <v>1185.499</v>
      </c>
      <c r="U13" s="64">
        <f>SUMIF('FS-GW4'!$B$8:$B$74,$C13,'FS-GW4'!V$8:V$74)+T13</f>
        <v>1185.499</v>
      </c>
      <c r="V13" s="64">
        <f>SUMIF('FS-GW4'!$B$8:$B$74,$C13,'FS-GW4'!W$8:W$74)+U13</f>
        <v>1185.499</v>
      </c>
      <c r="W13" s="64">
        <f>SUMIF('FS-GW4'!$B$8:$B$74,$C13,'FS-GW4'!X$8:X$74)+V13</f>
        <v>1959.4870000000001</v>
      </c>
    </row>
    <row r="14" spans="3:23" x14ac:dyDescent="0.25">
      <c r="C14" s="59" t="s">
        <v>88</v>
      </c>
      <c r="D14" s="64">
        <f>SUMIF('FS-GW4'!$B$8:$B$74,$C14,'FS-GW4'!E$8:E$74)</f>
        <v>0</v>
      </c>
      <c r="E14" s="64">
        <f>SUMIF('FS-GW4'!$B$8:$B$74,$C14,'FS-GW4'!F$8:F$74)+D14</f>
        <v>0</v>
      </c>
      <c r="F14" s="64">
        <f>SUMIF('FS-GW4'!$B$8:$B$74,$C14,'FS-GW4'!G$8:G$74)+E14</f>
        <v>0</v>
      </c>
      <c r="G14" s="64">
        <f>SUMIF('FS-GW4'!$B$8:$B$74,$C14,'FS-GW4'!H$8:H$74)+F14</f>
        <v>0</v>
      </c>
      <c r="H14" s="64">
        <f>SUMIF('FS-GW4'!$B$8:$B$74,$C14,'FS-GW4'!I$8:I$74)+G14</f>
        <v>0</v>
      </c>
      <c r="I14" s="64">
        <f>SUMIF('FS-GW4'!$B$8:$B$74,$C14,'FS-GW4'!J$8:J$74)+H14</f>
        <v>0</v>
      </c>
      <c r="J14" s="64">
        <f>SUMIF('FS-GW4'!$B$8:$B$74,$C14,'FS-GW4'!K$8:K$74)+I14</f>
        <v>0</v>
      </c>
      <c r="K14" s="64">
        <f>SUMIF('FS-GW4'!$B$8:$B$74,$C14,'FS-GW4'!L$8:L$74)+J14</f>
        <v>0</v>
      </c>
      <c r="L14" s="64">
        <f>SUMIF('FS-GW4'!$B$8:$B$74,$C14,'FS-GW4'!M$8:M$74)+K14</f>
        <v>0</v>
      </c>
      <c r="M14" s="64">
        <f>SUMIF('FS-GW4'!$B$8:$B$74,$C14,'FS-GW4'!N$8:N$74)+L14</f>
        <v>0</v>
      </c>
      <c r="N14" s="64">
        <f>SUMIF('FS-GW4'!$B$8:$B$74,$C14,'FS-GW4'!O$8:O$74)+M14</f>
        <v>0</v>
      </c>
      <c r="O14" s="64">
        <f>SUMIF('FS-GW4'!$B$8:$B$74,$C14,'FS-GW4'!P$8:P$74)+N14</f>
        <v>11.44</v>
      </c>
      <c r="P14" s="64">
        <f>SUMIF('FS-GW4'!$B$8:$B$74,$C14,'FS-GW4'!Q$8:Q$74)+O14</f>
        <v>108.315</v>
      </c>
      <c r="Q14" s="64">
        <f>SUMIF('FS-GW4'!$B$8:$B$74,$C14,'FS-GW4'!R$8:R$74)+P14</f>
        <v>108.315</v>
      </c>
      <c r="R14" s="64">
        <f>SUMIF('FS-GW4'!$B$8:$B$74,$C14,'FS-GW4'!S$8:S$74)+Q14</f>
        <v>226.24099999999999</v>
      </c>
      <c r="S14" s="64">
        <f>SUMIF('FS-GW4'!$B$8:$B$74,$C14,'FS-GW4'!T$8:T$74)+R14</f>
        <v>462.87099999999998</v>
      </c>
      <c r="T14" s="64">
        <f>SUMIF('FS-GW4'!$B$8:$B$74,$C14,'FS-GW4'!U$8:U$74)+S14</f>
        <v>688.71600000000001</v>
      </c>
      <c r="U14" s="64">
        <f>SUMIF('FS-GW4'!$B$8:$B$74,$C14,'FS-GW4'!V$8:V$74)+T14</f>
        <v>737.00700000000006</v>
      </c>
      <c r="V14" s="64">
        <f>SUMIF('FS-GW4'!$B$8:$B$74,$C14,'FS-GW4'!W$8:W$74)+U14</f>
        <v>1027.5830000000001</v>
      </c>
      <c r="W14" s="64">
        <f>SUMIF('FS-GW4'!$B$8:$B$74,$C14,'FS-GW4'!X$8:X$74)+V14</f>
        <v>1040.172</v>
      </c>
    </row>
    <row r="15" spans="3:23" x14ac:dyDescent="0.25">
      <c r="C15" s="59" t="s">
        <v>89</v>
      </c>
      <c r="D15" s="64">
        <f>SUMIF('FS-GW4'!$B$8:$B$74,$C15,'FS-GW4'!E$8:E$74)</f>
        <v>153.77199999999999</v>
      </c>
      <c r="E15" s="64">
        <f>SUMIF('FS-GW4'!$B$8:$B$74,$C15,'FS-GW4'!F$8:F$74)+D15</f>
        <v>281.48199999999997</v>
      </c>
      <c r="F15" s="64">
        <f>SUMIF('FS-GW4'!$B$8:$B$74,$C15,'FS-GW4'!G$8:G$74)+E15</f>
        <v>412.67199999999997</v>
      </c>
      <c r="G15" s="64">
        <f>SUMIF('FS-GW4'!$B$8:$B$74,$C15,'FS-GW4'!H$8:H$74)+F15</f>
        <v>534.25199999999995</v>
      </c>
      <c r="H15" s="64">
        <f>SUMIF('FS-GW4'!$B$8:$B$74,$C15,'FS-GW4'!I$8:I$74)+G15</f>
        <v>657.00199999999995</v>
      </c>
      <c r="I15" s="64">
        <f>SUMIF('FS-GW4'!$B$8:$B$74,$C15,'FS-GW4'!J$8:J$74)+H15</f>
        <v>771.06200000000001</v>
      </c>
      <c r="J15" s="64">
        <f>SUMIF('FS-GW4'!$B$8:$B$74,$C15,'FS-GW4'!K$8:K$74)+I15</f>
        <v>888.92200000000003</v>
      </c>
      <c r="K15" s="64">
        <f>SUMIF('FS-GW4'!$B$8:$B$74,$C15,'FS-GW4'!L$8:L$74)+J15</f>
        <v>1006.572</v>
      </c>
      <c r="L15" s="64">
        <f>SUMIF('FS-GW4'!$B$8:$B$74,$C15,'FS-GW4'!M$8:M$74)+K15</f>
        <v>1118.152</v>
      </c>
      <c r="M15" s="64">
        <f>SUMIF('FS-GW4'!$B$8:$B$74,$C15,'FS-GW4'!N$8:N$74)+L15</f>
        <v>1229.3720000000001</v>
      </c>
      <c r="N15" s="64">
        <f>SUMIF('FS-GW4'!$B$8:$B$74,$C15,'FS-GW4'!O$8:O$74)+M15</f>
        <v>1338.442</v>
      </c>
      <c r="O15" s="64">
        <f>SUMIF('FS-GW4'!$B$8:$B$74,$C15,'FS-GW4'!P$8:P$74)+N15</f>
        <v>1440.1420000000001</v>
      </c>
      <c r="P15" s="64">
        <f>SUMIF('FS-GW4'!$B$8:$B$74,$C15,'FS-GW4'!Q$8:Q$74)+O15</f>
        <v>1536.472</v>
      </c>
      <c r="Q15" s="64">
        <f>SUMIF('FS-GW4'!$B$8:$B$74,$C15,'FS-GW4'!R$8:R$74)+P15</f>
        <v>1631.8119999999999</v>
      </c>
      <c r="R15" s="64">
        <f>SUMIF('FS-GW4'!$B$8:$B$74,$C15,'FS-GW4'!S$8:S$74)+Q15</f>
        <v>1728.0119999999999</v>
      </c>
      <c r="S15" s="64">
        <f>SUMIF('FS-GW4'!$B$8:$B$74,$C15,'FS-GW4'!T$8:T$74)+R15</f>
        <v>1811.3719999999998</v>
      </c>
      <c r="T15" s="64">
        <f>SUMIF('FS-GW4'!$B$8:$B$74,$C15,'FS-GW4'!U$8:U$74)+S15</f>
        <v>1885.9219999999998</v>
      </c>
      <c r="U15" s="64">
        <f>SUMIF('FS-GW4'!$B$8:$B$74,$C15,'FS-GW4'!V$8:V$74)+T15</f>
        <v>1951.2519999999997</v>
      </c>
      <c r="V15" s="64">
        <f>SUMIF('FS-GW4'!$B$8:$B$74,$C15,'FS-GW4'!W$8:W$74)+U15</f>
        <v>2013.9819999999997</v>
      </c>
      <c r="W15" s="64">
        <f>SUMIF('FS-GW4'!$B$8:$B$74,$C15,'FS-GW4'!X$8:X$74)+V15</f>
        <v>2076.7019999999998</v>
      </c>
    </row>
    <row r="16" spans="3:23" x14ac:dyDescent="0.25">
      <c r="C16" s="59" t="s">
        <v>90</v>
      </c>
      <c r="D16" s="64">
        <f>SUMIF('FS-GW4'!$B$8:$B$74,$C16,'FS-GW4'!E$8:E$74)</f>
        <v>0</v>
      </c>
      <c r="E16" s="64">
        <f>SUMIF('FS-GW4'!$B$8:$B$74,$C16,'FS-GW4'!F$8:F$74)+D16</f>
        <v>0</v>
      </c>
      <c r="F16" s="64">
        <f>SUMIF('FS-GW4'!$B$8:$B$74,$C16,'FS-GW4'!G$8:G$74)+E16</f>
        <v>0</v>
      </c>
      <c r="G16" s="64">
        <f>SUMIF('FS-GW4'!$B$8:$B$74,$C16,'FS-GW4'!H$8:H$74)+F16</f>
        <v>0</v>
      </c>
      <c r="H16" s="64">
        <f>SUMIF('FS-GW4'!$B$8:$B$74,$C16,'FS-GW4'!I$8:I$74)+G16</f>
        <v>0</v>
      </c>
      <c r="I16" s="64">
        <f>SUMIF('FS-GW4'!$B$8:$B$74,$C16,'FS-GW4'!J$8:J$74)+H16</f>
        <v>0</v>
      </c>
      <c r="J16" s="64">
        <f>SUMIF('FS-GW4'!$B$8:$B$74,$C16,'FS-GW4'!K$8:K$74)+I16</f>
        <v>0</v>
      </c>
      <c r="K16" s="64">
        <f>SUMIF('FS-GW4'!$B$8:$B$74,$C16,'FS-GW4'!L$8:L$74)+J16</f>
        <v>0</v>
      </c>
      <c r="L16" s="64">
        <f>SUMIF('FS-GW4'!$B$8:$B$74,$C16,'FS-GW4'!M$8:M$74)+K16</f>
        <v>0</v>
      </c>
      <c r="M16" s="64">
        <f>SUMIF('FS-GW4'!$B$8:$B$74,$C16,'FS-GW4'!N$8:N$74)+L16</f>
        <v>0</v>
      </c>
      <c r="N16" s="64">
        <f>SUMIF('FS-GW4'!$B$8:$B$74,$C16,'FS-GW4'!O$8:O$74)+M16</f>
        <v>0</v>
      </c>
      <c r="O16" s="64">
        <f>SUMIF('FS-GW4'!$B$8:$B$74,$C16,'FS-GW4'!P$8:P$74)+N16</f>
        <v>192.81</v>
      </c>
      <c r="P16" s="64">
        <f>SUMIF('FS-GW4'!$B$8:$B$74,$C16,'FS-GW4'!Q$8:Q$74)+O16</f>
        <v>332.35</v>
      </c>
      <c r="Q16" s="64">
        <f>SUMIF('FS-GW4'!$B$8:$B$74,$C16,'FS-GW4'!R$8:R$74)+P16</f>
        <v>337.1</v>
      </c>
      <c r="R16" s="64">
        <f>SUMIF('FS-GW4'!$B$8:$B$74,$C16,'FS-GW4'!S$8:S$74)+Q16</f>
        <v>340.44</v>
      </c>
      <c r="S16" s="64">
        <f>SUMIF('FS-GW4'!$B$8:$B$74,$C16,'FS-GW4'!T$8:T$74)+R16</f>
        <v>343.8</v>
      </c>
      <c r="T16" s="64">
        <f>SUMIF('FS-GW4'!$B$8:$B$74,$C16,'FS-GW4'!U$8:U$74)+S16</f>
        <v>346.91</v>
      </c>
      <c r="U16" s="64">
        <f>SUMIF('FS-GW4'!$B$8:$B$74,$C16,'FS-GW4'!V$8:V$74)+T16</f>
        <v>350.58000000000004</v>
      </c>
      <c r="V16" s="64">
        <f>SUMIF('FS-GW4'!$B$8:$B$74,$C16,'FS-GW4'!W$8:W$74)+U16</f>
        <v>353.63000000000005</v>
      </c>
      <c r="W16" s="64">
        <f>SUMIF('FS-GW4'!$B$8:$B$74,$C16,'FS-GW4'!X$8:X$74)+V16</f>
        <v>365.26000000000005</v>
      </c>
    </row>
    <row r="17" spans="3:23" x14ac:dyDescent="0.25">
      <c r="C17" s="59" t="s">
        <v>91</v>
      </c>
      <c r="D17" s="64">
        <f>SUMIF('FS-GW4'!$B$8:$B$74,$C17,'FS-GW4'!E$8:E$74)</f>
        <v>500</v>
      </c>
      <c r="E17" s="64">
        <f>SUMIF('FS-GW4'!$B$8:$B$74,$C17,'FS-GW4'!F$8:F$74)</f>
        <v>521.07500000000005</v>
      </c>
      <c r="F17" s="64">
        <f>SUMIF('FS-GW4'!$B$8:$B$74,$C17,'FS-GW4'!G$8:G$74)</f>
        <v>877.87300000000005</v>
      </c>
      <c r="G17" s="64">
        <f>SUMIF('FS-GW4'!$B$8:$B$74,$C17,'FS-GW4'!H$8:H$74)</f>
        <v>807.39</v>
      </c>
      <c r="H17" s="64">
        <f>SUMIF('FS-GW4'!$B$8:$B$74,$C17,'FS-GW4'!I$8:I$74)</f>
        <v>799.14100000000008</v>
      </c>
      <c r="I17" s="64">
        <f>SUMIF('FS-GW4'!$B$8:$B$74,$C17,'FS-GW4'!J$8:J$74)</f>
        <v>915.63900000000001</v>
      </c>
      <c r="J17" s="64">
        <f>SUMIF('FS-GW4'!$B$8:$B$74,$C17,'FS-GW4'!K$8:K$74)</f>
        <v>844.20600000000002</v>
      </c>
      <c r="K17" s="64">
        <f>SUMIF('FS-GW4'!$B$8:$B$74,$C17,'FS-GW4'!L$8:L$74)</f>
        <v>884.80899999999997</v>
      </c>
      <c r="L17" s="64">
        <f>SUMIF('FS-GW4'!$B$8:$B$74,$C17,'FS-GW4'!M$8:M$74)</f>
        <v>1042.1289999999999</v>
      </c>
      <c r="M17" s="64">
        <f>SUMIF('FS-GW4'!$B$8:$B$74,$C17,'FS-GW4'!N$8:N$74)</f>
        <v>978.16599999999994</v>
      </c>
      <c r="N17" s="64">
        <f>SUMIF('FS-GW4'!$B$8:$B$74,$C17,'FS-GW4'!O$8:O$74)</f>
        <v>1039.568</v>
      </c>
      <c r="O17" s="64">
        <f>SUMIF('FS-GW4'!$B$8:$B$74,$C17,'FS-GW4'!P$8:P$74)</f>
        <v>1575</v>
      </c>
      <c r="P17" s="64">
        <f>SUMIF('FS-GW4'!$B$8:$B$74,$C17,'FS-GW4'!Q$8:Q$74)</f>
        <v>1575</v>
      </c>
      <c r="Q17" s="64">
        <f>SUMIF('FS-GW4'!$B$8:$B$74,$C17,'FS-GW4'!R$8:R$74)</f>
        <v>1565.675</v>
      </c>
      <c r="R17" s="64">
        <f>SUMIF('FS-GW4'!$B$8:$B$74,$C17,'FS-GW4'!S$8:S$74)</f>
        <v>1575</v>
      </c>
      <c r="S17" s="64">
        <f>SUMIF('FS-GW4'!$B$8:$B$74,$C17,'FS-GW4'!T$8:T$74)</f>
        <v>1575</v>
      </c>
      <c r="T17" s="64">
        <f>SUMIF('FS-GW4'!$B$8:$B$74,$C17,'FS-GW4'!U$8:U$74)</f>
        <v>1575</v>
      </c>
      <c r="U17" s="64">
        <f>SUMIF('FS-GW4'!$B$8:$B$74,$C17,'FS-GW4'!V$8:V$74)</f>
        <v>1575</v>
      </c>
      <c r="V17" s="64">
        <f>SUMIF('FS-GW4'!$B$8:$B$74,$C17,'FS-GW4'!W$8:W$74)</f>
        <v>1575</v>
      </c>
      <c r="W17" s="64">
        <f>SUMIF('FS-GW4'!$B$8:$B$74,$C17,'FS-GW4'!X$8:X$74)</f>
        <v>1538.607</v>
      </c>
    </row>
    <row r="18" spans="3:23" x14ac:dyDescent="0.25">
      <c r="C18" s="59" t="s">
        <v>92</v>
      </c>
      <c r="D18" s="64">
        <f>SUMIF('FS-GW4'!$B$8:$B$74,$C18,'FS-GW4'!E$8:E$74)</f>
        <v>0</v>
      </c>
      <c r="E18" s="64">
        <f>SUMIF('FS-GW4'!$B$8:$B$74,$C18,'FS-GW4'!F$8:F$74)+D18</f>
        <v>0</v>
      </c>
      <c r="F18" s="64">
        <f>SUMIF('FS-GW4'!$B$8:$B$74,$C18,'FS-GW4'!G$8:G$74)+E18</f>
        <v>0</v>
      </c>
      <c r="G18" s="64">
        <f>SUMIF('FS-GW4'!$B$8:$B$74,$C18,'FS-GW4'!H$8:H$74)+F18</f>
        <v>0</v>
      </c>
      <c r="H18" s="64">
        <f>SUMIF('FS-GW4'!$B$8:$B$74,$C18,'FS-GW4'!I$8:I$74)+G18</f>
        <v>0</v>
      </c>
      <c r="I18" s="64">
        <f>SUMIF('FS-GW4'!$B$8:$B$74,$C18,'FS-GW4'!J$8:J$74)+H18</f>
        <v>0</v>
      </c>
      <c r="J18" s="64">
        <f>SUMIF('FS-GW4'!$B$8:$B$74,$C18,'FS-GW4'!K$8:K$74)+I18</f>
        <v>0</v>
      </c>
      <c r="K18" s="64">
        <f>SUMIF('FS-GW4'!$B$8:$B$74,$C18,'FS-GW4'!L$8:L$74)+J18</f>
        <v>0</v>
      </c>
      <c r="L18" s="64">
        <f>SUMIF('FS-GW4'!$B$8:$B$74,$C18,'FS-GW4'!M$8:M$74)+K18</f>
        <v>0</v>
      </c>
      <c r="M18" s="64">
        <f>SUMIF('FS-GW4'!$B$8:$B$74,$C18,'FS-GW4'!N$8:N$74)+L18</f>
        <v>0</v>
      </c>
      <c r="N18" s="64">
        <f>SUMIF('FS-GW4'!$B$8:$B$74,$C18,'FS-GW4'!O$8:O$74)+M18</f>
        <v>0</v>
      </c>
      <c r="O18" s="64">
        <f>SUMIF('FS-GW4'!$B$8:$B$74,$C18,'FS-GW4'!P$8:P$74)+N18</f>
        <v>0</v>
      </c>
      <c r="P18" s="64">
        <f>SUMIF('FS-GW4'!$B$8:$B$74,$C18,'FS-GW4'!Q$8:Q$74)+O18</f>
        <v>30</v>
      </c>
      <c r="Q18" s="64">
        <f>SUMIF('FS-GW4'!$B$8:$B$74,$C18,'FS-GW4'!R$8:R$74)+P18</f>
        <v>30</v>
      </c>
      <c r="R18" s="64">
        <f>SUMIF('FS-GW4'!$B$8:$B$74,$C18,'FS-GW4'!S$8:S$74)+Q18</f>
        <v>30</v>
      </c>
      <c r="S18" s="64">
        <f>SUMIF('FS-GW4'!$B$8:$B$74,$C18,'FS-GW4'!T$8:T$74)+R18</f>
        <v>30</v>
      </c>
      <c r="T18" s="64">
        <f>SUMIF('FS-GW4'!$B$8:$B$74,$C18,'FS-GW4'!U$8:U$74)+S18</f>
        <v>30</v>
      </c>
      <c r="U18" s="64">
        <f>SUMIF('FS-GW4'!$B$8:$B$74,$C18,'FS-GW4'!V$8:V$74)+T18</f>
        <v>30</v>
      </c>
      <c r="V18" s="64">
        <f>SUMIF('FS-GW4'!$B$8:$B$74,$C18,'FS-GW4'!W$8:W$74)+U18</f>
        <v>30</v>
      </c>
      <c r="W18" s="64">
        <f>SUMIF('FS-GW4'!$B$8:$B$74,$C18,'FS-GW4'!X$8:X$74)+V18</f>
        <v>30</v>
      </c>
    </row>
    <row r="19" spans="3:23" x14ac:dyDescent="0.25">
      <c r="C19" s="59" t="s">
        <v>84</v>
      </c>
      <c r="D19" s="64">
        <f>SUMIF('FS-GW4'!$B$8:$B$74,$C19,'FS-GW4'!E$8:E$74)</f>
        <v>0</v>
      </c>
      <c r="E19" s="64">
        <f>SUMIF('FS-GW4'!$B$8:$B$74,$C19,'FS-GW4'!F$8:F$74)+D19</f>
        <v>0</v>
      </c>
      <c r="F19" s="64">
        <f>SUMIF('FS-GW4'!$B$8:$B$74,$C19,'FS-GW4'!G$8:G$74)+E19</f>
        <v>-280</v>
      </c>
      <c r="G19" s="64">
        <f>SUMIF('FS-GW4'!$B$8:$B$74,$C19,'FS-GW4'!H$8:H$74)+F19</f>
        <v>-280</v>
      </c>
      <c r="H19" s="64">
        <f>SUMIF('FS-GW4'!$B$8:$B$74,$C19,'FS-GW4'!I$8:I$74)+G19</f>
        <v>-667</v>
      </c>
      <c r="I19" s="64">
        <f>SUMIF('FS-GW4'!$B$8:$B$74,$C19,'FS-GW4'!J$8:J$74)+H19</f>
        <v>-667</v>
      </c>
      <c r="J19" s="64">
        <f>SUMIF('FS-GW4'!$B$8:$B$74,$C19,'FS-GW4'!K$8:K$74)+I19</f>
        <v>-667</v>
      </c>
      <c r="K19" s="64">
        <f>SUMIF('FS-GW4'!$B$8:$B$74,$C19,'FS-GW4'!L$8:L$74)+J19</f>
        <v>-667</v>
      </c>
      <c r="L19" s="64">
        <f>SUMIF('FS-GW4'!$B$8:$B$74,$C19,'FS-GW4'!M$8:M$74)+K19</f>
        <v>-667</v>
      </c>
      <c r="M19" s="64">
        <f>SUMIF('FS-GW4'!$B$8:$B$74,$C19,'FS-GW4'!N$8:N$74)+L19</f>
        <v>-749.3</v>
      </c>
      <c r="N19" s="64">
        <f>SUMIF('FS-GW4'!$B$8:$B$74,$C19,'FS-GW4'!O$8:O$74)+M19</f>
        <v>-749.3</v>
      </c>
      <c r="O19" s="64">
        <f>SUMIF('FS-GW4'!$B$8:$B$74,$C19,'FS-GW4'!P$8:P$74)+N19</f>
        <v>-749.3</v>
      </c>
      <c r="P19" s="64">
        <f>SUMIF('FS-GW4'!$B$8:$B$74,$C19,'FS-GW4'!Q$8:Q$74)+O19</f>
        <v>-1103.3</v>
      </c>
      <c r="Q19" s="64">
        <f>SUMIF('FS-GW4'!$B$8:$B$74,$C19,'FS-GW4'!R$8:R$74)+P19</f>
        <v>-1103.3</v>
      </c>
      <c r="R19" s="64">
        <f>SUMIF('FS-GW4'!$B$8:$B$74,$C19,'FS-GW4'!S$8:S$74)+Q19</f>
        <v>-1103.3</v>
      </c>
      <c r="S19" s="64">
        <f>SUMIF('FS-GW4'!$B$8:$B$74,$C19,'FS-GW4'!T$8:T$74)+R19</f>
        <v>-1103.3</v>
      </c>
      <c r="T19" s="64">
        <f>SUMIF('FS-GW4'!$B$8:$B$74,$C19,'FS-GW4'!U$8:U$74)+S19</f>
        <v>-1462.6</v>
      </c>
      <c r="U19" s="64">
        <f>SUMIF('FS-GW4'!$B$8:$B$74,$C19,'FS-GW4'!V$8:V$74)+T19</f>
        <v>-1462.6</v>
      </c>
      <c r="V19" s="64">
        <f>SUMIF('FS-GW4'!$B$8:$B$74,$C19,'FS-GW4'!W$8:W$74)+U19</f>
        <v>-1462.6</v>
      </c>
      <c r="W19" s="64">
        <f>SUMIF('FS-GW4'!$B$8:$B$74,$C19,'FS-GW4'!X$8:X$74)+V19</f>
        <v>-1462.6</v>
      </c>
    </row>
    <row r="20" spans="3:23" x14ac:dyDescent="0.25">
      <c r="C20" s="59" t="s">
        <v>85</v>
      </c>
      <c r="D20" s="64">
        <f>SUMIF('FS-GW4'!$B$8:$B$74,$C20,'FS-GW4'!E$8:E$74)</f>
        <v>0</v>
      </c>
      <c r="E20" s="64">
        <f>SUMIF('FS-GW4'!$B$8:$B$74,$C20,'FS-GW4'!F$8:F$74)+D20</f>
        <v>0</v>
      </c>
      <c r="F20" s="64">
        <f>SUMIF('FS-GW4'!$B$8:$B$74,$C20,'FS-GW4'!G$8:G$74)+E20</f>
        <v>0</v>
      </c>
      <c r="G20" s="64">
        <f>SUMIF('FS-GW4'!$B$8:$B$74,$C20,'FS-GW4'!H$8:H$74)+F20</f>
        <v>0</v>
      </c>
      <c r="H20" s="64">
        <f>SUMIF('FS-GW4'!$B$8:$B$74,$C20,'FS-GW4'!I$8:I$74)+G20</f>
        <v>0</v>
      </c>
      <c r="I20" s="64">
        <f>SUMIF('FS-GW4'!$B$8:$B$74,$C20,'FS-GW4'!J$8:J$74)+H20</f>
        <v>0</v>
      </c>
      <c r="J20" s="64">
        <f>SUMIF('FS-GW4'!$B$8:$B$74,$C20,'FS-GW4'!K$8:K$74)+I20</f>
        <v>0</v>
      </c>
      <c r="K20" s="64">
        <f>SUMIF('FS-GW4'!$B$8:$B$74,$C20,'FS-GW4'!L$8:L$74)+J20</f>
        <v>0</v>
      </c>
      <c r="L20" s="64">
        <f>SUMIF('FS-GW4'!$B$8:$B$74,$C20,'FS-GW4'!M$8:M$74)+K20</f>
        <v>0</v>
      </c>
      <c r="M20" s="64">
        <f>SUMIF('FS-GW4'!$B$8:$B$74,$C20,'FS-GW4'!N$8:N$74)+L20</f>
        <v>0</v>
      </c>
      <c r="N20" s="64">
        <f>SUMIF('FS-GW4'!$B$8:$B$74,$C20,'FS-GW4'!O$8:O$74)+M20</f>
        <v>0</v>
      </c>
      <c r="O20" s="64">
        <f>SUMIF('FS-GW4'!$B$8:$B$74,$C20,'FS-GW4'!P$8:P$74)+N20</f>
        <v>-762</v>
      </c>
      <c r="P20" s="64">
        <f>SUMIF('FS-GW4'!$B$8:$B$74,$C20,'FS-GW4'!Q$8:Q$74)+O20</f>
        <v>-762</v>
      </c>
      <c r="Q20" s="64">
        <f>SUMIF('FS-GW4'!$B$8:$B$74,$C20,'FS-GW4'!R$8:R$74)+P20</f>
        <v>-1119</v>
      </c>
      <c r="R20" s="64">
        <f>SUMIF('FS-GW4'!$B$8:$B$74,$C20,'FS-GW4'!S$8:S$74)+Q20</f>
        <v>-1196.78</v>
      </c>
      <c r="S20" s="64">
        <f>SUMIF('FS-GW4'!$B$8:$B$74,$C20,'FS-GW4'!T$8:T$74)+R20</f>
        <v>-1196.78</v>
      </c>
      <c r="T20" s="64">
        <f>SUMIF('FS-GW4'!$B$8:$B$74,$C20,'FS-GW4'!U$8:U$74)+S20</f>
        <v>-1554.28</v>
      </c>
      <c r="U20" s="64">
        <f>SUMIF('FS-GW4'!$B$8:$B$74,$C20,'FS-GW4'!V$8:V$74)+T20</f>
        <v>-1554.28</v>
      </c>
      <c r="V20" s="64">
        <f>SUMIF('FS-GW4'!$B$8:$B$74,$C20,'FS-GW4'!W$8:W$74)+U20</f>
        <v>-1635.82</v>
      </c>
      <c r="W20" s="64">
        <f>SUMIF('FS-GW4'!$B$8:$B$74,$C20,'FS-GW4'!X$8:X$74)+V20</f>
        <v>-1635.82</v>
      </c>
    </row>
    <row r="22" spans="3:23" x14ac:dyDescent="0.25">
      <c r="C22" s="62" t="s">
        <v>82</v>
      </c>
      <c r="D22" s="63">
        <v>2017</v>
      </c>
      <c r="E22" s="63">
        <f>D22+1</f>
        <v>2018</v>
      </c>
      <c r="F22" s="63">
        <f t="shared" ref="F22:W22" si="2">E22+1</f>
        <v>2019</v>
      </c>
      <c r="G22" s="63">
        <f t="shared" si="2"/>
        <v>2020</v>
      </c>
      <c r="H22" s="63">
        <f t="shared" si="2"/>
        <v>2021</v>
      </c>
      <c r="I22" s="63">
        <f t="shared" si="2"/>
        <v>2022</v>
      </c>
      <c r="J22" s="63">
        <f t="shared" si="2"/>
        <v>2023</v>
      </c>
      <c r="K22" s="63">
        <f t="shared" si="2"/>
        <v>2024</v>
      </c>
      <c r="L22" s="63">
        <f t="shared" si="2"/>
        <v>2025</v>
      </c>
      <c r="M22" s="63">
        <f t="shared" si="2"/>
        <v>2026</v>
      </c>
      <c r="N22" s="63">
        <f t="shared" si="2"/>
        <v>2027</v>
      </c>
      <c r="O22" s="63">
        <f t="shared" si="2"/>
        <v>2028</v>
      </c>
      <c r="P22" s="63">
        <f t="shared" si="2"/>
        <v>2029</v>
      </c>
      <c r="Q22" s="63">
        <f t="shared" si="2"/>
        <v>2030</v>
      </c>
      <c r="R22" s="63">
        <f t="shared" si="2"/>
        <v>2031</v>
      </c>
      <c r="S22" s="63">
        <f t="shared" si="2"/>
        <v>2032</v>
      </c>
      <c r="T22" s="63">
        <f t="shared" si="2"/>
        <v>2033</v>
      </c>
      <c r="U22" s="63">
        <f t="shared" si="2"/>
        <v>2034</v>
      </c>
      <c r="V22" s="63">
        <f t="shared" si="2"/>
        <v>2035</v>
      </c>
      <c r="W22" s="63">
        <f t="shared" si="2"/>
        <v>2036</v>
      </c>
    </row>
    <row r="23" spans="3:23" x14ac:dyDescent="0.25">
      <c r="C23" s="59" t="s">
        <v>87</v>
      </c>
      <c r="D23" s="64">
        <f>SUMIF('FS-R1c'!$B$8:$B$77,$C23,'FS-R1c'!E$8:E$77)</f>
        <v>0</v>
      </c>
      <c r="E23" s="64">
        <f>SUMIF('FS-R1c'!$B$8:$B$77,$C23,'FS-R1c'!F$8:F$77)+D23</f>
        <v>0</v>
      </c>
      <c r="F23" s="64">
        <f>SUMIF('FS-R1c'!$B$8:$B$77,$C23,'FS-R1c'!G$8:G$77)+E23</f>
        <v>0</v>
      </c>
      <c r="G23" s="64">
        <f>SUMIF('FS-R1c'!$B$8:$B$77,$C23,'FS-R1c'!H$8:H$77)+F23</f>
        <v>0</v>
      </c>
      <c r="H23" s="64">
        <f>SUMIF('FS-R1c'!$B$8:$B$77,$C23,'FS-R1c'!I$8:I$77)+G23</f>
        <v>1156.8979999999999</v>
      </c>
      <c r="I23" s="64">
        <f>SUMIF('FS-R1c'!$B$8:$B$77,$C23,'FS-R1c'!J$8:J$77)+H23</f>
        <v>1156.8979999999999</v>
      </c>
      <c r="J23" s="64">
        <f>SUMIF('FS-R1c'!$B$8:$B$77,$C23,'FS-R1c'!K$8:K$77)+I23</f>
        <v>1156.8979999999999</v>
      </c>
      <c r="K23" s="64">
        <f>SUMIF('FS-R1c'!$B$8:$B$77,$C23,'FS-R1c'!L$8:L$77)+J23</f>
        <v>1156.8979999999999</v>
      </c>
      <c r="L23" s="64">
        <f>SUMIF('FS-R1c'!$B$8:$B$77,$C23,'FS-R1c'!M$8:M$77)+K23</f>
        <v>1156.8979999999999</v>
      </c>
      <c r="M23" s="64">
        <f>SUMIF('FS-R1c'!$B$8:$B$77,$C23,'FS-R1c'!N$8:N$77)+L23</f>
        <v>1156.8979999999999</v>
      </c>
      <c r="N23" s="64">
        <f>SUMIF('FS-R1c'!$B$8:$B$77,$C23,'FS-R1c'!O$8:O$77)+M23</f>
        <v>1156.8979999999999</v>
      </c>
      <c r="O23" s="64">
        <f>SUMIF('FS-R1c'!$B$8:$B$77,$C23,'FS-R1c'!P$8:P$77)+N23</f>
        <v>1156.8979999999999</v>
      </c>
      <c r="P23" s="64">
        <f>SUMIF('FS-R1c'!$B$8:$B$77,$C23,'FS-R1c'!Q$8:Q$77)+O23</f>
        <v>1156.8979999999999</v>
      </c>
      <c r="Q23" s="64">
        <f>SUMIF('FS-R1c'!$B$8:$B$77,$C23,'FS-R1c'!R$8:R$77)+P23</f>
        <v>1156.8979999999999</v>
      </c>
      <c r="R23" s="64">
        <f>SUMIF('FS-R1c'!$B$8:$B$77,$C23,'FS-R1c'!S$8:S$77)+Q23</f>
        <v>1242.3969999999999</v>
      </c>
      <c r="S23" s="64">
        <f>SUMIF('FS-R1c'!$B$8:$B$77,$C23,'FS-R1c'!T$8:T$77)+R23</f>
        <v>1242.3969999999999</v>
      </c>
      <c r="T23" s="64">
        <f>SUMIF('FS-R1c'!$B$8:$B$77,$C23,'FS-R1c'!U$8:U$77)+S23</f>
        <v>1242.3969999999999</v>
      </c>
      <c r="U23" s="64">
        <f>SUMIF('FS-R1c'!$B$8:$B$77,$C23,'FS-R1c'!V$8:V$77)+T23</f>
        <v>1242.3969999999999</v>
      </c>
      <c r="V23" s="64">
        <f>SUMIF('FS-R1c'!$B$8:$B$77,$C23,'FS-R1c'!W$8:W$77)+U23</f>
        <v>1525.922</v>
      </c>
      <c r="W23" s="64">
        <f>SUMIF('FS-R1c'!$B$8:$B$77,$C23,'FS-R1c'!X$8:X$77)+V23</f>
        <v>2621.442</v>
      </c>
    </row>
    <row r="24" spans="3:23" x14ac:dyDescent="0.25">
      <c r="C24" s="59" t="s">
        <v>88</v>
      </c>
      <c r="D24" s="64">
        <f>SUMIF('FS-R1c'!$B$8:$B$77,$C24,'FS-R1c'!E$8:E$77)</f>
        <v>0</v>
      </c>
      <c r="E24" s="64">
        <f>SUMIF('FS-R1c'!$B$8:$B$77,$C24,'FS-R1c'!F$8:F$77)+D24</f>
        <v>0</v>
      </c>
      <c r="F24" s="64">
        <f>SUMIF('FS-R1c'!$B$8:$B$77,$C24,'FS-R1c'!G$8:G$77)+E24</f>
        <v>0</v>
      </c>
      <c r="G24" s="64">
        <f>SUMIF('FS-R1c'!$B$8:$B$77,$C24,'FS-R1c'!H$8:H$77)+F24</f>
        <v>0</v>
      </c>
      <c r="H24" s="64">
        <f>SUMIF('FS-R1c'!$B$8:$B$77,$C24,'FS-R1c'!I$8:I$77)+G24</f>
        <v>0</v>
      </c>
      <c r="I24" s="64">
        <f>SUMIF('FS-R1c'!$B$8:$B$77,$C24,'FS-R1c'!J$8:J$77)+H24</f>
        <v>0</v>
      </c>
      <c r="J24" s="64">
        <f>SUMIF('FS-R1c'!$B$8:$B$77,$C24,'FS-R1c'!K$8:K$77)+I24</f>
        <v>0</v>
      </c>
      <c r="K24" s="64">
        <f>SUMIF('FS-R1c'!$B$8:$B$77,$C24,'FS-R1c'!L$8:L$77)+J24</f>
        <v>0</v>
      </c>
      <c r="L24" s="64">
        <f>SUMIF('FS-R1c'!$B$8:$B$77,$C24,'FS-R1c'!M$8:M$77)+K24</f>
        <v>0</v>
      </c>
      <c r="M24" s="64">
        <f>SUMIF('FS-R1c'!$B$8:$B$77,$C24,'FS-R1c'!N$8:N$77)+L24</f>
        <v>0</v>
      </c>
      <c r="N24" s="64">
        <f>SUMIF('FS-R1c'!$B$8:$B$77,$C24,'FS-R1c'!O$8:O$77)+M24</f>
        <v>0</v>
      </c>
      <c r="O24" s="64">
        <f>SUMIF('FS-R1c'!$B$8:$B$77,$C24,'FS-R1c'!P$8:P$77)+N24</f>
        <v>11.44</v>
      </c>
      <c r="P24" s="64">
        <f>SUMIF('FS-R1c'!$B$8:$B$77,$C24,'FS-R1c'!Q$8:Q$77)+O24</f>
        <v>108.315</v>
      </c>
      <c r="Q24" s="64">
        <f>SUMIF('FS-R1c'!$B$8:$B$77,$C24,'FS-R1c'!R$8:R$77)+P24</f>
        <v>108.315</v>
      </c>
      <c r="R24" s="64">
        <f>SUMIF('FS-R1c'!$B$8:$B$77,$C24,'FS-R1c'!S$8:S$77)+Q24</f>
        <v>226.24099999999999</v>
      </c>
      <c r="S24" s="64">
        <f>SUMIF('FS-R1c'!$B$8:$B$77,$C24,'FS-R1c'!T$8:T$77)+R24</f>
        <v>462.87099999999998</v>
      </c>
      <c r="T24" s="64">
        <f>SUMIF('FS-R1c'!$B$8:$B$77,$C24,'FS-R1c'!U$8:U$77)+S24</f>
        <v>688.71600000000001</v>
      </c>
      <c r="U24" s="64">
        <f>SUMIF('FS-R1c'!$B$8:$B$77,$C24,'FS-R1c'!V$8:V$77)+T24</f>
        <v>737.00700000000006</v>
      </c>
      <c r="V24" s="64">
        <f>SUMIF('FS-R1c'!$B$8:$B$77,$C24,'FS-R1c'!W$8:W$77)+U24</f>
        <v>1027.5830000000001</v>
      </c>
      <c r="W24" s="64">
        <f>SUMIF('FS-R1c'!$B$8:$B$77,$C24,'FS-R1c'!X$8:X$77)+V24</f>
        <v>1040.172</v>
      </c>
    </row>
    <row r="25" spans="3:23" x14ac:dyDescent="0.25">
      <c r="C25" s="59" t="s">
        <v>89</v>
      </c>
      <c r="D25" s="64">
        <f>SUMIF('FS-R1c'!$B$8:$B$77,$C25,'FS-R1c'!E$8:E$77)</f>
        <v>153.77199999999999</v>
      </c>
      <c r="E25" s="64">
        <f>SUMIF('FS-R1c'!$B$8:$B$77,$C25,'FS-R1c'!F$8:F$77)+D25</f>
        <v>281.48199999999997</v>
      </c>
      <c r="F25" s="64">
        <f>SUMIF('FS-R1c'!$B$8:$B$77,$C25,'FS-R1c'!G$8:G$77)+E25</f>
        <v>412.67199999999997</v>
      </c>
      <c r="G25" s="64">
        <f>SUMIF('FS-R1c'!$B$8:$B$77,$C25,'FS-R1c'!H$8:H$77)+F25</f>
        <v>534.25199999999995</v>
      </c>
      <c r="H25" s="64">
        <f>SUMIF('FS-R1c'!$B$8:$B$77,$C25,'FS-R1c'!I$8:I$77)+G25</f>
        <v>657.00199999999995</v>
      </c>
      <c r="I25" s="64">
        <f>SUMIF('FS-R1c'!$B$8:$B$77,$C25,'FS-R1c'!J$8:J$77)+H25</f>
        <v>771.06200000000001</v>
      </c>
      <c r="J25" s="64">
        <f>SUMIF('FS-R1c'!$B$8:$B$77,$C25,'FS-R1c'!K$8:K$77)+I25</f>
        <v>888.92200000000003</v>
      </c>
      <c r="K25" s="64">
        <f>SUMIF('FS-R1c'!$B$8:$B$77,$C25,'FS-R1c'!L$8:L$77)+J25</f>
        <v>1006.572</v>
      </c>
      <c r="L25" s="64">
        <f>SUMIF('FS-R1c'!$B$8:$B$77,$C25,'FS-R1c'!M$8:M$77)+K25</f>
        <v>1118.152</v>
      </c>
      <c r="M25" s="64">
        <f>SUMIF('FS-R1c'!$B$8:$B$77,$C25,'FS-R1c'!N$8:N$77)+L25</f>
        <v>1229.3720000000001</v>
      </c>
      <c r="N25" s="64">
        <f>SUMIF('FS-R1c'!$B$8:$B$77,$C25,'FS-R1c'!O$8:O$77)+M25</f>
        <v>1338.442</v>
      </c>
      <c r="O25" s="64">
        <f>SUMIF('FS-R1c'!$B$8:$B$77,$C25,'FS-R1c'!P$8:P$77)+N25</f>
        <v>1440.1420000000001</v>
      </c>
      <c r="P25" s="64">
        <f>SUMIF('FS-R1c'!$B$8:$B$77,$C25,'FS-R1c'!Q$8:Q$77)+O25</f>
        <v>1536.472</v>
      </c>
      <c r="Q25" s="64">
        <f>SUMIF('FS-R1c'!$B$8:$B$77,$C25,'FS-R1c'!R$8:R$77)+P25</f>
        <v>1631.8119999999999</v>
      </c>
      <c r="R25" s="64">
        <f>SUMIF('FS-R1c'!$B$8:$B$77,$C25,'FS-R1c'!S$8:S$77)+Q25</f>
        <v>1728.0119999999999</v>
      </c>
      <c r="S25" s="64">
        <f>SUMIF('FS-R1c'!$B$8:$B$77,$C25,'FS-R1c'!T$8:T$77)+R25</f>
        <v>1811.3719999999998</v>
      </c>
      <c r="T25" s="64">
        <f>SUMIF('FS-R1c'!$B$8:$B$77,$C25,'FS-R1c'!U$8:U$77)+S25</f>
        <v>1885.9219999999998</v>
      </c>
      <c r="U25" s="64">
        <f>SUMIF('FS-R1c'!$B$8:$B$77,$C25,'FS-R1c'!V$8:V$77)+T25</f>
        <v>1951.2519999999997</v>
      </c>
      <c r="V25" s="64">
        <f>SUMIF('FS-R1c'!$B$8:$B$77,$C25,'FS-R1c'!W$8:W$77)+U25</f>
        <v>2013.9819999999997</v>
      </c>
      <c r="W25" s="64">
        <f>SUMIF('FS-R1c'!$B$8:$B$77,$C25,'FS-R1c'!X$8:X$77)+V25</f>
        <v>2076.7019999999998</v>
      </c>
    </row>
    <row r="26" spans="3:23" x14ac:dyDescent="0.25">
      <c r="C26" s="59" t="s">
        <v>90</v>
      </c>
      <c r="D26" s="64">
        <f>SUMIF('FS-R1c'!$B$8:$B$77,$C26,'FS-R1c'!E$8:E$77)</f>
        <v>0</v>
      </c>
      <c r="E26" s="64">
        <f>SUMIF('FS-R1c'!$B$8:$B$77,$C26,'FS-R1c'!F$8:F$77)+D26</f>
        <v>0</v>
      </c>
      <c r="F26" s="64">
        <f>SUMIF('FS-R1c'!$B$8:$B$77,$C26,'FS-R1c'!G$8:G$77)+E26</f>
        <v>0</v>
      </c>
      <c r="G26" s="64">
        <f>SUMIF('FS-R1c'!$B$8:$B$77,$C26,'FS-R1c'!H$8:H$77)+F26</f>
        <v>0</v>
      </c>
      <c r="H26" s="64">
        <f>SUMIF('FS-R1c'!$B$8:$B$77,$C26,'FS-R1c'!I$8:I$77)+G26</f>
        <v>0</v>
      </c>
      <c r="I26" s="64">
        <f>SUMIF('FS-R1c'!$B$8:$B$77,$C26,'FS-R1c'!J$8:J$77)+H26</f>
        <v>0</v>
      </c>
      <c r="J26" s="64">
        <f>SUMIF('FS-R1c'!$B$8:$B$77,$C26,'FS-R1c'!K$8:K$77)+I26</f>
        <v>0</v>
      </c>
      <c r="K26" s="64">
        <f>SUMIF('FS-R1c'!$B$8:$B$77,$C26,'FS-R1c'!L$8:L$77)+J26</f>
        <v>0</v>
      </c>
      <c r="L26" s="64">
        <f>SUMIF('FS-R1c'!$B$8:$B$77,$C26,'FS-R1c'!M$8:M$77)+K26</f>
        <v>0</v>
      </c>
      <c r="M26" s="64">
        <f>SUMIF('FS-R1c'!$B$8:$B$77,$C26,'FS-R1c'!N$8:N$77)+L26</f>
        <v>0</v>
      </c>
      <c r="N26" s="64">
        <f>SUMIF('FS-R1c'!$B$8:$B$77,$C26,'FS-R1c'!O$8:O$77)+M26</f>
        <v>0</v>
      </c>
      <c r="O26" s="64">
        <f>SUMIF('FS-R1c'!$B$8:$B$77,$C26,'FS-R1c'!P$8:P$77)+N26</f>
        <v>192.81</v>
      </c>
      <c r="P26" s="64">
        <f>SUMIF('FS-R1c'!$B$8:$B$77,$C26,'FS-R1c'!Q$8:Q$77)+O26</f>
        <v>332.35</v>
      </c>
      <c r="Q26" s="64">
        <f>SUMIF('FS-R1c'!$B$8:$B$77,$C26,'FS-R1c'!R$8:R$77)+P26</f>
        <v>337.1</v>
      </c>
      <c r="R26" s="64">
        <f>SUMIF('FS-R1c'!$B$8:$B$77,$C26,'FS-R1c'!S$8:S$77)+Q26</f>
        <v>340.44</v>
      </c>
      <c r="S26" s="64">
        <f>SUMIF('FS-R1c'!$B$8:$B$77,$C26,'FS-R1c'!T$8:T$77)+R26</f>
        <v>343.8</v>
      </c>
      <c r="T26" s="64">
        <f>SUMIF('FS-R1c'!$B$8:$B$77,$C26,'FS-R1c'!U$8:U$77)+S26</f>
        <v>346.91</v>
      </c>
      <c r="U26" s="64">
        <f>SUMIF('FS-R1c'!$B$8:$B$77,$C26,'FS-R1c'!V$8:V$77)+T26</f>
        <v>350.58000000000004</v>
      </c>
      <c r="V26" s="64">
        <f>SUMIF('FS-R1c'!$B$8:$B$77,$C26,'FS-R1c'!W$8:W$77)+U26</f>
        <v>350.58000000000004</v>
      </c>
      <c r="W26" s="64">
        <f>SUMIF('FS-R1c'!$B$8:$B$77,$C26,'FS-R1c'!X$8:X$77)+V26</f>
        <v>365.26000000000005</v>
      </c>
    </row>
    <row r="27" spans="3:23" x14ac:dyDescent="0.25">
      <c r="C27" s="59" t="s">
        <v>91</v>
      </c>
      <c r="D27" s="64">
        <f>SUMIF('FS-R1c'!$B$8:$B$77,$C27,'FS-R1c'!E$8:E$77)</f>
        <v>500</v>
      </c>
      <c r="E27" s="64">
        <f>SUMIF('FS-R1c'!$B$8:$B$77,$C27,'FS-R1c'!F$8:F$77)</f>
        <v>521.07500000000005</v>
      </c>
      <c r="F27" s="64">
        <f>SUMIF('FS-R1c'!$B$8:$B$77,$C27,'FS-R1c'!G$8:G$77)</f>
        <v>877.87300000000005</v>
      </c>
      <c r="G27" s="64">
        <f>SUMIF('FS-R1c'!$B$8:$B$77,$C27,'FS-R1c'!H$8:H$77)</f>
        <v>807.39</v>
      </c>
      <c r="H27" s="64">
        <f>SUMIF('FS-R1c'!$B$8:$B$77,$C27,'FS-R1c'!I$8:I$77)</f>
        <v>792.80600000000004</v>
      </c>
      <c r="I27" s="64">
        <f>SUMIF('FS-R1c'!$B$8:$B$77,$C27,'FS-R1c'!J$8:J$77)</f>
        <v>909.30500000000006</v>
      </c>
      <c r="J27" s="64">
        <f>SUMIF('FS-R1c'!$B$8:$B$77,$C27,'FS-R1c'!K$8:K$77)</f>
        <v>837.87200000000007</v>
      </c>
      <c r="K27" s="64">
        <f>SUMIF('FS-R1c'!$B$8:$B$77,$C27,'FS-R1c'!L$8:L$77)</f>
        <v>878.47399999999993</v>
      </c>
      <c r="L27" s="64">
        <f>SUMIF('FS-R1c'!$B$8:$B$77,$C27,'FS-R1c'!M$8:M$77)</f>
        <v>1035.7939999999999</v>
      </c>
      <c r="M27" s="64">
        <f>SUMIF('FS-R1c'!$B$8:$B$77,$C27,'FS-R1c'!N$8:N$77)</f>
        <v>971.83199999999999</v>
      </c>
      <c r="N27" s="64">
        <f>SUMIF('FS-R1c'!$B$8:$B$77,$C27,'FS-R1c'!O$8:O$77)</f>
        <v>1033.2329999999999</v>
      </c>
      <c r="O27" s="64">
        <f>SUMIF('FS-R1c'!$B$8:$B$77,$C27,'FS-R1c'!P$8:P$77)</f>
        <v>1568.664</v>
      </c>
      <c r="P27" s="64">
        <f>SUMIF('FS-R1c'!$B$8:$B$77,$C27,'FS-R1c'!Q$8:Q$77)</f>
        <v>1568.663</v>
      </c>
      <c r="Q27" s="64">
        <f>SUMIF('FS-R1c'!$B$8:$B$77,$C27,'FS-R1c'!R$8:R$77)</f>
        <v>1559.3389999999999</v>
      </c>
      <c r="R27" s="64">
        <f>SUMIF('FS-R1c'!$B$8:$B$77,$C27,'FS-R1c'!S$8:S$77)</f>
        <v>1568.665</v>
      </c>
      <c r="S27" s="64">
        <f>SUMIF('FS-R1c'!$B$8:$B$77,$C27,'FS-R1c'!T$8:T$77)</f>
        <v>1568.665</v>
      </c>
      <c r="T27" s="64">
        <f>SUMIF('FS-R1c'!$B$8:$B$77,$C27,'FS-R1c'!U$8:U$77)</f>
        <v>1568.665</v>
      </c>
      <c r="U27" s="64">
        <f>SUMIF('FS-R1c'!$B$8:$B$77,$C27,'FS-R1c'!V$8:V$77)</f>
        <v>1568.665</v>
      </c>
      <c r="V27" s="64">
        <f>SUMIF('FS-R1c'!$B$8:$B$77,$C27,'FS-R1c'!W$8:W$77)</f>
        <v>1540.546</v>
      </c>
      <c r="W27" s="64">
        <f>SUMIF('FS-R1c'!$B$8:$B$77,$C27,'FS-R1c'!X$8:X$77)</f>
        <v>1464.9090000000001</v>
      </c>
    </row>
    <row r="28" spans="3:23" x14ac:dyDescent="0.25">
      <c r="C28" s="59" t="s">
        <v>92</v>
      </c>
      <c r="D28" s="64">
        <f>SUMIF('FS-R1c'!$B$8:$B$77,$C28,'FS-R1c'!E$8:E$77)</f>
        <v>0</v>
      </c>
      <c r="E28" s="64">
        <f>SUMIF('FS-R1c'!$B$8:$B$77,$C28,'FS-R1c'!F$8:F$77)+D28</f>
        <v>0</v>
      </c>
      <c r="F28" s="64">
        <f>SUMIF('FS-R1c'!$B$8:$B$77,$C28,'FS-R1c'!G$8:G$77)+E28</f>
        <v>0</v>
      </c>
      <c r="G28" s="64">
        <f>SUMIF('FS-R1c'!$B$8:$B$77,$C28,'FS-R1c'!H$8:H$77)+F28</f>
        <v>0</v>
      </c>
      <c r="H28" s="64">
        <f>SUMIF('FS-R1c'!$B$8:$B$77,$C28,'FS-R1c'!I$8:I$77)+G28</f>
        <v>0</v>
      </c>
      <c r="I28" s="64">
        <f>SUMIF('FS-R1c'!$B$8:$B$77,$C28,'FS-R1c'!J$8:J$77)+H28</f>
        <v>0</v>
      </c>
      <c r="J28" s="64">
        <f>SUMIF('FS-R1c'!$B$8:$B$77,$C28,'FS-R1c'!K$8:K$77)+I28</f>
        <v>0</v>
      </c>
      <c r="K28" s="64">
        <f>SUMIF('FS-R1c'!$B$8:$B$77,$C28,'FS-R1c'!L$8:L$77)+J28</f>
        <v>0</v>
      </c>
      <c r="L28" s="64">
        <f>SUMIF('FS-R1c'!$B$8:$B$77,$C28,'FS-R1c'!M$8:M$77)+K28</f>
        <v>0</v>
      </c>
      <c r="M28" s="64">
        <f>SUMIF('FS-R1c'!$B$8:$B$77,$C28,'FS-R1c'!N$8:N$77)+L28</f>
        <v>0</v>
      </c>
      <c r="N28" s="64">
        <f>SUMIF('FS-R1c'!$B$8:$B$77,$C28,'FS-R1c'!O$8:O$77)+M28</f>
        <v>0</v>
      </c>
      <c r="O28" s="64">
        <f>SUMIF('FS-R1c'!$B$8:$B$77,$C28,'FS-R1c'!P$8:P$77)+N28</f>
        <v>0</v>
      </c>
      <c r="P28" s="64">
        <f>SUMIF('FS-R1c'!$B$8:$B$77,$C28,'FS-R1c'!Q$8:Q$77)+O28</f>
        <v>30</v>
      </c>
      <c r="Q28" s="64">
        <f>SUMIF('FS-R1c'!$B$8:$B$77,$C28,'FS-R1c'!R$8:R$77)+P28</f>
        <v>30</v>
      </c>
      <c r="R28" s="64">
        <f>SUMIF('FS-R1c'!$B$8:$B$77,$C28,'FS-R1c'!S$8:S$77)+Q28</f>
        <v>30</v>
      </c>
      <c r="S28" s="64">
        <f>SUMIF('FS-R1c'!$B$8:$B$77,$C28,'FS-R1c'!T$8:T$77)+R28</f>
        <v>30</v>
      </c>
      <c r="T28" s="64">
        <f>SUMIF('FS-R1c'!$B$8:$B$77,$C28,'FS-R1c'!U$8:U$77)+S28</f>
        <v>30</v>
      </c>
      <c r="U28" s="64">
        <f>SUMIF('FS-R1c'!$B$8:$B$77,$C28,'FS-R1c'!V$8:V$77)+T28</f>
        <v>30</v>
      </c>
      <c r="V28" s="64">
        <f>SUMIF('FS-R1c'!$B$8:$B$77,$C28,'FS-R1c'!W$8:W$77)+U28</f>
        <v>30</v>
      </c>
      <c r="W28" s="64">
        <f>SUMIF('FS-R1c'!$B$8:$B$77,$C28,'FS-R1c'!X$8:X$77)+V28</f>
        <v>30</v>
      </c>
    </row>
    <row r="29" spans="3:23" x14ac:dyDescent="0.25">
      <c r="C29" s="59" t="s">
        <v>84</v>
      </c>
      <c r="D29" s="64">
        <f>SUMIF('FS-R1c'!$B$8:$B$77,$C29,'FS-R1c'!E$8:E$77)</f>
        <v>0</v>
      </c>
      <c r="E29" s="64">
        <f>SUMIF('FS-R1c'!$B$8:$B$77,$C29,'FS-R1c'!F$8:F$77)+D29</f>
        <v>0</v>
      </c>
      <c r="F29" s="64">
        <f>SUMIF('FS-R1c'!$B$8:$B$77,$C29,'FS-R1c'!G$8:G$77)+E29</f>
        <v>-280</v>
      </c>
      <c r="G29" s="64">
        <f>SUMIF('FS-R1c'!$B$8:$B$77,$C29,'FS-R1c'!H$8:H$77)+F29</f>
        <v>-280</v>
      </c>
      <c r="H29" s="64">
        <f>SUMIF('FS-R1c'!$B$8:$B$77,$C29,'FS-R1c'!I$8:I$77)+G29</f>
        <v>-667</v>
      </c>
      <c r="I29" s="64">
        <f>SUMIF('FS-R1c'!$B$8:$B$77,$C29,'FS-R1c'!J$8:J$77)+H29</f>
        <v>-667</v>
      </c>
      <c r="J29" s="64">
        <f>SUMIF('FS-R1c'!$B$8:$B$77,$C29,'FS-R1c'!K$8:K$77)+I29</f>
        <v>-667</v>
      </c>
      <c r="K29" s="64">
        <f>SUMIF('FS-R1c'!$B$8:$B$77,$C29,'FS-R1c'!L$8:L$77)+J29</f>
        <v>-667</v>
      </c>
      <c r="L29" s="64">
        <f>SUMIF('FS-R1c'!$B$8:$B$77,$C29,'FS-R1c'!M$8:M$77)+K29</f>
        <v>-667</v>
      </c>
      <c r="M29" s="64">
        <f>SUMIF('FS-R1c'!$B$8:$B$77,$C29,'FS-R1c'!N$8:N$77)+L29</f>
        <v>-749.3</v>
      </c>
      <c r="N29" s="64">
        <f>SUMIF('FS-R1c'!$B$8:$B$77,$C29,'FS-R1c'!O$8:O$77)+M29</f>
        <v>-749.3</v>
      </c>
      <c r="O29" s="64">
        <f>SUMIF('FS-R1c'!$B$8:$B$77,$C29,'FS-R1c'!P$8:P$77)+N29</f>
        <v>-749.3</v>
      </c>
      <c r="P29" s="64">
        <f>SUMIF('FS-R1c'!$B$8:$B$77,$C29,'FS-R1c'!Q$8:Q$77)+O29</f>
        <v>-1103.3</v>
      </c>
      <c r="Q29" s="64">
        <f>SUMIF('FS-R1c'!$B$8:$B$77,$C29,'FS-R1c'!R$8:R$77)+P29</f>
        <v>-1103.3</v>
      </c>
      <c r="R29" s="64">
        <f>SUMIF('FS-R1c'!$B$8:$B$77,$C29,'FS-R1c'!S$8:S$77)+Q29</f>
        <v>-1103.3</v>
      </c>
      <c r="S29" s="64">
        <f>SUMIF('FS-R1c'!$B$8:$B$77,$C29,'FS-R1c'!T$8:T$77)+R29</f>
        <v>-1103.3</v>
      </c>
      <c r="T29" s="64">
        <f>SUMIF('FS-R1c'!$B$8:$B$77,$C29,'FS-R1c'!U$8:U$77)+S29</f>
        <v>-1462.6</v>
      </c>
      <c r="U29" s="64">
        <f>SUMIF('FS-R1c'!$B$8:$B$77,$C29,'FS-R1c'!V$8:V$77)+T29</f>
        <v>-1462.6</v>
      </c>
      <c r="V29" s="64">
        <f>SUMIF('FS-R1c'!$B$8:$B$77,$C29,'FS-R1c'!W$8:W$77)+U29</f>
        <v>-1462.6</v>
      </c>
      <c r="W29" s="64">
        <f>SUMIF('FS-R1c'!$B$8:$B$77,$C29,'FS-R1c'!X$8:X$77)+V29</f>
        <v>-1462.6</v>
      </c>
    </row>
    <row r="30" spans="3:23" x14ac:dyDescent="0.25">
      <c r="C30" s="59" t="s">
        <v>85</v>
      </c>
      <c r="D30" s="64">
        <f>SUMIF('FS-R1c'!$B$8:$B$77,$C30,'FS-R1c'!E$8:E$77)</f>
        <v>0</v>
      </c>
      <c r="E30" s="64">
        <f>SUMIF('FS-R1c'!$B$8:$B$77,$C30,'FS-R1c'!F$8:F$77)+D30</f>
        <v>0</v>
      </c>
      <c r="F30" s="64">
        <f>SUMIF('FS-R1c'!$B$8:$B$77,$C30,'FS-R1c'!G$8:G$77)+E30</f>
        <v>0</v>
      </c>
      <c r="G30" s="64">
        <f>SUMIF('FS-R1c'!$B$8:$B$77,$C30,'FS-R1c'!H$8:H$77)+F30</f>
        <v>0</v>
      </c>
      <c r="H30" s="64">
        <f>SUMIF('FS-R1c'!$B$8:$B$77,$C30,'FS-R1c'!I$8:I$77)+G30</f>
        <v>0</v>
      </c>
      <c r="I30" s="64">
        <f>SUMIF('FS-R1c'!$B$8:$B$77,$C30,'FS-R1c'!J$8:J$77)+H30</f>
        <v>0</v>
      </c>
      <c r="J30" s="64">
        <f>SUMIF('FS-R1c'!$B$8:$B$77,$C30,'FS-R1c'!K$8:K$77)+I30</f>
        <v>0</v>
      </c>
      <c r="K30" s="64">
        <f>SUMIF('FS-R1c'!$B$8:$B$77,$C30,'FS-R1c'!L$8:L$77)+J30</f>
        <v>0</v>
      </c>
      <c r="L30" s="64">
        <f>SUMIF('FS-R1c'!$B$8:$B$77,$C30,'FS-R1c'!M$8:M$77)+K30</f>
        <v>0</v>
      </c>
      <c r="M30" s="64">
        <f>SUMIF('FS-R1c'!$B$8:$B$77,$C30,'FS-R1c'!N$8:N$77)+L30</f>
        <v>0</v>
      </c>
      <c r="N30" s="64">
        <f>SUMIF('FS-R1c'!$B$8:$B$77,$C30,'FS-R1c'!O$8:O$77)+M30</f>
        <v>0</v>
      </c>
      <c r="O30" s="64">
        <f>SUMIF('FS-R1c'!$B$8:$B$77,$C30,'FS-R1c'!P$8:P$77)+N30</f>
        <v>-762</v>
      </c>
      <c r="P30" s="64">
        <f>SUMIF('FS-R1c'!$B$8:$B$77,$C30,'FS-R1c'!Q$8:Q$77)+O30</f>
        <v>-762</v>
      </c>
      <c r="Q30" s="64">
        <f>SUMIF('FS-R1c'!$B$8:$B$77,$C30,'FS-R1c'!R$8:R$77)+P30</f>
        <v>-1119</v>
      </c>
      <c r="R30" s="64">
        <f>SUMIF('FS-R1c'!$B$8:$B$77,$C30,'FS-R1c'!S$8:S$77)+Q30</f>
        <v>-1196.78</v>
      </c>
      <c r="S30" s="64">
        <f>SUMIF('FS-R1c'!$B$8:$B$77,$C30,'FS-R1c'!T$8:T$77)+R30</f>
        <v>-1196.78</v>
      </c>
      <c r="T30" s="64">
        <f>SUMIF('FS-R1c'!$B$8:$B$77,$C30,'FS-R1c'!U$8:U$77)+S30</f>
        <v>-1554.28</v>
      </c>
      <c r="U30" s="64">
        <f>SUMIF('FS-R1c'!$B$8:$B$77,$C30,'FS-R1c'!V$8:V$77)+T30</f>
        <v>-1554.28</v>
      </c>
      <c r="V30" s="64">
        <f>SUMIF('FS-R1c'!$B$8:$B$77,$C30,'FS-R1c'!W$8:W$77)+U30</f>
        <v>-1635.82</v>
      </c>
      <c r="W30" s="64">
        <f>SUMIF('FS-R1c'!$B$8:$B$77,$C30,'FS-R1c'!X$8:X$77)+V30</f>
        <v>-1635.82</v>
      </c>
    </row>
    <row r="32" spans="3:23" x14ac:dyDescent="0.25">
      <c r="C32" s="62" t="s">
        <v>83</v>
      </c>
      <c r="D32" s="63">
        <v>2017</v>
      </c>
      <c r="E32" s="63">
        <f>D32+1</f>
        <v>2018</v>
      </c>
      <c r="F32" s="63">
        <f t="shared" ref="F32:W32" si="3">E32+1</f>
        <v>2019</v>
      </c>
      <c r="G32" s="63">
        <f t="shared" si="3"/>
        <v>2020</v>
      </c>
      <c r="H32" s="63">
        <f t="shared" si="3"/>
        <v>2021</v>
      </c>
      <c r="I32" s="63">
        <f t="shared" si="3"/>
        <v>2022</v>
      </c>
      <c r="J32" s="63">
        <f t="shared" si="3"/>
        <v>2023</v>
      </c>
      <c r="K32" s="63">
        <f t="shared" si="3"/>
        <v>2024</v>
      </c>
      <c r="L32" s="63">
        <f t="shared" si="3"/>
        <v>2025</v>
      </c>
      <c r="M32" s="63">
        <f t="shared" si="3"/>
        <v>2026</v>
      </c>
      <c r="N32" s="63">
        <f t="shared" si="3"/>
        <v>2027</v>
      </c>
      <c r="O32" s="63">
        <f t="shared" si="3"/>
        <v>2028</v>
      </c>
      <c r="P32" s="63">
        <f t="shared" si="3"/>
        <v>2029</v>
      </c>
      <c r="Q32" s="63">
        <f t="shared" si="3"/>
        <v>2030</v>
      </c>
      <c r="R32" s="63">
        <f t="shared" si="3"/>
        <v>2031</v>
      </c>
      <c r="S32" s="63">
        <f t="shared" si="3"/>
        <v>2032</v>
      </c>
      <c r="T32" s="63">
        <f t="shared" si="3"/>
        <v>2033</v>
      </c>
      <c r="U32" s="63">
        <f t="shared" si="3"/>
        <v>2034</v>
      </c>
      <c r="V32" s="63">
        <f t="shared" si="3"/>
        <v>2035</v>
      </c>
      <c r="W32" s="63">
        <f t="shared" si="3"/>
        <v>2036</v>
      </c>
    </row>
    <row r="33" spans="3:23" x14ac:dyDescent="0.25">
      <c r="C33" s="59" t="s">
        <v>87</v>
      </c>
      <c r="D33" s="64">
        <f>SUMIF('FS-R2'!$B$8:$B$74,$C33,'FS-R2'!E$8:E$74)</f>
        <v>0</v>
      </c>
      <c r="E33" s="64">
        <f>SUMIF('FS-R2'!$B$8:$B$74,$C33,'FS-R2'!F$8:F$74)+D33</f>
        <v>0</v>
      </c>
      <c r="F33" s="64">
        <f>SUMIF('FS-R2'!$B$8:$B$74,$C33,'FS-R2'!G$8:G$74)+E33</f>
        <v>0</v>
      </c>
      <c r="G33" s="64">
        <f>SUMIF('FS-R2'!$B$8:$B$74,$C33,'FS-R2'!H$8:H$74)+F33</f>
        <v>0</v>
      </c>
      <c r="H33" s="64">
        <f>SUMIF('FS-R2'!$B$8:$B$74,$C33,'FS-R2'!I$8:I$74)+G33</f>
        <v>1161.0999999999999</v>
      </c>
      <c r="I33" s="64">
        <f>SUMIF('FS-R2'!$B$8:$B$74,$C33,'FS-R2'!J$8:J$74)+H33</f>
        <v>1162.4679999999998</v>
      </c>
      <c r="J33" s="64">
        <f>SUMIF('FS-R2'!$B$8:$B$74,$C33,'FS-R2'!K$8:K$74)+I33</f>
        <v>1162.4679999999998</v>
      </c>
      <c r="K33" s="64">
        <f>SUMIF('FS-R2'!$B$8:$B$74,$C33,'FS-R2'!L$8:L$74)+J33</f>
        <v>1162.4679999999998</v>
      </c>
      <c r="L33" s="64">
        <f>SUMIF('FS-R2'!$B$8:$B$74,$C33,'FS-R2'!M$8:M$74)+K33</f>
        <v>1162.4679999999998</v>
      </c>
      <c r="M33" s="64">
        <f>SUMIF('FS-R2'!$B$8:$B$74,$C33,'FS-R2'!N$8:N$74)+L33</f>
        <v>1162.4679999999998</v>
      </c>
      <c r="N33" s="64">
        <f>SUMIF('FS-R2'!$B$8:$B$74,$C33,'FS-R2'!O$8:O$74)+M33</f>
        <v>1162.4679999999998</v>
      </c>
      <c r="O33" s="64">
        <f>SUMIF('FS-R2'!$B$8:$B$74,$C33,'FS-R2'!P$8:P$74)+N33</f>
        <v>1162.4679999999998</v>
      </c>
      <c r="P33" s="64">
        <f>SUMIF('FS-R2'!$B$8:$B$74,$C33,'FS-R2'!Q$8:Q$74)+O33</f>
        <v>1162.4679999999998</v>
      </c>
      <c r="Q33" s="64">
        <f>SUMIF('FS-R2'!$B$8:$B$74,$C33,'FS-R2'!R$8:R$74)+P33</f>
        <v>1162.4679999999998</v>
      </c>
      <c r="R33" s="64">
        <f>SUMIF('FS-R2'!$B$8:$B$74,$C33,'FS-R2'!S$8:S$74)+Q33</f>
        <v>1247.9669999999999</v>
      </c>
      <c r="S33" s="64">
        <f>SUMIF('FS-R2'!$B$8:$B$74,$C33,'FS-R2'!T$8:T$74)+R33</f>
        <v>1247.9669999999999</v>
      </c>
      <c r="T33" s="64">
        <f>SUMIF('FS-R2'!$B$8:$B$74,$C33,'FS-R2'!U$8:U$74)+S33</f>
        <v>1247.9669999999999</v>
      </c>
      <c r="U33" s="64">
        <f>SUMIF('FS-R2'!$B$8:$B$74,$C33,'FS-R2'!V$8:V$74)+T33</f>
        <v>1247.9669999999999</v>
      </c>
      <c r="V33" s="64">
        <f>SUMIF('FS-R2'!$B$8:$B$74,$C33,'FS-R2'!W$8:W$74)+U33</f>
        <v>1247.9669999999999</v>
      </c>
      <c r="W33" s="64">
        <f>SUMIF('FS-R2'!$B$8:$B$74,$C33,'FS-R2'!X$8:X$74)+V33</f>
        <v>2021.9549999999999</v>
      </c>
    </row>
    <row r="34" spans="3:23" x14ac:dyDescent="0.25">
      <c r="C34" s="59" t="s">
        <v>88</v>
      </c>
      <c r="D34" s="64">
        <f>SUMIF('FS-R2'!$B$8:$B$74,$C34,'FS-R2'!E$8:E$74)</f>
        <v>0</v>
      </c>
      <c r="E34" s="64">
        <f>SUMIF('FS-R2'!$B$8:$B$74,$C34,'FS-R2'!F$8:F$74)+D34</f>
        <v>0</v>
      </c>
      <c r="F34" s="64">
        <f>SUMIF('FS-R2'!$B$8:$B$74,$C34,'FS-R2'!G$8:G$74)+E34</f>
        <v>0</v>
      </c>
      <c r="G34" s="64">
        <f>SUMIF('FS-R2'!$B$8:$B$74,$C34,'FS-R2'!H$8:H$74)+F34</f>
        <v>0</v>
      </c>
      <c r="H34" s="64">
        <f>SUMIF('FS-R2'!$B$8:$B$74,$C34,'FS-R2'!I$8:I$74)+G34</f>
        <v>0</v>
      </c>
      <c r="I34" s="64">
        <f>SUMIF('FS-R2'!$B$8:$B$74,$C34,'FS-R2'!J$8:J$74)+H34</f>
        <v>0</v>
      </c>
      <c r="J34" s="64">
        <f>SUMIF('FS-R2'!$B$8:$B$74,$C34,'FS-R2'!K$8:K$74)+I34</f>
        <v>0</v>
      </c>
      <c r="K34" s="64">
        <f>SUMIF('FS-R2'!$B$8:$B$74,$C34,'FS-R2'!L$8:L$74)+J34</f>
        <v>0</v>
      </c>
      <c r="L34" s="64">
        <f>SUMIF('FS-R2'!$B$8:$B$74,$C34,'FS-R2'!M$8:M$74)+K34</f>
        <v>0</v>
      </c>
      <c r="M34" s="64">
        <f>SUMIF('FS-R2'!$B$8:$B$74,$C34,'FS-R2'!N$8:N$74)+L34</f>
        <v>0</v>
      </c>
      <c r="N34" s="64">
        <f>SUMIF('FS-R2'!$B$8:$B$74,$C34,'FS-R2'!O$8:O$74)+M34</f>
        <v>0</v>
      </c>
      <c r="O34" s="64">
        <f>SUMIF('FS-R2'!$B$8:$B$74,$C34,'FS-R2'!P$8:P$74)+N34</f>
        <v>11.44</v>
      </c>
      <c r="P34" s="64">
        <f>SUMIF('FS-R2'!$B$8:$B$74,$C34,'FS-R2'!Q$8:Q$74)+O34</f>
        <v>108.315</v>
      </c>
      <c r="Q34" s="64">
        <f>SUMIF('FS-R2'!$B$8:$B$74,$C34,'FS-R2'!R$8:R$74)+P34</f>
        <v>108.315</v>
      </c>
      <c r="R34" s="64">
        <f>SUMIF('FS-R2'!$B$8:$B$74,$C34,'FS-R2'!S$8:S$74)+Q34</f>
        <v>226.24099999999999</v>
      </c>
      <c r="S34" s="64">
        <f>SUMIF('FS-R2'!$B$8:$B$74,$C34,'FS-R2'!T$8:T$74)+R34</f>
        <v>462.87099999999998</v>
      </c>
      <c r="T34" s="64">
        <f>SUMIF('FS-R2'!$B$8:$B$74,$C34,'FS-R2'!U$8:U$74)+S34</f>
        <v>688.71600000000001</v>
      </c>
      <c r="U34" s="64">
        <f>SUMIF('FS-R2'!$B$8:$B$74,$C34,'FS-R2'!V$8:V$74)+T34</f>
        <v>737.00700000000006</v>
      </c>
      <c r="V34" s="64">
        <f>SUMIF('FS-R2'!$B$8:$B$74,$C34,'FS-R2'!W$8:W$74)+U34</f>
        <v>1027.5830000000001</v>
      </c>
      <c r="W34" s="64">
        <f>SUMIF('FS-R2'!$B$8:$B$74,$C34,'FS-R2'!X$8:X$74)+V34</f>
        <v>1040.172</v>
      </c>
    </row>
    <row r="35" spans="3:23" x14ac:dyDescent="0.25">
      <c r="C35" s="59" t="s">
        <v>89</v>
      </c>
      <c r="D35" s="64">
        <f>SUMIF('FS-R2'!$B$8:$B$74,$C35,'FS-R2'!E$8:E$74)</f>
        <v>153.77199999999999</v>
      </c>
      <c r="E35" s="64">
        <f>SUMIF('FS-R2'!$B$8:$B$74,$C35,'FS-R2'!F$8:F$74)+D35</f>
        <v>281.48199999999997</v>
      </c>
      <c r="F35" s="64">
        <f>SUMIF('FS-R2'!$B$8:$B$74,$C35,'FS-R2'!G$8:G$74)+E35</f>
        <v>407.572</v>
      </c>
      <c r="G35" s="64">
        <f>SUMIF('FS-R2'!$B$8:$B$74,$C35,'FS-R2'!H$8:H$74)+F35</f>
        <v>529.15200000000004</v>
      </c>
      <c r="H35" s="64">
        <f>SUMIF('FS-R2'!$B$8:$B$74,$C35,'FS-R2'!I$8:I$74)+G35</f>
        <v>649.822</v>
      </c>
      <c r="I35" s="64">
        <f>SUMIF('FS-R2'!$B$8:$B$74,$C35,'FS-R2'!J$8:J$74)+H35</f>
        <v>763.88200000000006</v>
      </c>
      <c r="J35" s="64">
        <f>SUMIF('FS-R2'!$B$8:$B$74,$C35,'FS-R2'!K$8:K$74)+I35</f>
        <v>881.74200000000008</v>
      </c>
      <c r="K35" s="64">
        <f>SUMIF('FS-R2'!$B$8:$B$74,$C35,'FS-R2'!L$8:L$74)+J35</f>
        <v>999.39200000000005</v>
      </c>
      <c r="L35" s="64">
        <f>SUMIF('FS-R2'!$B$8:$B$74,$C35,'FS-R2'!M$8:M$74)+K35</f>
        <v>1110.972</v>
      </c>
      <c r="M35" s="64">
        <f>SUMIF('FS-R2'!$B$8:$B$74,$C35,'FS-R2'!N$8:N$74)+L35</f>
        <v>1222.192</v>
      </c>
      <c r="N35" s="64">
        <f>SUMIF('FS-R2'!$B$8:$B$74,$C35,'FS-R2'!O$8:O$74)+M35</f>
        <v>1330.462</v>
      </c>
      <c r="O35" s="64">
        <f>SUMIF('FS-R2'!$B$8:$B$74,$C35,'FS-R2'!P$8:P$74)+N35</f>
        <v>1432.162</v>
      </c>
      <c r="P35" s="64">
        <f>SUMIF('FS-R2'!$B$8:$B$74,$C35,'FS-R2'!Q$8:Q$74)+O35</f>
        <v>1528.3820000000001</v>
      </c>
      <c r="Q35" s="64">
        <f>SUMIF('FS-R2'!$B$8:$B$74,$C35,'FS-R2'!R$8:R$74)+P35</f>
        <v>1623.1020000000001</v>
      </c>
      <c r="R35" s="64">
        <f>SUMIF('FS-R2'!$B$8:$B$74,$C35,'FS-R2'!S$8:S$74)+Q35</f>
        <v>1716.6020000000001</v>
      </c>
      <c r="S35" s="64">
        <f>SUMIF('FS-R2'!$B$8:$B$74,$C35,'FS-R2'!T$8:T$74)+R35</f>
        <v>1799.962</v>
      </c>
      <c r="T35" s="64">
        <f>SUMIF('FS-R2'!$B$8:$B$74,$C35,'FS-R2'!U$8:U$74)+S35</f>
        <v>1874.5519999999999</v>
      </c>
      <c r="U35" s="64">
        <f>SUMIF('FS-R2'!$B$8:$B$74,$C35,'FS-R2'!V$8:V$74)+T35</f>
        <v>1939.8819999999998</v>
      </c>
      <c r="V35" s="64">
        <f>SUMIF('FS-R2'!$B$8:$B$74,$C35,'FS-R2'!W$8:W$74)+U35</f>
        <v>2002.2919999999999</v>
      </c>
      <c r="W35" s="64">
        <f>SUMIF('FS-R2'!$B$8:$B$74,$C35,'FS-R2'!X$8:X$74)+V35</f>
        <v>2064.652</v>
      </c>
    </row>
    <row r="36" spans="3:23" x14ac:dyDescent="0.25">
      <c r="C36" s="59" t="s">
        <v>90</v>
      </c>
      <c r="D36" s="64">
        <f>SUMIF('FS-R2'!$B$8:$B$74,$C36,'FS-R2'!E$8:E$74)</f>
        <v>0</v>
      </c>
      <c r="E36" s="64">
        <f>SUMIF('FS-R2'!$B$8:$B$74,$C36,'FS-R2'!F$8:F$74)+D36</f>
        <v>0</v>
      </c>
      <c r="F36" s="64">
        <f>SUMIF('FS-R2'!$B$8:$B$74,$C36,'FS-R2'!G$8:G$74)+E36</f>
        <v>0</v>
      </c>
      <c r="G36" s="64">
        <f>SUMIF('FS-R2'!$B$8:$B$74,$C36,'FS-R2'!H$8:H$74)+F36</f>
        <v>0</v>
      </c>
      <c r="H36" s="64">
        <f>SUMIF('FS-R2'!$B$8:$B$74,$C36,'FS-R2'!I$8:I$74)+G36</f>
        <v>0</v>
      </c>
      <c r="I36" s="64">
        <f>SUMIF('FS-R2'!$B$8:$B$74,$C36,'FS-R2'!J$8:J$74)+H36</f>
        <v>0</v>
      </c>
      <c r="J36" s="64">
        <f>SUMIF('FS-R2'!$B$8:$B$74,$C36,'FS-R2'!K$8:K$74)+I36</f>
        <v>0</v>
      </c>
      <c r="K36" s="64">
        <f>SUMIF('FS-R2'!$B$8:$B$74,$C36,'FS-R2'!L$8:L$74)+J36</f>
        <v>0</v>
      </c>
      <c r="L36" s="64">
        <f>SUMIF('FS-R2'!$B$8:$B$74,$C36,'FS-R2'!M$8:M$74)+K36</f>
        <v>0</v>
      </c>
      <c r="M36" s="64">
        <f>SUMIF('FS-R2'!$B$8:$B$74,$C36,'FS-R2'!N$8:N$74)+L36</f>
        <v>0</v>
      </c>
      <c r="N36" s="64">
        <f>SUMIF('FS-R2'!$B$8:$B$74,$C36,'FS-R2'!O$8:O$74)+M36</f>
        <v>0</v>
      </c>
      <c r="O36" s="64">
        <f>SUMIF('FS-R2'!$B$8:$B$74,$C36,'FS-R2'!P$8:P$74)+N36</f>
        <v>192.81</v>
      </c>
      <c r="P36" s="64">
        <f>SUMIF('FS-R2'!$B$8:$B$74,$C36,'FS-R2'!Q$8:Q$74)+O36</f>
        <v>332.35</v>
      </c>
      <c r="Q36" s="64">
        <f>SUMIF('FS-R2'!$B$8:$B$74,$C36,'FS-R2'!R$8:R$74)+P36</f>
        <v>337.1</v>
      </c>
      <c r="R36" s="64">
        <f>SUMIF('FS-R2'!$B$8:$B$74,$C36,'FS-R2'!S$8:S$74)+Q36</f>
        <v>340.44</v>
      </c>
      <c r="S36" s="64">
        <f>SUMIF('FS-R2'!$B$8:$B$74,$C36,'FS-R2'!T$8:T$74)+R36</f>
        <v>343.8</v>
      </c>
      <c r="T36" s="64">
        <f>SUMIF('FS-R2'!$B$8:$B$74,$C36,'FS-R2'!U$8:U$74)+S36</f>
        <v>346.91</v>
      </c>
      <c r="U36" s="64">
        <f>SUMIF('FS-R2'!$B$8:$B$74,$C36,'FS-R2'!V$8:V$74)+T36</f>
        <v>350.58000000000004</v>
      </c>
      <c r="V36" s="64">
        <f>SUMIF('FS-R2'!$B$8:$B$74,$C36,'FS-R2'!W$8:W$74)+U36</f>
        <v>353.63000000000005</v>
      </c>
      <c r="W36" s="64">
        <f>SUMIF('FS-R2'!$B$8:$B$74,$C36,'FS-R2'!X$8:X$74)+V36</f>
        <v>365.26000000000005</v>
      </c>
    </row>
    <row r="37" spans="3:23" x14ac:dyDescent="0.25">
      <c r="C37" s="59" t="s">
        <v>91</v>
      </c>
      <c r="D37" s="64">
        <f>SUMIF('FS-R2'!$B$8:$B$74,$C37,'FS-R2'!E$8:E$74)</f>
        <v>500</v>
      </c>
      <c r="E37" s="64">
        <f>SUMIF('FS-R2'!$B$8:$B$74,$C37,'FS-R2'!F$8:F$74)</f>
        <v>521.07500000000005</v>
      </c>
      <c r="F37" s="64">
        <f>SUMIF('FS-R2'!$B$8:$B$74,$C37,'FS-R2'!G$8:G$74)</f>
        <v>881.82100000000003</v>
      </c>
      <c r="G37" s="64">
        <f>SUMIF('FS-R2'!$B$8:$B$74,$C37,'FS-R2'!H$8:H$74)</f>
        <v>811.33799999999997</v>
      </c>
      <c r="H37" s="64">
        <f>SUMIF('FS-R2'!$B$8:$B$74,$C37,'FS-R2'!I$8:I$74)</f>
        <v>795.69799999999998</v>
      </c>
      <c r="I37" s="64">
        <f>SUMIF('FS-R2'!$B$8:$B$74,$C37,'FS-R2'!J$8:J$74)</f>
        <v>911.99199999999996</v>
      </c>
      <c r="J37" s="64">
        <f>SUMIF('FS-R2'!$B$8:$B$74,$C37,'FS-R2'!K$8:K$74)</f>
        <v>840.56</v>
      </c>
      <c r="K37" s="64">
        <f>SUMIF('FS-R2'!$B$8:$B$74,$C37,'FS-R2'!L$8:L$74)</f>
        <v>881.16200000000003</v>
      </c>
      <c r="L37" s="64">
        <f>SUMIF('FS-R2'!$B$8:$B$74,$C37,'FS-R2'!M$8:M$74)</f>
        <v>1038.4829999999999</v>
      </c>
      <c r="M37" s="64">
        <f>SUMIF('FS-R2'!$B$8:$B$74,$C37,'FS-R2'!N$8:N$74)</f>
        <v>974.51199999999994</v>
      </c>
      <c r="N37" s="64">
        <f>SUMIF('FS-R2'!$B$8:$B$74,$C37,'FS-R2'!O$8:O$74)</f>
        <v>1036.502</v>
      </c>
      <c r="O37" s="64">
        <f>SUMIF('FS-R2'!$B$8:$B$74,$C37,'FS-R2'!P$8:P$74)</f>
        <v>1571.934</v>
      </c>
      <c r="P37" s="64">
        <f>SUMIF('FS-R2'!$B$8:$B$74,$C37,'FS-R2'!Q$8:Q$74)</f>
        <v>1572.0140000000001</v>
      </c>
      <c r="Q37" s="64">
        <f>SUMIF('FS-R2'!$B$8:$B$74,$C37,'FS-R2'!R$8:R$74)</f>
        <v>1563.0439999999999</v>
      </c>
      <c r="R37" s="64">
        <f>SUMIF('FS-R2'!$B$8:$B$74,$C37,'FS-R2'!S$8:S$74)</f>
        <v>1574.489</v>
      </c>
      <c r="S37" s="64">
        <f>SUMIF('FS-R2'!$B$8:$B$74,$C37,'FS-R2'!T$8:T$74)</f>
        <v>1574.489</v>
      </c>
      <c r="T37" s="64">
        <f>SUMIF('FS-R2'!$B$8:$B$74,$C37,'FS-R2'!U$8:U$74)</f>
        <v>1574.4690000000001</v>
      </c>
      <c r="U37" s="64">
        <f>SUMIF('FS-R2'!$B$8:$B$74,$C37,'FS-R2'!V$8:V$74)</f>
        <v>1574.4690000000001</v>
      </c>
      <c r="V37" s="64">
        <f>SUMIF('FS-R2'!$B$8:$B$74,$C37,'FS-R2'!W$8:W$74)</f>
        <v>1574.7069999999999</v>
      </c>
      <c r="W37" s="64">
        <f>SUMIF('FS-R2'!$B$8:$B$74,$C37,'FS-R2'!X$8:X$74)</f>
        <v>1538.58</v>
      </c>
    </row>
    <row r="38" spans="3:23" x14ac:dyDescent="0.25">
      <c r="C38" s="59" t="s">
        <v>92</v>
      </c>
      <c r="D38" s="64">
        <f>SUMIF('FS-R2'!$B$8:$B$74,$C38,'FS-R2'!E$8:E$74)</f>
        <v>0</v>
      </c>
      <c r="E38" s="64">
        <f>SUMIF('FS-R2'!$B$8:$B$74,$C38,'FS-R2'!F$8:F$74)+D38</f>
        <v>0</v>
      </c>
      <c r="F38" s="64">
        <f>SUMIF('FS-R2'!$B$8:$B$74,$C38,'FS-R2'!G$8:G$74)+E38</f>
        <v>0</v>
      </c>
      <c r="G38" s="64">
        <f>SUMIF('FS-R2'!$B$8:$B$74,$C38,'FS-R2'!H$8:H$74)+F38</f>
        <v>0</v>
      </c>
      <c r="H38" s="64">
        <f>SUMIF('FS-R2'!$B$8:$B$74,$C38,'FS-R2'!I$8:I$74)+G38</f>
        <v>0</v>
      </c>
      <c r="I38" s="64">
        <f>SUMIF('FS-R2'!$B$8:$B$74,$C38,'FS-R2'!J$8:J$74)+H38</f>
        <v>0</v>
      </c>
      <c r="J38" s="64">
        <f>SUMIF('FS-R2'!$B$8:$B$74,$C38,'FS-R2'!K$8:K$74)+I38</f>
        <v>0</v>
      </c>
      <c r="K38" s="64">
        <f>SUMIF('FS-R2'!$B$8:$B$74,$C38,'FS-R2'!L$8:L$74)+J38</f>
        <v>0</v>
      </c>
      <c r="L38" s="64">
        <f>SUMIF('FS-R2'!$B$8:$B$74,$C38,'FS-R2'!M$8:M$74)+K38</f>
        <v>0</v>
      </c>
      <c r="M38" s="64">
        <f>SUMIF('FS-R2'!$B$8:$B$74,$C38,'FS-R2'!N$8:N$74)+L38</f>
        <v>0</v>
      </c>
      <c r="N38" s="64">
        <f>SUMIF('FS-R2'!$B$8:$B$74,$C38,'FS-R2'!O$8:O$74)+M38</f>
        <v>0</v>
      </c>
      <c r="O38" s="64">
        <f>SUMIF('FS-R2'!$B$8:$B$74,$C38,'FS-R2'!P$8:P$74)+N38</f>
        <v>0</v>
      </c>
      <c r="P38" s="64">
        <f>SUMIF('FS-R2'!$B$8:$B$74,$C38,'FS-R2'!Q$8:Q$74)+O38</f>
        <v>30</v>
      </c>
      <c r="Q38" s="64">
        <f>SUMIF('FS-R2'!$B$8:$B$74,$C38,'FS-R2'!R$8:R$74)+P38</f>
        <v>30</v>
      </c>
      <c r="R38" s="64">
        <f>SUMIF('FS-R2'!$B$8:$B$74,$C38,'FS-R2'!S$8:S$74)+Q38</f>
        <v>30</v>
      </c>
      <c r="S38" s="64">
        <f>SUMIF('FS-R2'!$B$8:$B$74,$C38,'FS-R2'!T$8:T$74)+R38</f>
        <v>30</v>
      </c>
      <c r="T38" s="64">
        <f>SUMIF('FS-R2'!$B$8:$B$74,$C38,'FS-R2'!U$8:U$74)+S38</f>
        <v>30</v>
      </c>
      <c r="U38" s="64">
        <f>SUMIF('FS-R2'!$B$8:$B$74,$C38,'FS-R2'!V$8:V$74)+T38</f>
        <v>30</v>
      </c>
      <c r="V38" s="64">
        <f>SUMIF('FS-R2'!$B$8:$B$74,$C38,'FS-R2'!W$8:W$74)+U38</f>
        <v>30</v>
      </c>
      <c r="W38" s="64">
        <f>SUMIF('FS-R2'!$B$8:$B$74,$C38,'FS-R2'!X$8:X$74)+V38</f>
        <v>30</v>
      </c>
    </row>
    <row r="39" spans="3:23" x14ac:dyDescent="0.25">
      <c r="C39" s="59" t="s">
        <v>84</v>
      </c>
      <c r="D39" s="64">
        <f>SUMIF('FS-R2'!$B$8:$B$74,$C39,'FS-R2'!E$8:E$74)</f>
        <v>0</v>
      </c>
      <c r="E39" s="64">
        <f>SUMIF('FS-R2'!$B$8:$B$74,$C39,'FS-R2'!F$8:F$74)+D39</f>
        <v>0</v>
      </c>
      <c r="F39" s="64">
        <f>SUMIF('FS-R2'!$B$8:$B$74,$C39,'FS-R2'!G$8:G$74)+E39</f>
        <v>-280</v>
      </c>
      <c r="G39" s="64">
        <f>SUMIF('FS-R2'!$B$8:$B$74,$C39,'FS-R2'!H$8:H$74)+F39</f>
        <v>-280</v>
      </c>
      <c r="H39" s="64">
        <f>SUMIF('FS-R2'!$B$8:$B$74,$C39,'FS-R2'!I$8:I$74)+G39</f>
        <v>-667</v>
      </c>
      <c r="I39" s="64">
        <f>SUMIF('FS-R2'!$B$8:$B$74,$C39,'FS-R2'!J$8:J$74)+H39</f>
        <v>-667</v>
      </c>
      <c r="J39" s="64">
        <f>SUMIF('FS-R2'!$B$8:$B$74,$C39,'FS-R2'!K$8:K$74)+I39</f>
        <v>-667</v>
      </c>
      <c r="K39" s="64">
        <f>SUMIF('FS-R2'!$B$8:$B$74,$C39,'FS-R2'!L$8:L$74)+J39</f>
        <v>-667</v>
      </c>
      <c r="L39" s="64">
        <f>SUMIF('FS-R2'!$B$8:$B$74,$C39,'FS-R2'!M$8:M$74)+K39</f>
        <v>-667</v>
      </c>
      <c r="M39" s="64">
        <f>SUMIF('FS-R2'!$B$8:$B$74,$C39,'FS-R2'!N$8:N$74)+L39</f>
        <v>-749.3</v>
      </c>
      <c r="N39" s="64">
        <f>SUMIF('FS-R2'!$B$8:$B$74,$C39,'FS-R2'!O$8:O$74)+M39</f>
        <v>-749.3</v>
      </c>
      <c r="O39" s="64">
        <f>SUMIF('FS-R2'!$B$8:$B$74,$C39,'FS-R2'!P$8:P$74)+N39</f>
        <v>-749.3</v>
      </c>
      <c r="P39" s="64">
        <f>SUMIF('FS-R2'!$B$8:$B$74,$C39,'FS-R2'!Q$8:Q$74)+O39</f>
        <v>-1103.3</v>
      </c>
      <c r="Q39" s="64">
        <f>SUMIF('FS-R2'!$B$8:$B$74,$C39,'FS-R2'!R$8:R$74)+P39</f>
        <v>-1103.3</v>
      </c>
      <c r="R39" s="64">
        <f>SUMIF('FS-R2'!$B$8:$B$74,$C39,'FS-R2'!S$8:S$74)+Q39</f>
        <v>-1103.3</v>
      </c>
      <c r="S39" s="64">
        <f>SUMIF('FS-R2'!$B$8:$B$74,$C39,'FS-R2'!T$8:T$74)+R39</f>
        <v>-1103.3</v>
      </c>
      <c r="T39" s="64">
        <f>SUMIF('FS-R2'!$B$8:$B$74,$C39,'FS-R2'!U$8:U$74)+S39</f>
        <v>-1462.6</v>
      </c>
      <c r="U39" s="64">
        <f>SUMIF('FS-R2'!$B$8:$B$74,$C39,'FS-R2'!V$8:V$74)+T39</f>
        <v>-1462.6</v>
      </c>
      <c r="V39" s="64">
        <f>SUMIF('FS-R2'!$B$8:$B$74,$C39,'FS-R2'!W$8:W$74)+U39</f>
        <v>-1462.6</v>
      </c>
      <c r="W39" s="64">
        <f>SUMIF('FS-R2'!$B$8:$B$74,$C39,'FS-R2'!X$8:X$74)+V39</f>
        <v>-1462.6</v>
      </c>
    </row>
    <row r="40" spans="3:23" x14ac:dyDescent="0.25">
      <c r="C40" s="59" t="s">
        <v>85</v>
      </c>
      <c r="D40" s="64">
        <f>SUMIF('FS-R2'!$B$8:$B$74,$C40,'FS-R2'!E$8:E$74)</f>
        <v>0</v>
      </c>
      <c r="E40" s="64">
        <f>SUMIF('FS-R2'!$B$8:$B$74,$C40,'FS-R2'!F$8:F$74)+D40</f>
        <v>0</v>
      </c>
      <c r="F40" s="64">
        <f>SUMIF('FS-R2'!$B$8:$B$74,$C40,'FS-R2'!G$8:G$74)+E40</f>
        <v>0</v>
      </c>
      <c r="G40" s="64">
        <f>SUMIF('FS-R2'!$B$8:$B$74,$C40,'FS-R2'!H$8:H$74)+F40</f>
        <v>0</v>
      </c>
      <c r="H40" s="64">
        <f>SUMIF('FS-R2'!$B$8:$B$74,$C40,'FS-R2'!I$8:I$74)+G40</f>
        <v>0</v>
      </c>
      <c r="I40" s="64">
        <f>SUMIF('FS-R2'!$B$8:$B$74,$C40,'FS-R2'!J$8:J$74)+H40</f>
        <v>0</v>
      </c>
      <c r="J40" s="64">
        <f>SUMIF('FS-R2'!$B$8:$B$74,$C40,'FS-R2'!K$8:K$74)+I40</f>
        <v>0</v>
      </c>
      <c r="K40" s="64">
        <f>SUMIF('FS-R2'!$B$8:$B$74,$C40,'FS-R2'!L$8:L$74)+J40</f>
        <v>0</v>
      </c>
      <c r="L40" s="64">
        <f>SUMIF('FS-R2'!$B$8:$B$74,$C40,'FS-R2'!M$8:M$74)+K40</f>
        <v>0</v>
      </c>
      <c r="M40" s="64">
        <f>SUMIF('FS-R2'!$B$8:$B$74,$C40,'FS-R2'!N$8:N$74)+L40</f>
        <v>0</v>
      </c>
      <c r="N40" s="64">
        <f>SUMIF('FS-R2'!$B$8:$B$74,$C40,'FS-R2'!O$8:O$74)+M40</f>
        <v>0</v>
      </c>
      <c r="O40" s="64">
        <f>SUMIF('FS-R2'!$B$8:$B$74,$C40,'FS-R2'!P$8:P$74)+N40</f>
        <v>-762</v>
      </c>
      <c r="P40" s="64">
        <f>SUMIF('FS-R2'!$B$8:$B$74,$C40,'FS-R2'!Q$8:Q$74)+O40</f>
        <v>-762</v>
      </c>
      <c r="Q40" s="64">
        <f>SUMIF('FS-R2'!$B$8:$B$74,$C40,'FS-R2'!R$8:R$74)+P40</f>
        <v>-1119</v>
      </c>
      <c r="R40" s="64">
        <f>SUMIF('FS-R2'!$B$8:$B$74,$C40,'FS-R2'!S$8:S$74)+Q40</f>
        <v>-1196.78</v>
      </c>
      <c r="S40" s="64">
        <f>SUMIF('FS-R2'!$B$8:$B$74,$C40,'FS-R2'!T$8:T$74)+R40</f>
        <v>-1196.78</v>
      </c>
      <c r="T40" s="64">
        <f>SUMIF('FS-R2'!$B$8:$B$74,$C40,'FS-R2'!U$8:U$74)+S40</f>
        <v>-1554.28</v>
      </c>
      <c r="U40" s="64">
        <f>SUMIF('FS-R2'!$B$8:$B$74,$C40,'FS-R2'!V$8:V$74)+T40</f>
        <v>-1554.28</v>
      </c>
      <c r="V40" s="64">
        <f>SUMIF('FS-R2'!$B$8:$B$74,$C40,'FS-R2'!W$8:W$74)+U40</f>
        <v>-1635.82</v>
      </c>
      <c r="W40" s="64">
        <f>SUMIF('FS-R2'!$B$8:$B$74,$C40,'FS-R2'!X$8:X$74)+V40</f>
        <v>-1635.82</v>
      </c>
    </row>
    <row r="42" spans="3:23" x14ac:dyDescent="0.25">
      <c r="M42" s="62" t="s">
        <v>93</v>
      </c>
    </row>
    <row r="43" spans="3:23" x14ac:dyDescent="0.25">
      <c r="E43" s="59">
        <v>2</v>
      </c>
      <c r="F43" s="59">
        <f t="shared" ref="F43:L43" si="4">E43+1</f>
        <v>3</v>
      </c>
      <c r="G43" s="59">
        <f t="shared" si="4"/>
        <v>4</v>
      </c>
      <c r="H43" s="59">
        <f t="shared" si="4"/>
        <v>5</v>
      </c>
      <c r="I43" s="59">
        <f t="shared" si="4"/>
        <v>6</v>
      </c>
      <c r="J43" s="59">
        <f t="shared" si="4"/>
        <v>7</v>
      </c>
      <c r="K43" s="59">
        <f t="shared" si="4"/>
        <v>8</v>
      </c>
      <c r="L43" s="59">
        <f t="shared" si="4"/>
        <v>9</v>
      </c>
    </row>
    <row r="44" spans="3:23" ht="30" x14ac:dyDescent="0.25">
      <c r="E44" s="65" t="s">
        <v>87</v>
      </c>
      <c r="F44" s="65" t="s">
        <v>88</v>
      </c>
      <c r="G44" s="65" t="s">
        <v>89</v>
      </c>
      <c r="H44" s="65" t="s">
        <v>90</v>
      </c>
      <c r="I44" s="65" t="s">
        <v>91</v>
      </c>
      <c r="J44" s="65" t="s">
        <v>92</v>
      </c>
      <c r="K44" s="65" t="s">
        <v>84</v>
      </c>
      <c r="L44" s="65" t="s">
        <v>85</v>
      </c>
    </row>
    <row r="45" spans="3:23" x14ac:dyDescent="0.25">
      <c r="C45" s="59">
        <v>2017</v>
      </c>
      <c r="D45" s="59" t="s">
        <v>78</v>
      </c>
      <c r="E45" s="64">
        <f>HLOOKUP($C45,$D$2:$W$10,E$43,FALSE)</f>
        <v>0</v>
      </c>
      <c r="F45" s="64">
        <f t="shared" ref="F45:L45" si="5">HLOOKUP($C45,$D$2:$W$10,F$43,FALSE)</f>
        <v>0</v>
      </c>
      <c r="G45" s="64">
        <f t="shared" si="5"/>
        <v>153.77199999999999</v>
      </c>
      <c r="H45" s="64">
        <f t="shared" si="5"/>
        <v>0</v>
      </c>
      <c r="I45" s="64">
        <f t="shared" si="5"/>
        <v>500</v>
      </c>
      <c r="J45" s="64">
        <f t="shared" si="5"/>
        <v>0</v>
      </c>
      <c r="K45" s="64">
        <f t="shared" si="5"/>
        <v>0</v>
      </c>
      <c r="L45" s="64">
        <f t="shared" si="5"/>
        <v>0</v>
      </c>
    </row>
    <row r="46" spans="3:23" x14ac:dyDescent="0.25">
      <c r="D46" s="59" t="s">
        <v>79</v>
      </c>
      <c r="E46" s="64">
        <f>HLOOKUP($C45,$D$12:$W$20,E$43,FALSE)</f>
        <v>0</v>
      </c>
      <c r="F46" s="64">
        <f t="shared" ref="F46:L46" si="6">HLOOKUP($C45,$D$12:$W$20,F$43,FALSE)</f>
        <v>0</v>
      </c>
      <c r="G46" s="64">
        <f t="shared" si="6"/>
        <v>153.77199999999999</v>
      </c>
      <c r="H46" s="64">
        <f t="shared" si="6"/>
        <v>0</v>
      </c>
      <c r="I46" s="64">
        <f t="shared" si="6"/>
        <v>500</v>
      </c>
      <c r="J46" s="64">
        <f t="shared" si="6"/>
        <v>0</v>
      </c>
      <c r="K46" s="64">
        <f t="shared" si="6"/>
        <v>0</v>
      </c>
      <c r="L46" s="64">
        <f t="shared" si="6"/>
        <v>0</v>
      </c>
    </row>
    <row r="47" spans="3:23" x14ac:dyDescent="0.25">
      <c r="D47" s="59" t="s">
        <v>82</v>
      </c>
      <c r="E47" s="64">
        <f>HLOOKUP($C45,$D$22:$W$30,E$43,FALSE)</f>
        <v>0</v>
      </c>
      <c r="F47" s="64">
        <f t="shared" ref="F47:L47" si="7">HLOOKUP($C45,$D$22:$W$30,F$43,FALSE)</f>
        <v>0</v>
      </c>
      <c r="G47" s="64">
        <f t="shared" si="7"/>
        <v>153.77199999999999</v>
      </c>
      <c r="H47" s="64">
        <f t="shared" si="7"/>
        <v>0</v>
      </c>
      <c r="I47" s="64">
        <f t="shared" si="7"/>
        <v>500</v>
      </c>
      <c r="J47" s="64">
        <f t="shared" si="7"/>
        <v>0</v>
      </c>
      <c r="K47" s="64">
        <f t="shared" si="7"/>
        <v>0</v>
      </c>
      <c r="L47" s="64">
        <f t="shared" si="7"/>
        <v>0</v>
      </c>
    </row>
    <row r="48" spans="3:23" x14ac:dyDescent="0.25">
      <c r="D48" s="59" t="s">
        <v>83</v>
      </c>
      <c r="E48" s="64">
        <f>HLOOKUP($C45,$D$32:$W$40,E$43,FALSE)</f>
        <v>0</v>
      </c>
      <c r="F48" s="64">
        <f t="shared" ref="F48:L48" si="8">HLOOKUP($C45,$D$32:$W$40,F$43,FALSE)</f>
        <v>0</v>
      </c>
      <c r="G48" s="64">
        <f t="shared" si="8"/>
        <v>153.77199999999999</v>
      </c>
      <c r="H48" s="64">
        <f t="shared" si="8"/>
        <v>0</v>
      </c>
      <c r="I48" s="64">
        <f t="shared" si="8"/>
        <v>500</v>
      </c>
      <c r="J48" s="64">
        <f t="shared" si="8"/>
        <v>0</v>
      </c>
      <c r="K48" s="64">
        <f t="shared" si="8"/>
        <v>0</v>
      </c>
      <c r="L48" s="64">
        <f t="shared" si="8"/>
        <v>0</v>
      </c>
    </row>
    <row r="50" spans="3:12" x14ac:dyDescent="0.25">
      <c r="C50" s="59">
        <f>C45+1</f>
        <v>2018</v>
      </c>
      <c r="D50" s="59" t="s">
        <v>78</v>
      </c>
      <c r="E50" s="64">
        <f>HLOOKUP($C50,$D$2:$W$10,E$43,FALSE)</f>
        <v>0</v>
      </c>
      <c r="F50" s="64">
        <f t="shared" ref="F50:L50" si="9">HLOOKUP($C50,$D$2:$W$10,F$43,FALSE)</f>
        <v>0</v>
      </c>
      <c r="G50" s="64">
        <f t="shared" si="9"/>
        <v>281.48199999999997</v>
      </c>
      <c r="H50" s="64">
        <f t="shared" si="9"/>
        <v>0</v>
      </c>
      <c r="I50" s="64">
        <f t="shared" si="9"/>
        <v>521.07500000000005</v>
      </c>
      <c r="J50" s="64">
        <f t="shared" si="9"/>
        <v>0</v>
      </c>
      <c r="K50" s="64">
        <f t="shared" si="9"/>
        <v>0</v>
      </c>
      <c r="L50" s="64">
        <f t="shared" si="9"/>
        <v>0</v>
      </c>
    </row>
    <row r="51" spans="3:12" x14ac:dyDescent="0.25">
      <c r="D51" s="59" t="s">
        <v>79</v>
      </c>
      <c r="E51" s="64">
        <f>HLOOKUP($C50,$D$12:$W$20,E$43,FALSE)</f>
        <v>0</v>
      </c>
      <c r="F51" s="64">
        <f t="shared" ref="F51" si="10">HLOOKUP($C50,$D$12:$W$20,F$43,FALSE)</f>
        <v>0</v>
      </c>
      <c r="G51" s="64">
        <f t="shared" ref="G51" si="11">HLOOKUP($C50,$D$12:$W$20,G$43,FALSE)</f>
        <v>281.48199999999997</v>
      </c>
      <c r="H51" s="64">
        <f t="shared" ref="H51" si="12">HLOOKUP($C50,$D$12:$W$20,H$43,FALSE)</f>
        <v>0</v>
      </c>
      <c r="I51" s="64">
        <f t="shared" ref="I51" si="13">HLOOKUP($C50,$D$12:$W$20,I$43,FALSE)</f>
        <v>521.07500000000005</v>
      </c>
      <c r="J51" s="64">
        <f t="shared" ref="J51" si="14">HLOOKUP($C50,$D$12:$W$20,J$43,FALSE)</f>
        <v>0</v>
      </c>
      <c r="K51" s="64">
        <f t="shared" ref="K51" si="15">HLOOKUP($C50,$D$12:$W$20,K$43,FALSE)</f>
        <v>0</v>
      </c>
      <c r="L51" s="64">
        <f t="shared" ref="L51" si="16">HLOOKUP($C50,$D$12:$W$20,L$43,FALSE)</f>
        <v>0</v>
      </c>
    </row>
    <row r="52" spans="3:12" x14ac:dyDescent="0.25">
      <c r="D52" s="59" t="s">
        <v>82</v>
      </c>
      <c r="E52" s="64">
        <f>HLOOKUP($C50,$D$22:$W$30,E$43,FALSE)</f>
        <v>0</v>
      </c>
      <c r="F52" s="64">
        <f t="shared" ref="F52:L52" si="17">HLOOKUP($C50,$D$22:$W$30,F$43,FALSE)</f>
        <v>0</v>
      </c>
      <c r="G52" s="64">
        <f t="shared" si="17"/>
        <v>281.48199999999997</v>
      </c>
      <c r="H52" s="64">
        <f t="shared" si="17"/>
        <v>0</v>
      </c>
      <c r="I52" s="64">
        <f t="shared" si="17"/>
        <v>521.07500000000005</v>
      </c>
      <c r="J52" s="64">
        <f t="shared" si="17"/>
        <v>0</v>
      </c>
      <c r="K52" s="64">
        <f t="shared" si="17"/>
        <v>0</v>
      </c>
      <c r="L52" s="64">
        <f t="shared" si="17"/>
        <v>0</v>
      </c>
    </row>
    <row r="53" spans="3:12" x14ac:dyDescent="0.25">
      <c r="D53" s="59" t="s">
        <v>83</v>
      </c>
      <c r="E53" s="64">
        <f>HLOOKUP($C50,$D$32:$W$40,E$43,FALSE)</f>
        <v>0</v>
      </c>
      <c r="F53" s="64">
        <f t="shared" ref="F53:L53" si="18">HLOOKUP($C50,$D$32:$W$40,F$43,FALSE)</f>
        <v>0</v>
      </c>
      <c r="G53" s="64">
        <f t="shared" si="18"/>
        <v>281.48199999999997</v>
      </c>
      <c r="H53" s="64">
        <f t="shared" si="18"/>
        <v>0</v>
      </c>
      <c r="I53" s="64">
        <f t="shared" si="18"/>
        <v>521.07500000000005</v>
      </c>
      <c r="J53" s="64">
        <f t="shared" si="18"/>
        <v>0</v>
      </c>
      <c r="K53" s="64">
        <f t="shared" si="18"/>
        <v>0</v>
      </c>
      <c r="L53" s="64">
        <f t="shared" si="18"/>
        <v>0</v>
      </c>
    </row>
    <row r="55" spans="3:12" x14ac:dyDescent="0.25">
      <c r="C55" s="59">
        <f>C50+1</f>
        <v>2019</v>
      </c>
      <c r="D55" s="59" t="s">
        <v>78</v>
      </c>
      <c r="E55" s="64">
        <f>HLOOKUP($C55,$D$2:$W$10,E$43,FALSE)</f>
        <v>0</v>
      </c>
      <c r="F55" s="64">
        <f t="shared" ref="F55:L55" si="19">HLOOKUP($C55,$D$2:$W$10,F$43,FALSE)</f>
        <v>0</v>
      </c>
      <c r="G55" s="64">
        <f t="shared" si="19"/>
        <v>412.67199999999997</v>
      </c>
      <c r="H55" s="64">
        <f t="shared" si="19"/>
        <v>0</v>
      </c>
      <c r="I55" s="64">
        <f t="shared" si="19"/>
        <v>877.87300000000005</v>
      </c>
      <c r="J55" s="64">
        <f t="shared" si="19"/>
        <v>0</v>
      </c>
      <c r="K55" s="64">
        <f t="shared" si="19"/>
        <v>-280</v>
      </c>
      <c r="L55" s="64">
        <f t="shared" si="19"/>
        <v>0</v>
      </c>
    </row>
    <row r="56" spans="3:12" x14ac:dyDescent="0.25">
      <c r="D56" s="59" t="s">
        <v>79</v>
      </c>
      <c r="E56" s="64">
        <f>HLOOKUP($C55,$D$12:$W$20,E$43,FALSE)</f>
        <v>0</v>
      </c>
      <c r="F56" s="64">
        <f t="shared" ref="F56" si="20">HLOOKUP($C55,$D$12:$W$20,F$43,FALSE)</f>
        <v>0</v>
      </c>
      <c r="G56" s="64">
        <f t="shared" ref="G56" si="21">HLOOKUP($C55,$D$12:$W$20,G$43,FALSE)</f>
        <v>412.67199999999997</v>
      </c>
      <c r="H56" s="64">
        <f t="shared" ref="H56" si="22">HLOOKUP($C55,$D$12:$W$20,H$43,FALSE)</f>
        <v>0</v>
      </c>
      <c r="I56" s="64">
        <f t="shared" ref="I56" si="23">HLOOKUP($C55,$D$12:$W$20,I$43,FALSE)</f>
        <v>877.87300000000005</v>
      </c>
      <c r="J56" s="64">
        <f t="shared" ref="J56" si="24">HLOOKUP($C55,$D$12:$W$20,J$43,FALSE)</f>
        <v>0</v>
      </c>
      <c r="K56" s="64">
        <f t="shared" ref="K56" si="25">HLOOKUP($C55,$D$12:$W$20,K$43,FALSE)</f>
        <v>-280</v>
      </c>
      <c r="L56" s="64">
        <f t="shared" ref="L56" si="26">HLOOKUP($C55,$D$12:$W$20,L$43,FALSE)</f>
        <v>0</v>
      </c>
    </row>
    <row r="57" spans="3:12" x14ac:dyDescent="0.25">
      <c r="D57" s="59" t="s">
        <v>82</v>
      </c>
      <c r="E57" s="64">
        <f>HLOOKUP($C55,$D$22:$W$30,E$43,FALSE)</f>
        <v>0</v>
      </c>
      <c r="F57" s="64">
        <f t="shared" ref="F57:L57" si="27">HLOOKUP($C55,$D$22:$W$30,F$43,FALSE)</f>
        <v>0</v>
      </c>
      <c r="G57" s="64">
        <f t="shared" si="27"/>
        <v>412.67199999999997</v>
      </c>
      <c r="H57" s="64">
        <f t="shared" si="27"/>
        <v>0</v>
      </c>
      <c r="I57" s="64">
        <f t="shared" si="27"/>
        <v>877.87300000000005</v>
      </c>
      <c r="J57" s="64">
        <f t="shared" si="27"/>
        <v>0</v>
      </c>
      <c r="K57" s="64">
        <f t="shared" si="27"/>
        <v>-280</v>
      </c>
      <c r="L57" s="64">
        <f t="shared" si="27"/>
        <v>0</v>
      </c>
    </row>
    <row r="58" spans="3:12" x14ac:dyDescent="0.25">
      <c r="D58" s="59" t="s">
        <v>83</v>
      </c>
      <c r="E58" s="64">
        <f>HLOOKUP($C55,$D$32:$W$40,E$43,FALSE)</f>
        <v>0</v>
      </c>
      <c r="F58" s="64">
        <f t="shared" ref="F58:L58" si="28">HLOOKUP($C55,$D$32:$W$40,F$43,FALSE)</f>
        <v>0</v>
      </c>
      <c r="G58" s="64">
        <f t="shared" si="28"/>
        <v>407.572</v>
      </c>
      <c r="H58" s="64">
        <f t="shared" si="28"/>
        <v>0</v>
      </c>
      <c r="I58" s="64">
        <f t="shared" si="28"/>
        <v>881.82100000000003</v>
      </c>
      <c r="J58" s="64">
        <f t="shared" si="28"/>
        <v>0</v>
      </c>
      <c r="K58" s="64">
        <f t="shared" si="28"/>
        <v>-280</v>
      </c>
      <c r="L58" s="64">
        <f t="shared" si="28"/>
        <v>0</v>
      </c>
    </row>
    <row r="60" spans="3:12" x14ac:dyDescent="0.25">
      <c r="C60" s="59">
        <f>C55+1</f>
        <v>2020</v>
      </c>
      <c r="D60" s="59" t="s">
        <v>78</v>
      </c>
      <c r="E60" s="64">
        <f>HLOOKUP($C60,$D$2:$W$10,E$43,FALSE)</f>
        <v>0</v>
      </c>
      <c r="F60" s="64">
        <f t="shared" ref="F60:L60" si="29">HLOOKUP($C60,$D$2:$W$10,F$43,FALSE)</f>
        <v>0</v>
      </c>
      <c r="G60" s="64">
        <f t="shared" si="29"/>
        <v>534.25199999999995</v>
      </c>
      <c r="H60" s="64">
        <f t="shared" si="29"/>
        <v>0</v>
      </c>
      <c r="I60" s="64">
        <f t="shared" si="29"/>
        <v>807.39</v>
      </c>
      <c r="J60" s="64">
        <f t="shared" si="29"/>
        <v>0</v>
      </c>
      <c r="K60" s="64">
        <f t="shared" si="29"/>
        <v>-280</v>
      </c>
      <c r="L60" s="64">
        <f t="shared" si="29"/>
        <v>0</v>
      </c>
    </row>
    <row r="61" spans="3:12" x14ac:dyDescent="0.25">
      <c r="D61" s="59" t="s">
        <v>79</v>
      </c>
      <c r="E61" s="64">
        <f>HLOOKUP($C60,$D$12:$W$20,E$43,FALSE)</f>
        <v>0</v>
      </c>
      <c r="F61" s="64">
        <f t="shared" ref="F61" si="30">HLOOKUP($C60,$D$12:$W$20,F$43,FALSE)</f>
        <v>0</v>
      </c>
      <c r="G61" s="64">
        <f t="shared" ref="G61" si="31">HLOOKUP($C60,$D$12:$W$20,G$43,FALSE)</f>
        <v>534.25199999999995</v>
      </c>
      <c r="H61" s="64">
        <f t="shared" ref="H61" si="32">HLOOKUP($C60,$D$12:$W$20,H$43,FALSE)</f>
        <v>0</v>
      </c>
      <c r="I61" s="64">
        <f t="shared" ref="I61" si="33">HLOOKUP($C60,$D$12:$W$20,I$43,FALSE)</f>
        <v>807.39</v>
      </c>
      <c r="J61" s="64">
        <f t="shared" ref="J61" si="34">HLOOKUP($C60,$D$12:$W$20,J$43,FALSE)</f>
        <v>0</v>
      </c>
      <c r="K61" s="64">
        <f t="shared" ref="K61" si="35">HLOOKUP($C60,$D$12:$W$20,K$43,FALSE)</f>
        <v>-280</v>
      </c>
      <c r="L61" s="64">
        <f t="shared" ref="L61" si="36">HLOOKUP($C60,$D$12:$W$20,L$43,FALSE)</f>
        <v>0</v>
      </c>
    </row>
    <row r="62" spans="3:12" x14ac:dyDescent="0.25">
      <c r="D62" s="59" t="s">
        <v>82</v>
      </c>
      <c r="E62" s="64">
        <f>HLOOKUP($C60,$D$22:$W$30,E$43,FALSE)</f>
        <v>0</v>
      </c>
      <c r="F62" s="64">
        <f t="shared" ref="F62:L62" si="37">HLOOKUP($C60,$D$22:$W$30,F$43,FALSE)</f>
        <v>0</v>
      </c>
      <c r="G62" s="64">
        <f t="shared" si="37"/>
        <v>534.25199999999995</v>
      </c>
      <c r="H62" s="64">
        <f t="shared" si="37"/>
        <v>0</v>
      </c>
      <c r="I62" s="64">
        <f t="shared" si="37"/>
        <v>807.39</v>
      </c>
      <c r="J62" s="64">
        <f t="shared" si="37"/>
        <v>0</v>
      </c>
      <c r="K62" s="64">
        <f t="shared" si="37"/>
        <v>-280</v>
      </c>
      <c r="L62" s="64">
        <f t="shared" si="37"/>
        <v>0</v>
      </c>
    </row>
    <row r="63" spans="3:12" x14ac:dyDescent="0.25">
      <c r="D63" s="59" t="s">
        <v>83</v>
      </c>
      <c r="E63" s="64">
        <f>HLOOKUP($C60,$D$32:$W$40,E$43,FALSE)</f>
        <v>0</v>
      </c>
      <c r="F63" s="64">
        <f t="shared" ref="F63:L63" si="38">HLOOKUP($C60,$D$32:$W$40,F$43,FALSE)</f>
        <v>0</v>
      </c>
      <c r="G63" s="64">
        <f t="shared" si="38"/>
        <v>529.15200000000004</v>
      </c>
      <c r="H63" s="64">
        <f t="shared" si="38"/>
        <v>0</v>
      </c>
      <c r="I63" s="64">
        <f t="shared" si="38"/>
        <v>811.33799999999997</v>
      </c>
      <c r="J63" s="64">
        <f t="shared" si="38"/>
        <v>0</v>
      </c>
      <c r="K63" s="64">
        <f t="shared" si="38"/>
        <v>-280</v>
      </c>
      <c r="L63" s="64">
        <f t="shared" si="38"/>
        <v>0</v>
      </c>
    </row>
    <row r="65" spans="3:12" x14ac:dyDescent="0.25">
      <c r="C65" s="59">
        <f>C60+1</f>
        <v>2021</v>
      </c>
      <c r="D65" s="59" t="s">
        <v>78</v>
      </c>
      <c r="E65" s="64">
        <f>HLOOKUP($C65,$D$2:$W$10,E$43,FALSE)</f>
        <v>403.06299999999999</v>
      </c>
      <c r="F65" s="64">
        <f t="shared" ref="F65:L65" si="39">HLOOKUP($C65,$D$2:$W$10,F$43,FALSE)</f>
        <v>0</v>
      </c>
      <c r="G65" s="64">
        <f t="shared" si="39"/>
        <v>657.00199999999995</v>
      </c>
      <c r="H65" s="64">
        <f t="shared" si="39"/>
        <v>0</v>
      </c>
      <c r="I65" s="64">
        <f t="shared" si="39"/>
        <v>902.98800000000006</v>
      </c>
      <c r="J65" s="64">
        <f t="shared" si="39"/>
        <v>0</v>
      </c>
      <c r="K65" s="64">
        <f t="shared" si="39"/>
        <v>-667</v>
      </c>
      <c r="L65" s="64">
        <f t="shared" si="39"/>
        <v>0</v>
      </c>
    </row>
    <row r="66" spans="3:12" x14ac:dyDescent="0.25">
      <c r="D66" s="59" t="s">
        <v>79</v>
      </c>
      <c r="E66" s="64">
        <f>HLOOKUP($C65,$D$12:$W$20,E$43,FALSE)</f>
        <v>1100</v>
      </c>
      <c r="F66" s="64">
        <f t="shared" ref="F66" si="40">HLOOKUP($C65,$D$12:$W$20,F$43,FALSE)</f>
        <v>0</v>
      </c>
      <c r="G66" s="64">
        <f t="shared" ref="G66" si="41">HLOOKUP($C65,$D$12:$W$20,G$43,FALSE)</f>
        <v>657.00199999999995</v>
      </c>
      <c r="H66" s="64">
        <f t="shared" ref="H66" si="42">HLOOKUP($C65,$D$12:$W$20,H$43,FALSE)</f>
        <v>0</v>
      </c>
      <c r="I66" s="64">
        <f t="shared" ref="I66" si="43">HLOOKUP($C65,$D$12:$W$20,I$43,FALSE)</f>
        <v>799.14100000000008</v>
      </c>
      <c r="J66" s="64">
        <f t="shared" ref="J66" si="44">HLOOKUP($C65,$D$12:$W$20,J$43,FALSE)</f>
        <v>0</v>
      </c>
      <c r="K66" s="64">
        <f t="shared" ref="K66" si="45">HLOOKUP($C65,$D$12:$W$20,K$43,FALSE)</f>
        <v>-667</v>
      </c>
      <c r="L66" s="64">
        <f t="shared" ref="L66" si="46">HLOOKUP($C65,$D$12:$W$20,L$43,FALSE)</f>
        <v>0</v>
      </c>
    </row>
    <row r="67" spans="3:12" x14ac:dyDescent="0.25">
      <c r="D67" s="59" t="s">
        <v>82</v>
      </c>
      <c r="E67" s="64">
        <f>HLOOKUP($C65,$D$22:$W$30,E$43,FALSE)</f>
        <v>1156.8979999999999</v>
      </c>
      <c r="F67" s="64">
        <f t="shared" ref="F67:L67" si="47">HLOOKUP($C65,$D$22:$W$30,F$43,FALSE)</f>
        <v>0</v>
      </c>
      <c r="G67" s="64">
        <f t="shared" si="47"/>
        <v>657.00199999999995</v>
      </c>
      <c r="H67" s="64">
        <f t="shared" si="47"/>
        <v>0</v>
      </c>
      <c r="I67" s="64">
        <f t="shared" si="47"/>
        <v>792.80600000000004</v>
      </c>
      <c r="J67" s="64">
        <f t="shared" si="47"/>
        <v>0</v>
      </c>
      <c r="K67" s="64">
        <f t="shared" si="47"/>
        <v>-667</v>
      </c>
      <c r="L67" s="64">
        <f t="shared" si="47"/>
        <v>0</v>
      </c>
    </row>
    <row r="68" spans="3:12" x14ac:dyDescent="0.25">
      <c r="D68" s="59" t="s">
        <v>83</v>
      </c>
      <c r="E68" s="64">
        <f>HLOOKUP($C65,$D$32:$W$40,E$43,FALSE)</f>
        <v>1161.0999999999999</v>
      </c>
      <c r="F68" s="64">
        <f t="shared" ref="F68:L68" si="48">HLOOKUP($C65,$D$32:$W$40,F$43,FALSE)</f>
        <v>0</v>
      </c>
      <c r="G68" s="64">
        <f t="shared" si="48"/>
        <v>649.822</v>
      </c>
      <c r="H68" s="64">
        <f t="shared" si="48"/>
        <v>0</v>
      </c>
      <c r="I68" s="64">
        <f t="shared" si="48"/>
        <v>795.69799999999998</v>
      </c>
      <c r="J68" s="64">
        <f t="shared" si="48"/>
        <v>0</v>
      </c>
      <c r="K68" s="64">
        <f t="shared" si="48"/>
        <v>-667</v>
      </c>
      <c r="L68" s="64">
        <f t="shared" si="48"/>
        <v>0</v>
      </c>
    </row>
    <row r="70" spans="3:12" x14ac:dyDescent="0.25">
      <c r="C70" s="59">
        <f>C65+1</f>
        <v>2022</v>
      </c>
      <c r="D70" s="59" t="s">
        <v>78</v>
      </c>
      <c r="E70" s="64">
        <f>HLOOKUP($C70,$D$2:$W$10,E$43,FALSE)</f>
        <v>403.06299999999999</v>
      </c>
      <c r="F70" s="64">
        <f t="shared" ref="F70:L70" si="49">HLOOKUP($C70,$D$2:$W$10,F$43,FALSE)</f>
        <v>0</v>
      </c>
      <c r="G70" s="64">
        <f t="shared" si="49"/>
        <v>780.26199999999994</v>
      </c>
      <c r="H70" s="64">
        <f t="shared" si="49"/>
        <v>0</v>
      </c>
      <c r="I70" s="64">
        <f t="shared" si="49"/>
        <v>1014.0029999999999</v>
      </c>
      <c r="J70" s="64">
        <f t="shared" si="49"/>
        <v>0</v>
      </c>
      <c r="K70" s="64">
        <f t="shared" si="49"/>
        <v>-667</v>
      </c>
      <c r="L70" s="64">
        <f t="shared" si="49"/>
        <v>0</v>
      </c>
    </row>
    <row r="71" spans="3:12" x14ac:dyDescent="0.25">
      <c r="D71" s="59" t="s">
        <v>79</v>
      </c>
      <c r="E71" s="64">
        <f>HLOOKUP($C70,$D$12:$W$20,E$43,FALSE)</f>
        <v>1100</v>
      </c>
      <c r="F71" s="64">
        <f t="shared" ref="F71" si="50">HLOOKUP($C70,$D$12:$W$20,F$43,FALSE)</f>
        <v>0</v>
      </c>
      <c r="G71" s="64">
        <f t="shared" ref="G71" si="51">HLOOKUP($C70,$D$12:$W$20,G$43,FALSE)</f>
        <v>771.06200000000001</v>
      </c>
      <c r="H71" s="64">
        <f t="shared" ref="H71" si="52">HLOOKUP($C70,$D$12:$W$20,H$43,FALSE)</f>
        <v>0</v>
      </c>
      <c r="I71" s="64">
        <f t="shared" ref="I71" si="53">HLOOKUP($C70,$D$12:$W$20,I$43,FALSE)</f>
        <v>915.63900000000001</v>
      </c>
      <c r="J71" s="64">
        <f t="shared" ref="J71" si="54">HLOOKUP($C70,$D$12:$W$20,J$43,FALSE)</f>
        <v>0</v>
      </c>
      <c r="K71" s="64">
        <f t="shared" ref="K71" si="55">HLOOKUP($C70,$D$12:$W$20,K$43,FALSE)</f>
        <v>-667</v>
      </c>
      <c r="L71" s="64">
        <f t="shared" ref="L71" si="56">HLOOKUP($C70,$D$12:$W$20,L$43,FALSE)</f>
        <v>0</v>
      </c>
    </row>
    <row r="72" spans="3:12" x14ac:dyDescent="0.25">
      <c r="D72" s="59" t="s">
        <v>82</v>
      </c>
      <c r="E72" s="64">
        <f>HLOOKUP($C70,$D$22:$W$30,E$43,FALSE)</f>
        <v>1156.8979999999999</v>
      </c>
      <c r="F72" s="64">
        <f t="shared" ref="F72:L72" si="57">HLOOKUP($C70,$D$22:$W$30,F$43,FALSE)</f>
        <v>0</v>
      </c>
      <c r="G72" s="64">
        <f t="shared" si="57"/>
        <v>771.06200000000001</v>
      </c>
      <c r="H72" s="64">
        <f t="shared" si="57"/>
        <v>0</v>
      </c>
      <c r="I72" s="64">
        <f t="shared" si="57"/>
        <v>909.30500000000006</v>
      </c>
      <c r="J72" s="64">
        <f t="shared" si="57"/>
        <v>0</v>
      </c>
      <c r="K72" s="64">
        <f t="shared" si="57"/>
        <v>-667</v>
      </c>
      <c r="L72" s="64">
        <f t="shared" si="57"/>
        <v>0</v>
      </c>
    </row>
    <row r="73" spans="3:12" x14ac:dyDescent="0.25">
      <c r="D73" s="59" t="s">
        <v>83</v>
      </c>
      <c r="E73" s="64">
        <f>HLOOKUP($C70,$D$32:$W$40,E$43,FALSE)</f>
        <v>1162.4679999999998</v>
      </c>
      <c r="F73" s="64">
        <f t="shared" ref="F73:L73" si="58">HLOOKUP($C70,$D$32:$W$40,F$43,FALSE)</f>
        <v>0</v>
      </c>
      <c r="G73" s="64">
        <f t="shared" si="58"/>
        <v>763.88200000000006</v>
      </c>
      <c r="H73" s="64">
        <f t="shared" si="58"/>
        <v>0</v>
      </c>
      <c r="I73" s="64">
        <f t="shared" si="58"/>
        <v>911.99199999999996</v>
      </c>
      <c r="J73" s="64">
        <f t="shared" si="58"/>
        <v>0</v>
      </c>
      <c r="K73" s="64">
        <f t="shared" si="58"/>
        <v>-667</v>
      </c>
      <c r="L73" s="64">
        <f t="shared" si="58"/>
        <v>0</v>
      </c>
    </row>
    <row r="75" spans="3:12" x14ac:dyDescent="0.25">
      <c r="C75" s="59">
        <f>C70+1</f>
        <v>2023</v>
      </c>
      <c r="D75" s="59" t="s">
        <v>78</v>
      </c>
      <c r="E75" s="64">
        <f>HLOOKUP($C75,$D$2:$W$10,E$43,FALSE)</f>
        <v>403.06299999999999</v>
      </c>
      <c r="F75" s="64">
        <f t="shared" ref="F75:L75" si="59">HLOOKUP($C75,$D$2:$W$10,F$43,FALSE)</f>
        <v>0</v>
      </c>
      <c r="G75" s="64">
        <f t="shared" si="59"/>
        <v>898.52199999999993</v>
      </c>
      <c r="H75" s="64">
        <f t="shared" si="59"/>
        <v>0</v>
      </c>
      <c r="I75" s="64">
        <f t="shared" si="59"/>
        <v>942.34300000000007</v>
      </c>
      <c r="J75" s="64">
        <f t="shared" si="59"/>
        <v>0</v>
      </c>
      <c r="K75" s="64">
        <f t="shared" si="59"/>
        <v>-667</v>
      </c>
      <c r="L75" s="64">
        <f t="shared" si="59"/>
        <v>0</v>
      </c>
    </row>
    <row r="76" spans="3:12" x14ac:dyDescent="0.25">
      <c r="D76" s="59" t="s">
        <v>79</v>
      </c>
      <c r="E76" s="64">
        <f>HLOOKUP($C75,$D$12:$W$20,E$43,FALSE)</f>
        <v>1100</v>
      </c>
      <c r="F76" s="64">
        <f t="shared" ref="F76" si="60">HLOOKUP($C75,$D$12:$W$20,F$43,FALSE)</f>
        <v>0</v>
      </c>
      <c r="G76" s="64">
        <f t="shared" ref="G76" si="61">HLOOKUP($C75,$D$12:$W$20,G$43,FALSE)</f>
        <v>888.92200000000003</v>
      </c>
      <c r="H76" s="64">
        <f t="shared" ref="H76" si="62">HLOOKUP($C75,$D$12:$W$20,H$43,FALSE)</f>
        <v>0</v>
      </c>
      <c r="I76" s="64">
        <f t="shared" ref="I76" si="63">HLOOKUP($C75,$D$12:$W$20,I$43,FALSE)</f>
        <v>844.20600000000002</v>
      </c>
      <c r="J76" s="64">
        <f t="shared" ref="J76" si="64">HLOOKUP($C75,$D$12:$W$20,J$43,FALSE)</f>
        <v>0</v>
      </c>
      <c r="K76" s="64">
        <f t="shared" ref="K76" si="65">HLOOKUP($C75,$D$12:$W$20,K$43,FALSE)</f>
        <v>-667</v>
      </c>
      <c r="L76" s="64">
        <f t="shared" ref="L76" si="66">HLOOKUP($C75,$D$12:$W$20,L$43,FALSE)</f>
        <v>0</v>
      </c>
    </row>
    <row r="77" spans="3:12" x14ac:dyDescent="0.25">
      <c r="D77" s="59" t="s">
        <v>82</v>
      </c>
      <c r="E77" s="64">
        <f>HLOOKUP($C75,$D$22:$W$30,E$43,FALSE)</f>
        <v>1156.8979999999999</v>
      </c>
      <c r="F77" s="64">
        <f t="shared" ref="F77:L77" si="67">HLOOKUP($C75,$D$22:$W$30,F$43,FALSE)</f>
        <v>0</v>
      </c>
      <c r="G77" s="64">
        <f t="shared" si="67"/>
        <v>888.92200000000003</v>
      </c>
      <c r="H77" s="64">
        <f t="shared" si="67"/>
        <v>0</v>
      </c>
      <c r="I77" s="64">
        <f t="shared" si="67"/>
        <v>837.87200000000007</v>
      </c>
      <c r="J77" s="64">
        <f t="shared" si="67"/>
        <v>0</v>
      </c>
      <c r="K77" s="64">
        <f t="shared" si="67"/>
        <v>-667</v>
      </c>
      <c r="L77" s="64">
        <f t="shared" si="67"/>
        <v>0</v>
      </c>
    </row>
    <row r="78" spans="3:12" x14ac:dyDescent="0.25">
      <c r="D78" s="59" t="s">
        <v>83</v>
      </c>
      <c r="E78" s="64">
        <f>HLOOKUP($C75,$D$32:$W$40,E$43,FALSE)</f>
        <v>1162.4679999999998</v>
      </c>
      <c r="F78" s="64">
        <f t="shared" ref="F78:L78" si="68">HLOOKUP($C75,$D$32:$W$40,F$43,FALSE)</f>
        <v>0</v>
      </c>
      <c r="G78" s="64">
        <f t="shared" si="68"/>
        <v>881.74200000000008</v>
      </c>
      <c r="H78" s="64">
        <f t="shared" si="68"/>
        <v>0</v>
      </c>
      <c r="I78" s="64">
        <f t="shared" si="68"/>
        <v>840.56</v>
      </c>
      <c r="J78" s="64">
        <f t="shared" si="68"/>
        <v>0</v>
      </c>
      <c r="K78" s="64">
        <f t="shared" si="68"/>
        <v>-667</v>
      </c>
      <c r="L78" s="64">
        <f t="shared" si="68"/>
        <v>0</v>
      </c>
    </row>
    <row r="80" spans="3:12" x14ac:dyDescent="0.25">
      <c r="C80" s="59">
        <f>C75+1</f>
        <v>2024</v>
      </c>
      <c r="D80" s="59" t="s">
        <v>78</v>
      </c>
      <c r="E80" s="64">
        <f>HLOOKUP($C80,$D$2:$W$10,E$43,FALSE)</f>
        <v>403.06299999999999</v>
      </c>
      <c r="F80" s="64">
        <f t="shared" ref="F80:L80" si="69">HLOOKUP($C80,$D$2:$W$10,F$43,FALSE)</f>
        <v>0</v>
      </c>
      <c r="G80" s="64">
        <f t="shared" si="69"/>
        <v>1017.0719999999999</v>
      </c>
      <c r="H80" s="64">
        <f t="shared" si="69"/>
        <v>0</v>
      </c>
      <c r="I80" s="64">
        <f t="shared" si="69"/>
        <v>982.15</v>
      </c>
      <c r="J80" s="64">
        <f t="shared" si="69"/>
        <v>0</v>
      </c>
      <c r="K80" s="64">
        <f t="shared" si="69"/>
        <v>-667</v>
      </c>
      <c r="L80" s="64">
        <f t="shared" si="69"/>
        <v>0</v>
      </c>
    </row>
    <row r="81" spans="3:12" x14ac:dyDescent="0.25">
      <c r="D81" s="59" t="s">
        <v>79</v>
      </c>
      <c r="E81" s="64">
        <f>HLOOKUP($C80,$D$12:$W$20,E$43,FALSE)</f>
        <v>1100</v>
      </c>
      <c r="F81" s="64">
        <f t="shared" ref="F81" si="70">HLOOKUP($C80,$D$12:$W$20,F$43,FALSE)</f>
        <v>0</v>
      </c>
      <c r="G81" s="64">
        <f t="shared" ref="G81" si="71">HLOOKUP($C80,$D$12:$W$20,G$43,FALSE)</f>
        <v>1006.572</v>
      </c>
      <c r="H81" s="64">
        <f t="shared" ref="H81" si="72">HLOOKUP($C80,$D$12:$W$20,H$43,FALSE)</f>
        <v>0</v>
      </c>
      <c r="I81" s="64">
        <f t="shared" ref="I81" si="73">HLOOKUP($C80,$D$12:$W$20,I$43,FALSE)</f>
        <v>884.80899999999997</v>
      </c>
      <c r="J81" s="64">
        <f t="shared" ref="J81" si="74">HLOOKUP($C80,$D$12:$W$20,J$43,FALSE)</f>
        <v>0</v>
      </c>
      <c r="K81" s="64">
        <f t="shared" ref="K81" si="75">HLOOKUP($C80,$D$12:$W$20,K$43,FALSE)</f>
        <v>-667</v>
      </c>
      <c r="L81" s="64">
        <f t="shared" ref="L81" si="76">HLOOKUP($C80,$D$12:$W$20,L$43,FALSE)</f>
        <v>0</v>
      </c>
    </row>
    <row r="82" spans="3:12" x14ac:dyDescent="0.25">
      <c r="D82" s="59" t="s">
        <v>82</v>
      </c>
      <c r="E82" s="64">
        <f>HLOOKUP($C80,$D$22:$W$30,E$43,FALSE)</f>
        <v>1156.8979999999999</v>
      </c>
      <c r="F82" s="64">
        <f t="shared" ref="F82:L82" si="77">HLOOKUP($C80,$D$22:$W$30,F$43,FALSE)</f>
        <v>0</v>
      </c>
      <c r="G82" s="64">
        <f t="shared" si="77"/>
        <v>1006.572</v>
      </c>
      <c r="H82" s="64">
        <f t="shared" si="77"/>
        <v>0</v>
      </c>
      <c r="I82" s="64">
        <f t="shared" si="77"/>
        <v>878.47399999999993</v>
      </c>
      <c r="J82" s="64">
        <f t="shared" si="77"/>
        <v>0</v>
      </c>
      <c r="K82" s="64">
        <f t="shared" si="77"/>
        <v>-667</v>
      </c>
      <c r="L82" s="64">
        <f t="shared" si="77"/>
        <v>0</v>
      </c>
    </row>
    <row r="83" spans="3:12" x14ac:dyDescent="0.25">
      <c r="D83" s="59" t="s">
        <v>83</v>
      </c>
      <c r="E83" s="64">
        <f>HLOOKUP($C80,$D$32:$W$40,E$43,FALSE)</f>
        <v>1162.4679999999998</v>
      </c>
      <c r="F83" s="64">
        <f t="shared" ref="F83:L83" si="78">HLOOKUP($C80,$D$32:$W$40,F$43,FALSE)</f>
        <v>0</v>
      </c>
      <c r="G83" s="64">
        <f t="shared" si="78"/>
        <v>999.39200000000005</v>
      </c>
      <c r="H83" s="64">
        <f t="shared" si="78"/>
        <v>0</v>
      </c>
      <c r="I83" s="64">
        <f t="shared" si="78"/>
        <v>881.16200000000003</v>
      </c>
      <c r="J83" s="64">
        <f t="shared" si="78"/>
        <v>0</v>
      </c>
      <c r="K83" s="64">
        <f t="shared" si="78"/>
        <v>-667</v>
      </c>
      <c r="L83" s="64">
        <f t="shared" si="78"/>
        <v>0</v>
      </c>
    </row>
    <row r="85" spans="3:12" x14ac:dyDescent="0.25">
      <c r="C85" s="59">
        <f>C80+1</f>
        <v>2025</v>
      </c>
      <c r="D85" s="59" t="s">
        <v>78</v>
      </c>
      <c r="E85" s="64">
        <f>HLOOKUP($C85,$D$2:$W$10,E$43,FALSE)</f>
        <v>403.06299999999999</v>
      </c>
      <c r="F85" s="64">
        <f t="shared" ref="F85:L85" si="79">HLOOKUP($C85,$D$2:$W$10,F$43,FALSE)</f>
        <v>0</v>
      </c>
      <c r="G85" s="64">
        <f t="shared" si="79"/>
        <v>1134.8419999999999</v>
      </c>
      <c r="H85" s="64">
        <f t="shared" si="79"/>
        <v>0</v>
      </c>
      <c r="I85" s="64">
        <f t="shared" si="79"/>
        <v>1136.2139999999999</v>
      </c>
      <c r="J85" s="64">
        <f t="shared" si="79"/>
        <v>0</v>
      </c>
      <c r="K85" s="64">
        <f t="shared" si="79"/>
        <v>-667</v>
      </c>
      <c r="L85" s="64">
        <f t="shared" si="79"/>
        <v>0</v>
      </c>
    </row>
    <row r="86" spans="3:12" x14ac:dyDescent="0.25">
      <c r="D86" s="59" t="s">
        <v>79</v>
      </c>
      <c r="E86" s="64">
        <f>HLOOKUP($C85,$D$12:$W$20,E$43,FALSE)</f>
        <v>1100</v>
      </c>
      <c r="F86" s="64">
        <f t="shared" ref="F86" si="80">HLOOKUP($C85,$D$12:$W$20,F$43,FALSE)</f>
        <v>0</v>
      </c>
      <c r="G86" s="64">
        <f t="shared" ref="G86" si="81">HLOOKUP($C85,$D$12:$W$20,G$43,FALSE)</f>
        <v>1118.152</v>
      </c>
      <c r="H86" s="64">
        <f t="shared" ref="H86" si="82">HLOOKUP($C85,$D$12:$W$20,H$43,FALSE)</f>
        <v>0</v>
      </c>
      <c r="I86" s="64">
        <f t="shared" ref="I86" si="83">HLOOKUP($C85,$D$12:$W$20,I$43,FALSE)</f>
        <v>1042.1289999999999</v>
      </c>
      <c r="J86" s="64">
        <f t="shared" ref="J86" si="84">HLOOKUP($C85,$D$12:$W$20,J$43,FALSE)</f>
        <v>0</v>
      </c>
      <c r="K86" s="64">
        <f t="shared" ref="K86" si="85">HLOOKUP($C85,$D$12:$W$20,K$43,FALSE)</f>
        <v>-667</v>
      </c>
      <c r="L86" s="64">
        <f t="shared" ref="L86" si="86">HLOOKUP($C85,$D$12:$W$20,L$43,FALSE)</f>
        <v>0</v>
      </c>
    </row>
    <row r="87" spans="3:12" x14ac:dyDescent="0.25">
      <c r="D87" s="59" t="s">
        <v>82</v>
      </c>
      <c r="E87" s="64">
        <f>HLOOKUP($C85,$D$22:$W$30,E$43,FALSE)</f>
        <v>1156.8979999999999</v>
      </c>
      <c r="F87" s="64">
        <f t="shared" ref="F87:L87" si="87">HLOOKUP($C85,$D$22:$W$30,F$43,FALSE)</f>
        <v>0</v>
      </c>
      <c r="G87" s="64">
        <f t="shared" si="87"/>
        <v>1118.152</v>
      </c>
      <c r="H87" s="64">
        <f t="shared" si="87"/>
        <v>0</v>
      </c>
      <c r="I87" s="64">
        <f t="shared" si="87"/>
        <v>1035.7939999999999</v>
      </c>
      <c r="J87" s="64">
        <f t="shared" si="87"/>
        <v>0</v>
      </c>
      <c r="K87" s="64">
        <f t="shared" si="87"/>
        <v>-667</v>
      </c>
      <c r="L87" s="64">
        <f t="shared" si="87"/>
        <v>0</v>
      </c>
    </row>
    <row r="88" spans="3:12" x14ac:dyDescent="0.25">
      <c r="D88" s="59" t="s">
        <v>83</v>
      </c>
      <c r="E88" s="64">
        <f>HLOOKUP($C85,$D$32:$W$40,E$43,FALSE)</f>
        <v>1162.4679999999998</v>
      </c>
      <c r="F88" s="64">
        <f t="shared" ref="F88:L88" si="88">HLOOKUP($C85,$D$32:$W$40,F$43,FALSE)</f>
        <v>0</v>
      </c>
      <c r="G88" s="64">
        <f t="shared" si="88"/>
        <v>1110.972</v>
      </c>
      <c r="H88" s="64">
        <f t="shared" si="88"/>
        <v>0</v>
      </c>
      <c r="I88" s="64">
        <f t="shared" si="88"/>
        <v>1038.4829999999999</v>
      </c>
      <c r="J88" s="64">
        <f t="shared" si="88"/>
        <v>0</v>
      </c>
      <c r="K88" s="64">
        <f t="shared" si="88"/>
        <v>-667</v>
      </c>
      <c r="L88" s="64">
        <f t="shared" si="88"/>
        <v>0</v>
      </c>
    </row>
    <row r="90" spans="3:12" x14ac:dyDescent="0.25">
      <c r="C90" s="59">
        <f>C85+1</f>
        <v>2026</v>
      </c>
      <c r="D90" s="59" t="s">
        <v>78</v>
      </c>
      <c r="E90" s="64">
        <f>HLOOKUP($C90,$D$2:$W$10,E$43,FALSE)</f>
        <v>403.06299999999999</v>
      </c>
      <c r="F90" s="64">
        <f t="shared" ref="F90:L90" si="89">HLOOKUP($C90,$D$2:$W$10,F$43,FALSE)</f>
        <v>0</v>
      </c>
      <c r="G90" s="64">
        <f t="shared" si="89"/>
        <v>1247.9619999999998</v>
      </c>
      <c r="H90" s="64">
        <f t="shared" si="89"/>
        <v>0</v>
      </c>
      <c r="I90" s="64">
        <f t="shared" si="89"/>
        <v>1071.0920000000001</v>
      </c>
      <c r="J90" s="64">
        <f t="shared" si="89"/>
        <v>0</v>
      </c>
      <c r="K90" s="64">
        <f t="shared" si="89"/>
        <v>-749.3</v>
      </c>
      <c r="L90" s="64">
        <f t="shared" si="89"/>
        <v>0</v>
      </c>
    </row>
    <row r="91" spans="3:12" x14ac:dyDescent="0.25">
      <c r="D91" s="59" t="s">
        <v>79</v>
      </c>
      <c r="E91" s="64">
        <f>HLOOKUP($C90,$D$12:$W$20,E$43,FALSE)</f>
        <v>1100</v>
      </c>
      <c r="F91" s="64">
        <f t="shared" ref="F91" si="90">HLOOKUP($C90,$D$12:$W$20,F$43,FALSE)</f>
        <v>0</v>
      </c>
      <c r="G91" s="64">
        <f t="shared" ref="G91" si="91">HLOOKUP($C90,$D$12:$W$20,G$43,FALSE)</f>
        <v>1229.3720000000001</v>
      </c>
      <c r="H91" s="64">
        <f t="shared" ref="H91" si="92">HLOOKUP($C90,$D$12:$W$20,H$43,FALSE)</f>
        <v>0</v>
      </c>
      <c r="I91" s="64">
        <f t="shared" ref="I91" si="93">HLOOKUP($C90,$D$12:$W$20,I$43,FALSE)</f>
        <v>978.16599999999994</v>
      </c>
      <c r="J91" s="64">
        <f t="shared" ref="J91" si="94">HLOOKUP($C90,$D$12:$W$20,J$43,FALSE)</f>
        <v>0</v>
      </c>
      <c r="K91" s="64">
        <f t="shared" ref="K91" si="95">HLOOKUP($C90,$D$12:$W$20,K$43,FALSE)</f>
        <v>-749.3</v>
      </c>
      <c r="L91" s="64">
        <f t="shared" ref="L91" si="96">HLOOKUP($C90,$D$12:$W$20,L$43,FALSE)</f>
        <v>0</v>
      </c>
    </row>
    <row r="92" spans="3:12" x14ac:dyDescent="0.25">
      <c r="D92" s="59" t="s">
        <v>82</v>
      </c>
      <c r="E92" s="64">
        <f>HLOOKUP($C90,$D$22:$W$30,E$43,FALSE)</f>
        <v>1156.8979999999999</v>
      </c>
      <c r="F92" s="64">
        <f t="shared" ref="F92:L92" si="97">HLOOKUP($C90,$D$22:$W$30,F$43,FALSE)</f>
        <v>0</v>
      </c>
      <c r="G92" s="64">
        <f t="shared" si="97"/>
        <v>1229.3720000000001</v>
      </c>
      <c r="H92" s="64">
        <f t="shared" si="97"/>
        <v>0</v>
      </c>
      <c r="I92" s="64">
        <f t="shared" si="97"/>
        <v>971.83199999999999</v>
      </c>
      <c r="J92" s="64">
        <f t="shared" si="97"/>
        <v>0</v>
      </c>
      <c r="K92" s="64">
        <f t="shared" si="97"/>
        <v>-749.3</v>
      </c>
      <c r="L92" s="64">
        <f t="shared" si="97"/>
        <v>0</v>
      </c>
    </row>
    <row r="93" spans="3:12" x14ac:dyDescent="0.25">
      <c r="D93" s="59" t="s">
        <v>83</v>
      </c>
      <c r="E93" s="64">
        <f>HLOOKUP($C90,$D$32:$W$40,E$43,FALSE)</f>
        <v>1162.4679999999998</v>
      </c>
      <c r="F93" s="64">
        <f t="shared" ref="F93:L93" si="98">HLOOKUP($C90,$D$32:$W$40,F$43,FALSE)</f>
        <v>0</v>
      </c>
      <c r="G93" s="64">
        <f t="shared" si="98"/>
        <v>1222.192</v>
      </c>
      <c r="H93" s="64">
        <f t="shared" si="98"/>
        <v>0</v>
      </c>
      <c r="I93" s="64">
        <f t="shared" si="98"/>
        <v>974.51199999999994</v>
      </c>
      <c r="J93" s="64">
        <f t="shared" si="98"/>
        <v>0</v>
      </c>
      <c r="K93" s="64">
        <f t="shared" si="98"/>
        <v>-749.3</v>
      </c>
      <c r="L93" s="64">
        <f t="shared" si="98"/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Z80"/>
  <sheetViews>
    <sheetView zoomScaleNormal="100" workbookViewId="0"/>
  </sheetViews>
  <sheetFormatPr defaultRowHeight="15" x14ac:dyDescent="0.25"/>
  <cols>
    <col min="1" max="1" width="9.140625" style="59"/>
    <col min="2" max="2" width="21.85546875" style="59" bestFit="1" customWidth="1"/>
    <col min="3" max="3" width="9.140625" style="59"/>
    <col min="4" max="4" width="39.85546875" style="59" bestFit="1" customWidth="1"/>
    <col min="5" max="16384" width="9.140625" style="59"/>
  </cols>
  <sheetData>
    <row r="3" spans="2:26" ht="18.75" x14ac:dyDescent="0.3">
      <c r="C3" s="3" t="s">
        <v>78</v>
      </c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ht="18.75" x14ac:dyDescent="0.3">
      <c r="C4" s="6"/>
      <c r="D4" s="7"/>
      <c r="E4" s="60" t="s">
        <v>7</v>
      </c>
      <c r="F4" s="8"/>
      <c r="G4" s="8"/>
      <c r="H4" s="9"/>
      <c r="I4" s="9"/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31.5" x14ac:dyDescent="0.25">
      <c r="C5" s="10"/>
      <c r="D5" s="11"/>
      <c r="E5" s="12" t="s">
        <v>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 t="s">
        <v>9</v>
      </c>
      <c r="Z5" s="15"/>
    </row>
    <row r="6" spans="2:26" ht="15.75" x14ac:dyDescent="0.25">
      <c r="C6" s="16"/>
      <c r="D6" s="17" t="s">
        <v>0</v>
      </c>
      <c r="E6" s="18">
        <v>2017</v>
      </c>
      <c r="F6" s="19">
        <v>2018</v>
      </c>
      <c r="G6" s="19">
        <v>2019</v>
      </c>
      <c r="H6" s="19">
        <v>2020</v>
      </c>
      <c r="I6" s="19">
        <v>2021</v>
      </c>
      <c r="J6" s="19">
        <v>2022</v>
      </c>
      <c r="K6" s="19">
        <v>2023</v>
      </c>
      <c r="L6" s="19">
        <v>2024</v>
      </c>
      <c r="M6" s="19">
        <v>2025</v>
      </c>
      <c r="N6" s="19">
        <v>2026</v>
      </c>
      <c r="O6" s="19">
        <v>2027</v>
      </c>
      <c r="P6" s="19">
        <v>2028</v>
      </c>
      <c r="Q6" s="19">
        <v>2029</v>
      </c>
      <c r="R6" s="19">
        <v>2030</v>
      </c>
      <c r="S6" s="19">
        <v>2031</v>
      </c>
      <c r="T6" s="19">
        <v>2032</v>
      </c>
      <c r="U6" s="19">
        <v>2033</v>
      </c>
      <c r="V6" s="19">
        <v>2034</v>
      </c>
      <c r="W6" s="19">
        <v>2035</v>
      </c>
      <c r="X6" s="19">
        <v>2036</v>
      </c>
      <c r="Y6" s="20" t="s">
        <v>10</v>
      </c>
      <c r="Z6" s="20" t="s">
        <v>11</v>
      </c>
    </row>
    <row r="7" spans="2:26" x14ac:dyDescent="0.25">
      <c r="C7" s="21" t="s">
        <v>1</v>
      </c>
      <c r="D7" s="22" t="s">
        <v>2</v>
      </c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5"/>
      <c r="Y7" s="23"/>
      <c r="Z7" s="25"/>
    </row>
    <row r="8" spans="2:26" ht="15.75" x14ac:dyDescent="0.25">
      <c r="B8" s="59" t="s">
        <v>84</v>
      </c>
      <c r="C8" s="26"/>
      <c r="D8" s="27" t="s">
        <v>3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-82.3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-82.3</v>
      </c>
      <c r="Z8" s="28">
        <v>-82.3</v>
      </c>
    </row>
    <row r="9" spans="2:26" ht="15.75" x14ac:dyDescent="0.25">
      <c r="B9" s="59" t="s">
        <v>85</v>
      </c>
      <c r="C9" s="26"/>
      <c r="D9" s="27" t="s">
        <v>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-81.540000000000006</v>
      </c>
      <c r="X9" s="28">
        <v>0</v>
      </c>
      <c r="Y9" s="28">
        <v>0</v>
      </c>
      <c r="Z9" s="28">
        <v>-81.540000000000006</v>
      </c>
    </row>
    <row r="10" spans="2:26" ht="15.75" x14ac:dyDescent="0.25">
      <c r="B10" s="59" t="s">
        <v>85</v>
      </c>
      <c r="C10" s="26"/>
      <c r="D10" s="27" t="s">
        <v>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-45.1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-45.1</v>
      </c>
    </row>
    <row r="11" spans="2:26" ht="15.75" x14ac:dyDescent="0.25">
      <c r="B11" s="59" t="s">
        <v>85</v>
      </c>
      <c r="C11" s="26"/>
      <c r="D11" s="27" t="s">
        <v>6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-32.68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-32.68</v>
      </c>
    </row>
    <row r="12" spans="2:26" ht="15.75" x14ac:dyDescent="0.25">
      <c r="B12" s="59" t="s">
        <v>84</v>
      </c>
      <c r="C12" s="26"/>
      <c r="D12" s="27" t="s">
        <v>12</v>
      </c>
      <c r="E12" s="28">
        <v>0</v>
      </c>
      <c r="F12" s="28">
        <v>0</v>
      </c>
      <c r="G12" s="28">
        <v>0</v>
      </c>
      <c r="H12" s="28">
        <v>0</v>
      </c>
      <c r="I12" s="28">
        <v>-387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-387</v>
      </c>
      <c r="Z12" s="28">
        <v>-387</v>
      </c>
    </row>
    <row r="13" spans="2:26" ht="15.75" x14ac:dyDescent="0.25">
      <c r="B13" s="59" t="s">
        <v>85</v>
      </c>
      <c r="C13" s="26"/>
      <c r="D13" s="27" t="s">
        <v>13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-106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-106</v>
      </c>
    </row>
    <row r="14" spans="2:26" ht="15.75" x14ac:dyDescent="0.25">
      <c r="B14" s="59" t="s">
        <v>85</v>
      </c>
      <c r="C14" s="26"/>
      <c r="D14" s="27" t="s">
        <v>14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-106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-106</v>
      </c>
    </row>
    <row r="15" spans="2:26" ht="15.75" x14ac:dyDescent="0.25">
      <c r="B15" s="59" t="s">
        <v>85</v>
      </c>
      <c r="C15" s="26"/>
      <c r="D15" s="27" t="s">
        <v>15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-220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-220</v>
      </c>
    </row>
    <row r="16" spans="2:26" ht="15.75" x14ac:dyDescent="0.25">
      <c r="B16" s="59" t="s">
        <v>85</v>
      </c>
      <c r="C16" s="26"/>
      <c r="D16" s="27" t="s">
        <v>16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-330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-330</v>
      </c>
    </row>
    <row r="17" spans="2:26" ht="15.75" x14ac:dyDescent="0.25">
      <c r="B17" s="59" t="s">
        <v>85</v>
      </c>
      <c r="C17" s="26"/>
      <c r="D17" s="27" t="s">
        <v>17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-156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-156</v>
      </c>
    </row>
    <row r="18" spans="2:26" ht="15.75" x14ac:dyDescent="0.25">
      <c r="B18" s="59" t="s">
        <v>85</v>
      </c>
      <c r="C18" s="26"/>
      <c r="D18" s="27" t="s">
        <v>18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-201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-201</v>
      </c>
    </row>
    <row r="19" spans="2:26" ht="15.75" x14ac:dyDescent="0.25">
      <c r="B19" s="59" t="s">
        <v>84</v>
      </c>
      <c r="C19" s="26"/>
      <c r="D19" s="27" t="s">
        <v>19</v>
      </c>
      <c r="E19" s="28">
        <v>0</v>
      </c>
      <c r="F19" s="28">
        <v>0</v>
      </c>
      <c r="G19" s="28">
        <v>-280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-280</v>
      </c>
      <c r="Z19" s="28">
        <v>-280</v>
      </c>
    </row>
    <row r="20" spans="2:26" ht="15.75" x14ac:dyDescent="0.25">
      <c r="B20" s="59" t="s">
        <v>85</v>
      </c>
      <c r="C20" s="26"/>
      <c r="D20" s="27" t="s">
        <v>20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-357.5</v>
      </c>
      <c r="V20" s="29">
        <v>0</v>
      </c>
      <c r="W20" s="29">
        <v>0</v>
      </c>
      <c r="X20" s="29">
        <v>0</v>
      </c>
      <c r="Y20" s="28">
        <v>0</v>
      </c>
      <c r="Z20" s="28">
        <v>-357.5</v>
      </c>
    </row>
    <row r="21" spans="2:26" x14ac:dyDescent="0.25">
      <c r="C21" s="26"/>
      <c r="D21" s="22" t="s">
        <v>21</v>
      </c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  <c r="Y21" s="30"/>
      <c r="Z21" s="31"/>
    </row>
    <row r="22" spans="2:26" ht="15.75" x14ac:dyDescent="0.25">
      <c r="B22" s="59" t="s">
        <v>86</v>
      </c>
      <c r="C22" s="32"/>
      <c r="D22" s="33" t="s">
        <v>22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476.577</v>
      </c>
      <c r="V22" s="29">
        <v>0</v>
      </c>
      <c r="W22" s="29">
        <v>0</v>
      </c>
      <c r="X22" s="29">
        <v>0</v>
      </c>
      <c r="Y22" s="28">
        <v>0</v>
      </c>
      <c r="Z22" s="28">
        <v>476.577</v>
      </c>
    </row>
    <row r="23" spans="2:26" ht="16.5" thickBot="1" x14ac:dyDescent="0.3">
      <c r="B23" s="59" t="s">
        <v>86</v>
      </c>
      <c r="C23" s="32"/>
      <c r="D23" s="33" t="s">
        <v>23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476.577</v>
      </c>
      <c r="Y23" s="28">
        <v>0</v>
      </c>
      <c r="Z23" s="28">
        <v>476.577</v>
      </c>
    </row>
    <row r="24" spans="2:26" ht="16.5" thickBot="1" x14ac:dyDescent="0.3">
      <c r="C24" s="32"/>
      <c r="D24" s="34" t="s">
        <v>24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476.577</v>
      </c>
      <c r="V24" s="35">
        <v>0</v>
      </c>
      <c r="W24" s="35">
        <v>0</v>
      </c>
      <c r="X24" s="35">
        <v>476.577</v>
      </c>
      <c r="Y24" s="35">
        <v>0</v>
      </c>
      <c r="Z24" s="35">
        <v>953.154</v>
      </c>
    </row>
    <row r="25" spans="2:26" ht="15.75" x14ac:dyDescent="0.25">
      <c r="B25" s="59" t="s">
        <v>86</v>
      </c>
      <c r="C25" s="32"/>
      <c r="D25" s="33" t="s">
        <v>25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199.92400000000001</v>
      </c>
      <c r="V25" s="29">
        <v>0</v>
      </c>
      <c r="W25" s="29">
        <v>0</v>
      </c>
      <c r="X25" s="29">
        <v>0</v>
      </c>
      <c r="Y25" s="28">
        <v>0</v>
      </c>
      <c r="Z25" s="28">
        <v>199.92400000000001</v>
      </c>
    </row>
    <row r="26" spans="2:26" ht="15.75" x14ac:dyDescent="0.25">
      <c r="B26" s="59" t="s">
        <v>86</v>
      </c>
      <c r="C26" s="32"/>
      <c r="D26" s="33" t="s">
        <v>26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199.92400000000001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8">
        <v>0</v>
      </c>
      <c r="Z26" s="28">
        <v>199.92400000000001</v>
      </c>
    </row>
    <row r="27" spans="2:26" ht="15.75" x14ac:dyDescent="0.25">
      <c r="B27" s="59" t="s">
        <v>87</v>
      </c>
      <c r="C27" s="32"/>
      <c r="D27" s="33" t="s">
        <v>27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85.498999999999995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8">
        <v>0</v>
      </c>
      <c r="Z27" s="28">
        <v>85.498999999999995</v>
      </c>
    </row>
    <row r="28" spans="2:26" ht="15.75" x14ac:dyDescent="0.25">
      <c r="B28" s="59" t="s">
        <v>87</v>
      </c>
      <c r="C28" s="32"/>
      <c r="D28" s="33" t="s">
        <v>28</v>
      </c>
      <c r="E28" s="29">
        <v>0</v>
      </c>
      <c r="F28" s="29">
        <v>0</v>
      </c>
      <c r="G28" s="29">
        <v>0</v>
      </c>
      <c r="H28" s="29">
        <v>0</v>
      </c>
      <c r="I28" s="29">
        <v>103.063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512.178</v>
      </c>
      <c r="X28" s="29">
        <v>0</v>
      </c>
      <c r="Y28" s="28">
        <v>103.063</v>
      </c>
      <c r="Z28" s="28">
        <v>615.24099999999999</v>
      </c>
    </row>
    <row r="29" spans="2:26" ht="16.5" thickBot="1" x14ac:dyDescent="0.3">
      <c r="B29" s="59" t="s">
        <v>87</v>
      </c>
      <c r="C29" s="32"/>
      <c r="D29" s="33" t="s">
        <v>29</v>
      </c>
      <c r="E29" s="29">
        <v>0</v>
      </c>
      <c r="F29" s="29">
        <v>0</v>
      </c>
      <c r="G29" s="29">
        <v>0</v>
      </c>
      <c r="H29" s="29">
        <v>0</v>
      </c>
      <c r="I29" s="29">
        <v>300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8">
        <v>300</v>
      </c>
      <c r="Z29" s="28">
        <v>300</v>
      </c>
    </row>
    <row r="30" spans="2:26" ht="16.5" thickBot="1" x14ac:dyDescent="0.3">
      <c r="C30" s="32"/>
      <c r="D30" s="34" t="s">
        <v>30</v>
      </c>
      <c r="E30" s="35">
        <v>0</v>
      </c>
      <c r="F30" s="35">
        <v>0</v>
      </c>
      <c r="G30" s="35">
        <v>0</v>
      </c>
      <c r="H30" s="35">
        <v>0</v>
      </c>
      <c r="I30" s="35">
        <v>403.06299999999999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85.498999999999995</v>
      </c>
      <c r="S30" s="35">
        <v>0</v>
      </c>
      <c r="T30" s="35">
        <v>0</v>
      </c>
      <c r="U30" s="35">
        <v>0</v>
      </c>
      <c r="V30" s="35">
        <v>0</v>
      </c>
      <c r="W30" s="35">
        <v>512.178</v>
      </c>
      <c r="X30" s="35">
        <v>0</v>
      </c>
      <c r="Y30" s="35">
        <v>403.06299999999999</v>
      </c>
      <c r="Z30" s="35">
        <v>1000.74</v>
      </c>
    </row>
    <row r="31" spans="2:26" ht="15.75" x14ac:dyDescent="0.25">
      <c r="B31" s="59" t="s">
        <v>88</v>
      </c>
      <c r="C31" s="32"/>
      <c r="D31" s="36" t="s">
        <v>31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87.531999999999996</v>
      </c>
      <c r="S31" s="37">
        <v>152.762</v>
      </c>
      <c r="T31" s="37">
        <v>166.625</v>
      </c>
      <c r="U31" s="37">
        <v>209.411</v>
      </c>
      <c r="V31" s="37">
        <v>40.331000000000003</v>
      </c>
      <c r="W31" s="37">
        <v>143.33799999999999</v>
      </c>
      <c r="X31" s="37">
        <v>0</v>
      </c>
      <c r="Y31" s="29">
        <v>0</v>
      </c>
      <c r="Z31" s="29">
        <v>799.99899999999991</v>
      </c>
    </row>
    <row r="32" spans="2:26" ht="15.75" x14ac:dyDescent="0.25">
      <c r="B32" s="59" t="s">
        <v>90</v>
      </c>
      <c r="C32" s="32"/>
      <c r="D32" s="36" t="s">
        <v>32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3.35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9">
        <v>0</v>
      </c>
      <c r="Z32" s="39">
        <v>3.35</v>
      </c>
    </row>
    <row r="33" spans="2:26" ht="15.75" x14ac:dyDescent="0.25">
      <c r="B33" s="59" t="s">
        <v>90</v>
      </c>
      <c r="C33" s="32"/>
      <c r="D33" s="36" t="s">
        <v>33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1.93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9">
        <v>0</v>
      </c>
      <c r="Z33" s="39">
        <v>1.93</v>
      </c>
    </row>
    <row r="34" spans="2:26" ht="15.75" x14ac:dyDescent="0.25">
      <c r="B34" s="59" t="s">
        <v>90</v>
      </c>
      <c r="C34" s="32"/>
      <c r="D34" s="36" t="s">
        <v>34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10.93</v>
      </c>
      <c r="Q34" s="38">
        <v>3.94</v>
      </c>
      <c r="R34" s="38">
        <v>0</v>
      </c>
      <c r="S34" s="38">
        <v>0</v>
      </c>
      <c r="T34" s="38">
        <v>3.36</v>
      </c>
      <c r="U34" s="38">
        <v>0</v>
      </c>
      <c r="V34" s="38">
        <v>0</v>
      </c>
      <c r="W34" s="38">
        <v>3.05</v>
      </c>
      <c r="X34" s="38">
        <v>0</v>
      </c>
      <c r="Y34" s="39">
        <v>0</v>
      </c>
      <c r="Z34" s="39">
        <v>21.28</v>
      </c>
    </row>
    <row r="35" spans="2:26" ht="15.75" x14ac:dyDescent="0.25">
      <c r="B35" s="59" t="s">
        <v>90</v>
      </c>
      <c r="C35" s="32"/>
      <c r="D35" s="36" t="s">
        <v>35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68.37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68.37</v>
      </c>
    </row>
    <row r="36" spans="2:26" ht="15.75" x14ac:dyDescent="0.25">
      <c r="B36" s="59" t="s">
        <v>90</v>
      </c>
      <c r="C36" s="32"/>
      <c r="D36" s="36" t="s">
        <v>36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75.289999999999992</v>
      </c>
      <c r="Q36" s="38">
        <v>0</v>
      </c>
      <c r="R36" s="38">
        <v>4.75</v>
      </c>
      <c r="S36" s="38">
        <v>0</v>
      </c>
      <c r="T36" s="38">
        <v>0</v>
      </c>
      <c r="U36" s="38">
        <v>0</v>
      </c>
      <c r="V36" s="38">
        <v>3.67</v>
      </c>
      <c r="W36" s="38">
        <v>0</v>
      </c>
      <c r="X36" s="38">
        <v>0</v>
      </c>
      <c r="Y36" s="39">
        <v>0</v>
      </c>
      <c r="Z36" s="39">
        <v>83.71</v>
      </c>
    </row>
    <row r="37" spans="2:26" ht="15.75" x14ac:dyDescent="0.25">
      <c r="B37" s="59" t="s">
        <v>90</v>
      </c>
      <c r="C37" s="32"/>
      <c r="D37" s="36" t="s">
        <v>37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3.05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9">
        <v>0</v>
      </c>
      <c r="Z37" s="39">
        <v>3.05</v>
      </c>
    </row>
    <row r="38" spans="2:26" ht="15.75" x14ac:dyDescent="0.25">
      <c r="B38" s="59" t="s">
        <v>90</v>
      </c>
      <c r="C38" s="32"/>
      <c r="D38" s="36" t="s">
        <v>38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4.78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9">
        <v>0</v>
      </c>
      <c r="Z38" s="39">
        <v>4.78</v>
      </c>
    </row>
    <row r="39" spans="2:26" ht="15.75" x14ac:dyDescent="0.25">
      <c r="B39" s="59" t="s">
        <v>90</v>
      </c>
      <c r="C39" s="32"/>
      <c r="D39" s="36" t="s">
        <v>39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40.71</v>
      </c>
      <c r="Q39" s="38">
        <v>0</v>
      </c>
      <c r="R39" s="38">
        <v>0</v>
      </c>
      <c r="S39" s="38">
        <v>0</v>
      </c>
      <c r="T39" s="38">
        <v>0</v>
      </c>
      <c r="U39" s="38">
        <v>3.11</v>
      </c>
      <c r="V39" s="38">
        <v>0</v>
      </c>
      <c r="W39" s="38">
        <v>0</v>
      </c>
      <c r="X39" s="38">
        <v>0</v>
      </c>
      <c r="Y39" s="39">
        <v>0</v>
      </c>
      <c r="Z39" s="39">
        <v>43.82</v>
      </c>
    </row>
    <row r="40" spans="2:26" ht="16.5" thickBot="1" x14ac:dyDescent="0.3">
      <c r="B40" s="59" t="s">
        <v>90</v>
      </c>
      <c r="C40" s="32"/>
      <c r="D40" s="36" t="s">
        <v>40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1.88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9">
        <v>0</v>
      </c>
      <c r="Z40" s="39">
        <v>1.88</v>
      </c>
    </row>
    <row r="41" spans="2:26" ht="16.5" thickBot="1" x14ac:dyDescent="0.3">
      <c r="C41" s="32"/>
      <c r="D41" s="34" t="s">
        <v>41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205.01000000000002</v>
      </c>
      <c r="Q41" s="40">
        <v>9.2200000000000006</v>
      </c>
      <c r="R41" s="40">
        <v>4.75</v>
      </c>
      <c r="S41" s="40">
        <v>0</v>
      </c>
      <c r="T41" s="40">
        <v>3.36</v>
      </c>
      <c r="U41" s="40">
        <v>3.11</v>
      </c>
      <c r="V41" s="40">
        <v>3.67</v>
      </c>
      <c r="W41" s="40">
        <v>3.05</v>
      </c>
      <c r="X41" s="40">
        <v>0</v>
      </c>
      <c r="Y41" s="40">
        <v>0</v>
      </c>
      <c r="Z41" s="40">
        <v>232.17000000000004</v>
      </c>
    </row>
    <row r="42" spans="2:26" ht="15.75" x14ac:dyDescent="0.25">
      <c r="B42" s="59" t="s">
        <v>89</v>
      </c>
      <c r="C42" s="32"/>
      <c r="D42" s="23" t="s">
        <v>42</v>
      </c>
      <c r="E42" s="29">
        <v>4.57</v>
      </c>
      <c r="F42" s="29">
        <v>6.5</v>
      </c>
      <c r="G42" s="29">
        <v>6.5299999999999994</v>
      </c>
      <c r="H42" s="29">
        <v>5.59</v>
      </c>
      <c r="I42" s="29">
        <v>5.7900000000000009</v>
      </c>
      <c r="J42" s="29">
        <v>5.42</v>
      </c>
      <c r="K42" s="29">
        <v>5.6400000000000006</v>
      </c>
      <c r="L42" s="29">
        <v>5.5400000000000009</v>
      </c>
      <c r="M42" s="29">
        <v>5.8200000000000012</v>
      </c>
      <c r="N42" s="29">
        <v>5.58</v>
      </c>
      <c r="O42" s="29">
        <v>5.25</v>
      </c>
      <c r="P42" s="29">
        <v>5.0600000000000005</v>
      </c>
      <c r="Q42" s="29">
        <v>4.76</v>
      </c>
      <c r="R42" s="29">
        <v>4.57</v>
      </c>
      <c r="S42" s="29">
        <v>4.43</v>
      </c>
      <c r="T42" s="29">
        <v>3.7300000000000004</v>
      </c>
      <c r="U42" s="29">
        <v>3.48</v>
      </c>
      <c r="V42" s="29">
        <v>2.86</v>
      </c>
      <c r="W42" s="29">
        <v>2.6199999999999997</v>
      </c>
      <c r="X42" s="29">
        <v>1.8800000000000003</v>
      </c>
      <c r="Y42" s="29">
        <v>56.980000000000004</v>
      </c>
      <c r="Z42" s="29">
        <v>95.620000000000019</v>
      </c>
    </row>
    <row r="43" spans="2:26" ht="15.75" x14ac:dyDescent="0.25">
      <c r="B43" s="59" t="s">
        <v>89</v>
      </c>
      <c r="C43" s="32"/>
      <c r="D43" s="23" t="s">
        <v>43</v>
      </c>
      <c r="E43" s="29">
        <v>84.4</v>
      </c>
      <c r="F43" s="29">
        <v>57.6</v>
      </c>
      <c r="G43" s="29">
        <v>61.5</v>
      </c>
      <c r="H43" s="29">
        <v>59.4</v>
      </c>
      <c r="I43" s="29">
        <v>61.5</v>
      </c>
      <c r="J43" s="29">
        <v>67.599999999999994</v>
      </c>
      <c r="K43" s="29">
        <v>65.8</v>
      </c>
      <c r="L43" s="29">
        <v>65.7</v>
      </c>
      <c r="M43" s="29">
        <v>68.200000000000017</v>
      </c>
      <c r="N43" s="29">
        <v>66.600000000000009</v>
      </c>
      <c r="O43" s="29">
        <v>64.600000000000009</v>
      </c>
      <c r="P43" s="29">
        <v>60.70000000000001</v>
      </c>
      <c r="Q43" s="29">
        <v>56.800000000000011</v>
      </c>
      <c r="R43" s="29">
        <v>60.1</v>
      </c>
      <c r="S43" s="29">
        <v>57.500000000000007</v>
      </c>
      <c r="T43" s="29">
        <v>49.300000000000011</v>
      </c>
      <c r="U43" s="29">
        <v>43.900000000000006</v>
      </c>
      <c r="V43" s="29">
        <v>37.000000000000007</v>
      </c>
      <c r="W43" s="29">
        <v>34.200000000000003</v>
      </c>
      <c r="X43" s="29">
        <v>24.4</v>
      </c>
      <c r="Y43" s="29">
        <v>658.30000000000007</v>
      </c>
      <c r="Z43" s="29">
        <v>1146.8000000000004</v>
      </c>
    </row>
    <row r="44" spans="2:26" ht="16.5" thickBot="1" x14ac:dyDescent="0.3">
      <c r="B44" s="59" t="s">
        <v>89</v>
      </c>
      <c r="C44" s="32"/>
      <c r="D44" s="23" t="s">
        <v>44</v>
      </c>
      <c r="E44" s="29">
        <v>7.5449999999999999</v>
      </c>
      <c r="F44" s="29">
        <v>10.210000000000001</v>
      </c>
      <c r="G44" s="29">
        <v>10.809999999999999</v>
      </c>
      <c r="H44" s="29">
        <v>10.28</v>
      </c>
      <c r="I44" s="29">
        <v>13.26</v>
      </c>
      <c r="J44" s="29">
        <v>13.489999999999998</v>
      </c>
      <c r="K44" s="29">
        <v>13.71</v>
      </c>
      <c r="L44" s="29">
        <v>14.649999999999999</v>
      </c>
      <c r="M44" s="29">
        <v>14.48</v>
      </c>
      <c r="N44" s="29">
        <v>13.88</v>
      </c>
      <c r="O44" s="29">
        <v>12.49</v>
      </c>
      <c r="P44" s="29">
        <v>12.52</v>
      </c>
      <c r="Q44" s="29">
        <v>12.13</v>
      </c>
      <c r="R44" s="29">
        <v>11.030000000000001</v>
      </c>
      <c r="S44" s="29">
        <v>10.64</v>
      </c>
      <c r="T44" s="29">
        <v>8.92</v>
      </c>
      <c r="U44" s="29">
        <v>7.98</v>
      </c>
      <c r="V44" s="29">
        <v>7.23</v>
      </c>
      <c r="W44" s="29">
        <v>6.96</v>
      </c>
      <c r="X44" s="29">
        <v>4.74</v>
      </c>
      <c r="Y44" s="41">
        <v>122.31500000000001</v>
      </c>
      <c r="Z44" s="41">
        <v>216.95499999999998</v>
      </c>
    </row>
    <row r="45" spans="2:26" ht="16.5" thickBot="1" x14ac:dyDescent="0.3">
      <c r="C45" s="32"/>
      <c r="D45" s="34" t="s">
        <v>45</v>
      </c>
      <c r="E45" s="35">
        <v>96.515000000000001</v>
      </c>
      <c r="F45" s="35">
        <v>74.31</v>
      </c>
      <c r="G45" s="35">
        <v>78.84</v>
      </c>
      <c r="H45" s="35">
        <v>75.27</v>
      </c>
      <c r="I45" s="35">
        <v>80.550000000000011</v>
      </c>
      <c r="J45" s="35">
        <v>86.509999999999991</v>
      </c>
      <c r="K45" s="35">
        <v>85.15</v>
      </c>
      <c r="L45" s="35">
        <v>85.890000000000015</v>
      </c>
      <c r="M45" s="35">
        <v>88.500000000000028</v>
      </c>
      <c r="N45" s="35">
        <v>86.06</v>
      </c>
      <c r="O45" s="35">
        <v>82.34</v>
      </c>
      <c r="P45" s="35">
        <v>78.28</v>
      </c>
      <c r="Q45" s="35">
        <v>73.690000000000012</v>
      </c>
      <c r="R45" s="35">
        <v>75.7</v>
      </c>
      <c r="S45" s="35">
        <v>72.570000000000007</v>
      </c>
      <c r="T45" s="35">
        <v>61.950000000000017</v>
      </c>
      <c r="U45" s="35">
        <v>55.36</v>
      </c>
      <c r="V45" s="35">
        <v>47.09</v>
      </c>
      <c r="W45" s="35">
        <v>43.78</v>
      </c>
      <c r="X45" s="35">
        <v>31.019999999999996</v>
      </c>
      <c r="Y45" s="35">
        <v>837.59500000000003</v>
      </c>
      <c r="Z45" s="35">
        <v>1459.3749999999998</v>
      </c>
    </row>
    <row r="46" spans="2:26" ht="15.75" x14ac:dyDescent="0.25">
      <c r="B46" s="59" t="s">
        <v>91</v>
      </c>
      <c r="C46" s="32"/>
      <c r="D46" s="42" t="s">
        <v>46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27.126000000000001</v>
      </c>
      <c r="O46" s="29">
        <v>27.126000000000001</v>
      </c>
      <c r="P46" s="29">
        <v>300</v>
      </c>
      <c r="Q46" s="29">
        <v>230.922</v>
      </c>
      <c r="R46" s="29">
        <v>300</v>
      </c>
      <c r="S46" s="29">
        <v>300</v>
      </c>
      <c r="T46" s="29">
        <v>300</v>
      </c>
      <c r="U46" s="29">
        <v>300</v>
      </c>
      <c r="V46" s="29">
        <v>300</v>
      </c>
      <c r="W46" s="29">
        <v>300</v>
      </c>
      <c r="X46" s="29">
        <v>29</v>
      </c>
      <c r="Y46" s="43">
        <v>2.7126000000000001</v>
      </c>
      <c r="Z46" s="28">
        <v>120.70869999999999</v>
      </c>
    </row>
    <row r="47" spans="2:26" x14ac:dyDescent="0.25">
      <c r="C47" s="21" t="s">
        <v>47</v>
      </c>
      <c r="D47" s="22" t="s">
        <v>2</v>
      </c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5"/>
      <c r="Y47" s="23"/>
      <c r="Z47" s="31"/>
    </row>
    <row r="48" spans="2:26" ht="15.75" x14ac:dyDescent="0.25">
      <c r="B48" s="59" t="s">
        <v>84</v>
      </c>
      <c r="C48" s="26"/>
      <c r="D48" s="27" t="s">
        <v>48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-354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-354</v>
      </c>
    </row>
    <row r="49" spans="2:26" ht="15.75" x14ac:dyDescent="0.25">
      <c r="B49" s="59" t="s">
        <v>84</v>
      </c>
      <c r="C49" s="26"/>
      <c r="D49" s="27" t="s">
        <v>49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-359.3</v>
      </c>
      <c r="V49" s="28">
        <v>0</v>
      </c>
      <c r="W49" s="28">
        <v>0</v>
      </c>
      <c r="X49" s="28">
        <v>0</v>
      </c>
      <c r="Y49" s="28">
        <v>0</v>
      </c>
      <c r="Z49" s="28">
        <v>-359.3</v>
      </c>
    </row>
    <row r="50" spans="2:26" x14ac:dyDescent="0.25">
      <c r="C50" s="44"/>
      <c r="D50" s="22" t="s">
        <v>21</v>
      </c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5"/>
      <c r="Y50" s="30"/>
      <c r="Z50" s="31"/>
    </row>
    <row r="51" spans="2:26" ht="16.5" thickBot="1" x14ac:dyDescent="0.3">
      <c r="B51" s="59" t="s">
        <v>86</v>
      </c>
      <c r="C51" s="45"/>
      <c r="D51" s="46" t="s">
        <v>50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436.35700000000003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8">
        <v>0</v>
      </c>
      <c r="Z51" s="28">
        <v>436.35700000000003</v>
      </c>
    </row>
    <row r="52" spans="2:26" ht="16.5" thickBot="1" x14ac:dyDescent="0.3">
      <c r="C52" s="32"/>
      <c r="D52" s="34" t="s">
        <v>24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436.35700000000003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436.35700000000003</v>
      </c>
    </row>
    <row r="53" spans="2:26" ht="15.75" x14ac:dyDescent="0.25">
      <c r="B53" s="59" t="s">
        <v>88</v>
      </c>
      <c r="C53" s="47"/>
      <c r="D53" s="48" t="s">
        <v>51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35.887999999999998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35.887999999999998</v>
      </c>
    </row>
    <row r="54" spans="2:26" ht="15.75" x14ac:dyDescent="0.25">
      <c r="B54" s="59" t="s">
        <v>88</v>
      </c>
      <c r="C54" s="47"/>
      <c r="D54" s="49" t="s">
        <v>52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100.90300000000001</v>
      </c>
      <c r="S54" s="29">
        <v>10.298999999999999</v>
      </c>
      <c r="T54" s="29">
        <v>62.469000000000001</v>
      </c>
      <c r="U54" s="29">
        <v>15.817</v>
      </c>
      <c r="V54" s="29">
        <v>7.5119999999999996</v>
      </c>
      <c r="W54" s="29">
        <v>12.670999999999999</v>
      </c>
      <c r="X54" s="29">
        <v>0</v>
      </c>
      <c r="Y54" s="28">
        <v>0</v>
      </c>
      <c r="Z54" s="28">
        <v>209.67099999999999</v>
      </c>
    </row>
    <row r="55" spans="2:26" ht="15.75" x14ac:dyDescent="0.25">
      <c r="B55" s="59" t="s">
        <v>90</v>
      </c>
      <c r="C55" s="47"/>
      <c r="D55" s="49" t="s">
        <v>53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2.41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9">
        <v>0</v>
      </c>
      <c r="Z55" s="39">
        <v>2.41</v>
      </c>
    </row>
    <row r="56" spans="2:26" ht="15.75" x14ac:dyDescent="0.25">
      <c r="B56" s="59" t="s">
        <v>90</v>
      </c>
      <c r="C56" s="47"/>
      <c r="D56" s="49" t="s">
        <v>54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1.21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9">
        <v>0</v>
      </c>
      <c r="Z56" s="39">
        <v>1.21</v>
      </c>
    </row>
    <row r="57" spans="2:26" ht="15.75" x14ac:dyDescent="0.25">
      <c r="B57" s="59" t="s">
        <v>90</v>
      </c>
      <c r="C57" s="32"/>
      <c r="D57" s="23" t="s">
        <v>55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3.69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9">
        <v>0</v>
      </c>
      <c r="Z57" s="39">
        <v>3.69</v>
      </c>
    </row>
    <row r="58" spans="2:26" ht="15.75" x14ac:dyDescent="0.25">
      <c r="B58" s="59" t="s">
        <v>90</v>
      </c>
      <c r="C58" s="32"/>
      <c r="D58" s="23" t="s">
        <v>56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11.4</v>
      </c>
      <c r="Q58" s="38">
        <v>24.66</v>
      </c>
      <c r="R58" s="38">
        <v>0</v>
      </c>
      <c r="S58" s="38">
        <v>0</v>
      </c>
      <c r="T58" s="38">
        <v>3.34</v>
      </c>
      <c r="U58" s="38">
        <v>0</v>
      </c>
      <c r="V58" s="38">
        <v>0</v>
      </c>
      <c r="W58" s="38">
        <v>0</v>
      </c>
      <c r="X58" s="38">
        <v>0</v>
      </c>
      <c r="Y58" s="39">
        <v>0</v>
      </c>
      <c r="Z58" s="39">
        <v>39.400000000000006</v>
      </c>
    </row>
    <row r="59" spans="2:26" ht="15.75" x14ac:dyDescent="0.25">
      <c r="B59" s="59" t="s">
        <v>90</v>
      </c>
      <c r="C59" s="32"/>
      <c r="D59" s="23" t="s">
        <v>57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35.04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9">
        <v>0</v>
      </c>
      <c r="Z59" s="39">
        <v>35.04</v>
      </c>
    </row>
    <row r="60" spans="2:26" ht="15.75" x14ac:dyDescent="0.25">
      <c r="B60" s="59" t="s">
        <v>90</v>
      </c>
      <c r="C60" s="32"/>
      <c r="D60" s="23" t="s">
        <v>58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12.829999999999998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9">
        <v>0</v>
      </c>
      <c r="Z60" s="39">
        <v>12.829999999999998</v>
      </c>
    </row>
    <row r="61" spans="2:26" ht="15.75" x14ac:dyDescent="0.25">
      <c r="B61" s="59" t="s">
        <v>90</v>
      </c>
      <c r="C61" s="32"/>
      <c r="D61" s="23" t="s">
        <v>59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3.79</v>
      </c>
      <c r="Q61" s="38">
        <v>9.2199999999999989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9">
        <v>0</v>
      </c>
      <c r="Z61" s="39">
        <v>13.009999999999998</v>
      </c>
    </row>
    <row r="62" spans="2:26" ht="15.75" x14ac:dyDescent="0.25">
      <c r="B62" s="59" t="s">
        <v>90</v>
      </c>
      <c r="C62" s="32"/>
      <c r="D62" s="23" t="s">
        <v>60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9.06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9">
        <v>0</v>
      </c>
      <c r="Z62" s="39">
        <v>9.06</v>
      </c>
    </row>
    <row r="63" spans="2:26" ht="16.5" thickBot="1" x14ac:dyDescent="0.3">
      <c r="B63" s="59" t="s">
        <v>90</v>
      </c>
      <c r="C63" s="32"/>
      <c r="D63" s="23" t="s">
        <v>61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4.8099999999999996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9">
        <v>0</v>
      </c>
      <c r="Z63" s="39">
        <v>4.8099999999999996</v>
      </c>
    </row>
    <row r="64" spans="2:26" ht="16.5" thickBot="1" x14ac:dyDescent="0.3">
      <c r="C64" s="32"/>
      <c r="D64" s="34" t="s">
        <v>62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84.240000000000009</v>
      </c>
      <c r="Q64" s="40">
        <v>33.879999999999995</v>
      </c>
      <c r="R64" s="40">
        <v>0</v>
      </c>
      <c r="S64" s="40">
        <v>0</v>
      </c>
      <c r="T64" s="40">
        <v>3.34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121.46000000000001</v>
      </c>
    </row>
    <row r="65" spans="2:26" ht="15.75" x14ac:dyDescent="0.25">
      <c r="B65" s="59" t="s">
        <v>89</v>
      </c>
      <c r="C65" s="47"/>
      <c r="D65" s="23" t="s">
        <v>63</v>
      </c>
      <c r="E65" s="29">
        <v>1.52</v>
      </c>
      <c r="F65" s="29">
        <v>1.74</v>
      </c>
      <c r="G65" s="29">
        <v>1.25</v>
      </c>
      <c r="H65" s="29">
        <v>1.28</v>
      </c>
      <c r="I65" s="29">
        <v>1.2800000000000002</v>
      </c>
      <c r="J65" s="29">
        <v>1.26</v>
      </c>
      <c r="K65" s="29">
        <v>1.2</v>
      </c>
      <c r="L65" s="29">
        <v>1.1299999999999999</v>
      </c>
      <c r="M65" s="29">
        <v>1.0900000000000001</v>
      </c>
      <c r="N65" s="29">
        <v>0.99</v>
      </c>
      <c r="O65" s="29">
        <v>1.25</v>
      </c>
      <c r="P65" s="29">
        <v>1.0999999999999999</v>
      </c>
      <c r="Q65" s="29">
        <v>0.98</v>
      </c>
      <c r="R65" s="29">
        <v>1.07</v>
      </c>
      <c r="S65" s="29">
        <v>0.98</v>
      </c>
      <c r="T65" s="29">
        <v>0.83000000000000007</v>
      </c>
      <c r="U65" s="29">
        <v>0.7</v>
      </c>
      <c r="V65" s="29">
        <v>0.56999999999999995</v>
      </c>
      <c r="W65" s="29">
        <v>0.45999999999999996</v>
      </c>
      <c r="X65" s="29">
        <v>0.25</v>
      </c>
      <c r="Y65" s="29">
        <v>12.74</v>
      </c>
      <c r="Z65" s="29">
        <v>20.930000000000003</v>
      </c>
    </row>
    <row r="66" spans="2:26" ht="15.75" x14ac:dyDescent="0.25">
      <c r="B66" s="59" t="s">
        <v>89</v>
      </c>
      <c r="C66" s="32"/>
      <c r="D66" s="23" t="s">
        <v>64</v>
      </c>
      <c r="E66" s="29">
        <v>45.756999999999998</v>
      </c>
      <c r="F66" s="29">
        <v>43.5</v>
      </c>
      <c r="G66" s="29">
        <v>42.4</v>
      </c>
      <c r="H66" s="29">
        <v>36.800000000000004</v>
      </c>
      <c r="I66" s="29">
        <v>31.200000000000003</v>
      </c>
      <c r="J66" s="29">
        <v>26.2</v>
      </c>
      <c r="K66" s="29">
        <v>23.1</v>
      </c>
      <c r="L66" s="29">
        <v>22.500000000000004</v>
      </c>
      <c r="M66" s="29">
        <v>19.8</v>
      </c>
      <c r="N66" s="29">
        <v>18.5</v>
      </c>
      <c r="O66" s="29">
        <v>18.3</v>
      </c>
      <c r="P66" s="29">
        <v>17.100000000000001</v>
      </c>
      <c r="Q66" s="29">
        <v>16.5</v>
      </c>
      <c r="R66" s="29">
        <v>16.400000000000002</v>
      </c>
      <c r="S66" s="29">
        <v>16.100000000000001</v>
      </c>
      <c r="T66" s="29">
        <v>16.600000000000001</v>
      </c>
      <c r="U66" s="29">
        <v>15.4</v>
      </c>
      <c r="V66" s="29">
        <v>15.3</v>
      </c>
      <c r="W66" s="29">
        <v>16.3</v>
      </c>
      <c r="X66" s="29">
        <v>16.2</v>
      </c>
      <c r="Y66" s="29">
        <v>309.75700000000006</v>
      </c>
      <c r="Z66" s="29">
        <v>473.95700000000011</v>
      </c>
    </row>
    <row r="67" spans="2:26" ht="16.5" thickBot="1" x14ac:dyDescent="0.3">
      <c r="B67" s="59" t="s">
        <v>89</v>
      </c>
      <c r="C67" s="32"/>
      <c r="D67" s="23" t="s">
        <v>65</v>
      </c>
      <c r="E67" s="29">
        <v>9.98</v>
      </c>
      <c r="F67" s="29">
        <v>8.16</v>
      </c>
      <c r="G67" s="29">
        <v>8.7000000000000011</v>
      </c>
      <c r="H67" s="29">
        <v>8.23</v>
      </c>
      <c r="I67" s="29">
        <v>9.7200000000000006</v>
      </c>
      <c r="J67" s="29">
        <v>9.2900000000000009</v>
      </c>
      <c r="K67" s="29">
        <v>8.8100000000000023</v>
      </c>
      <c r="L67" s="29">
        <v>9.0300000000000011</v>
      </c>
      <c r="M67" s="29">
        <v>8.3800000000000008</v>
      </c>
      <c r="N67" s="29">
        <v>7.5699999999999994</v>
      </c>
      <c r="O67" s="29">
        <v>7.18</v>
      </c>
      <c r="P67" s="29">
        <v>6.3100000000000005</v>
      </c>
      <c r="Q67" s="29">
        <v>5.8100000000000005</v>
      </c>
      <c r="R67" s="29">
        <v>5.2700000000000014</v>
      </c>
      <c r="S67" s="29">
        <v>5.0500000000000016</v>
      </c>
      <c r="T67" s="29">
        <v>4.080000000000001</v>
      </c>
      <c r="U67" s="29">
        <v>3.4899999999999998</v>
      </c>
      <c r="V67" s="29">
        <v>2.7100000000000004</v>
      </c>
      <c r="W67" s="29">
        <v>2.3999999999999995</v>
      </c>
      <c r="X67" s="29">
        <v>1.85</v>
      </c>
      <c r="Y67" s="41">
        <v>87.87</v>
      </c>
      <c r="Z67" s="41">
        <v>132.01999999999998</v>
      </c>
    </row>
    <row r="68" spans="2:26" ht="16.5" thickBot="1" x14ac:dyDescent="0.3">
      <c r="C68" s="32"/>
      <c r="D68" s="34" t="s">
        <v>66</v>
      </c>
      <c r="E68" s="35">
        <v>57.257000000000005</v>
      </c>
      <c r="F68" s="35">
        <v>53.400000000000006</v>
      </c>
      <c r="G68" s="35">
        <v>52.35</v>
      </c>
      <c r="H68" s="35">
        <v>46.31</v>
      </c>
      <c r="I68" s="35">
        <v>42.2</v>
      </c>
      <c r="J68" s="35">
        <v>36.75</v>
      </c>
      <c r="K68" s="35">
        <v>33.11</v>
      </c>
      <c r="L68" s="35">
        <v>32.660000000000004</v>
      </c>
      <c r="M68" s="35">
        <v>29.270000000000003</v>
      </c>
      <c r="N68" s="35">
        <v>27.06</v>
      </c>
      <c r="O68" s="35">
        <v>26.73</v>
      </c>
      <c r="P68" s="35">
        <v>24.510000000000005</v>
      </c>
      <c r="Q68" s="35">
        <v>23.29</v>
      </c>
      <c r="R68" s="35">
        <v>22.740000000000002</v>
      </c>
      <c r="S68" s="35">
        <v>22.130000000000003</v>
      </c>
      <c r="T68" s="35">
        <v>21.51</v>
      </c>
      <c r="U68" s="35">
        <v>19.59</v>
      </c>
      <c r="V68" s="35">
        <v>18.580000000000002</v>
      </c>
      <c r="W68" s="35">
        <v>19.16</v>
      </c>
      <c r="X68" s="35">
        <v>18.3</v>
      </c>
      <c r="Y68" s="35">
        <v>410.36700000000002</v>
      </c>
      <c r="Z68" s="35">
        <v>626.90700000000004</v>
      </c>
    </row>
    <row r="69" spans="2:26" ht="15.75" x14ac:dyDescent="0.25">
      <c r="B69" s="59" t="s">
        <v>92</v>
      </c>
      <c r="C69" s="47"/>
      <c r="D69" s="49" t="s">
        <v>67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30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8">
        <v>0</v>
      </c>
      <c r="Z69" s="28">
        <v>30</v>
      </c>
    </row>
    <row r="70" spans="2:26" ht="15.75" x14ac:dyDescent="0.25">
      <c r="B70" s="59" t="s">
        <v>91</v>
      </c>
      <c r="C70" s="47"/>
      <c r="D70" s="49" t="s">
        <v>68</v>
      </c>
      <c r="E70" s="29">
        <v>0</v>
      </c>
      <c r="F70" s="29">
        <v>0</v>
      </c>
      <c r="G70" s="29">
        <v>2.8730000000000002</v>
      </c>
      <c r="H70" s="29">
        <v>0</v>
      </c>
      <c r="I70" s="29">
        <v>27.988</v>
      </c>
      <c r="J70" s="29">
        <v>139.00299999999999</v>
      </c>
      <c r="K70" s="29">
        <v>67.343000000000004</v>
      </c>
      <c r="L70" s="29">
        <v>107.15</v>
      </c>
      <c r="M70" s="29">
        <v>261.214</v>
      </c>
      <c r="N70" s="29">
        <v>168.96600000000001</v>
      </c>
      <c r="O70" s="29">
        <v>230.36799999999999</v>
      </c>
      <c r="P70" s="29">
        <v>400</v>
      </c>
      <c r="Q70" s="29">
        <v>400</v>
      </c>
      <c r="R70" s="29">
        <v>400</v>
      </c>
      <c r="S70" s="29">
        <v>400</v>
      </c>
      <c r="T70" s="29">
        <v>400</v>
      </c>
      <c r="U70" s="29">
        <v>400</v>
      </c>
      <c r="V70" s="29">
        <v>400</v>
      </c>
      <c r="W70" s="29">
        <v>400</v>
      </c>
      <c r="X70" s="29">
        <v>342.173</v>
      </c>
      <c r="Y70" s="28">
        <v>77.453699999999998</v>
      </c>
      <c r="Z70" s="28">
        <v>227.35389999999998</v>
      </c>
    </row>
    <row r="71" spans="2:26" ht="15.75" x14ac:dyDescent="0.25">
      <c r="B71" s="59" t="s">
        <v>91</v>
      </c>
      <c r="C71" s="47"/>
      <c r="D71" s="49" t="s">
        <v>69</v>
      </c>
      <c r="E71" s="29">
        <v>400</v>
      </c>
      <c r="F71" s="29">
        <v>400</v>
      </c>
      <c r="G71" s="29">
        <v>400</v>
      </c>
      <c r="H71" s="29">
        <v>400</v>
      </c>
      <c r="I71" s="29">
        <v>400</v>
      </c>
      <c r="J71" s="29">
        <v>400</v>
      </c>
      <c r="K71" s="29">
        <v>400</v>
      </c>
      <c r="L71" s="29">
        <v>400</v>
      </c>
      <c r="M71" s="29">
        <v>400</v>
      </c>
      <c r="N71" s="29">
        <v>400</v>
      </c>
      <c r="O71" s="29">
        <v>400</v>
      </c>
      <c r="P71" s="29">
        <v>400</v>
      </c>
      <c r="Q71" s="29">
        <v>400</v>
      </c>
      <c r="R71" s="29">
        <v>400</v>
      </c>
      <c r="S71" s="29">
        <v>400</v>
      </c>
      <c r="T71" s="29">
        <v>400</v>
      </c>
      <c r="U71" s="29">
        <v>400</v>
      </c>
      <c r="V71" s="29">
        <v>400</v>
      </c>
      <c r="W71" s="29">
        <v>400</v>
      </c>
      <c r="X71" s="29">
        <v>400</v>
      </c>
      <c r="Y71" s="28">
        <v>400</v>
      </c>
      <c r="Z71" s="28">
        <v>400</v>
      </c>
    </row>
    <row r="72" spans="2:26" ht="15.75" x14ac:dyDescent="0.25">
      <c r="B72" s="59" t="s">
        <v>91</v>
      </c>
      <c r="C72" s="47"/>
      <c r="D72" s="49" t="s">
        <v>70</v>
      </c>
      <c r="E72" s="29">
        <v>0</v>
      </c>
      <c r="F72" s="29">
        <v>21.074999999999999</v>
      </c>
      <c r="G72" s="29">
        <v>375</v>
      </c>
      <c r="H72" s="29">
        <v>307.39</v>
      </c>
      <c r="I72" s="29">
        <v>375</v>
      </c>
      <c r="J72" s="29">
        <v>375</v>
      </c>
      <c r="K72" s="29">
        <v>375</v>
      </c>
      <c r="L72" s="29">
        <v>375</v>
      </c>
      <c r="M72" s="29">
        <v>375</v>
      </c>
      <c r="N72" s="29">
        <v>375</v>
      </c>
      <c r="O72" s="29">
        <v>375</v>
      </c>
      <c r="P72" s="29">
        <v>375</v>
      </c>
      <c r="Q72" s="29">
        <v>375</v>
      </c>
      <c r="R72" s="29">
        <v>375</v>
      </c>
      <c r="S72" s="29">
        <v>375</v>
      </c>
      <c r="T72" s="29">
        <v>375</v>
      </c>
      <c r="U72" s="29">
        <v>375</v>
      </c>
      <c r="V72" s="29">
        <v>375</v>
      </c>
      <c r="W72" s="29">
        <v>375</v>
      </c>
      <c r="X72" s="29">
        <v>375</v>
      </c>
      <c r="Y72" s="28">
        <v>295.34649999999999</v>
      </c>
      <c r="Z72" s="28">
        <v>335.17325</v>
      </c>
    </row>
    <row r="73" spans="2:26" ht="15.75" x14ac:dyDescent="0.25">
      <c r="B73" s="59" t="s">
        <v>91</v>
      </c>
      <c r="C73" s="47"/>
      <c r="D73" s="49" t="s">
        <v>71</v>
      </c>
      <c r="E73" s="29">
        <v>100</v>
      </c>
      <c r="F73" s="29">
        <v>100</v>
      </c>
      <c r="G73" s="29">
        <v>100</v>
      </c>
      <c r="H73" s="29">
        <v>100</v>
      </c>
      <c r="I73" s="29">
        <v>100</v>
      </c>
      <c r="J73" s="29">
        <v>100</v>
      </c>
      <c r="K73" s="29">
        <v>100</v>
      </c>
      <c r="L73" s="29">
        <v>100</v>
      </c>
      <c r="M73" s="29">
        <v>100</v>
      </c>
      <c r="N73" s="29">
        <v>100</v>
      </c>
      <c r="O73" s="29">
        <v>100</v>
      </c>
      <c r="P73" s="29">
        <v>100</v>
      </c>
      <c r="Q73" s="29">
        <v>100</v>
      </c>
      <c r="R73" s="29">
        <v>100</v>
      </c>
      <c r="S73" s="29">
        <v>100</v>
      </c>
      <c r="T73" s="29">
        <v>100</v>
      </c>
      <c r="U73" s="29">
        <v>100</v>
      </c>
      <c r="V73" s="29">
        <v>100</v>
      </c>
      <c r="W73" s="29">
        <v>100</v>
      </c>
      <c r="X73" s="29">
        <v>100</v>
      </c>
      <c r="Y73" s="28">
        <v>100</v>
      </c>
      <c r="Z73" s="28">
        <v>100</v>
      </c>
    </row>
    <row r="74" spans="2:26" ht="15.75" x14ac:dyDescent="0.25">
      <c r="C74" s="50"/>
      <c r="D74" s="49" t="s">
        <v>72</v>
      </c>
      <c r="E74" s="29">
        <v>281.012</v>
      </c>
      <c r="F74" s="29">
        <v>332.17</v>
      </c>
      <c r="G74" s="29">
        <v>272.65499999999997</v>
      </c>
      <c r="H74" s="29">
        <v>307.34800000000001</v>
      </c>
      <c r="I74" s="29">
        <v>0</v>
      </c>
      <c r="J74" s="29">
        <v>307.57900000000001</v>
      </c>
      <c r="K74" s="29">
        <v>0</v>
      </c>
      <c r="L74" s="29">
        <v>287.03100000000001</v>
      </c>
      <c r="M74" s="29">
        <v>294.80599999999998</v>
      </c>
      <c r="N74" s="29">
        <v>0</v>
      </c>
      <c r="O74" s="29">
        <v>0</v>
      </c>
      <c r="P74" s="29">
        <v>38.347999999999999</v>
      </c>
      <c r="Q74" s="29">
        <v>0</v>
      </c>
      <c r="R74" s="29">
        <v>54.164999999999999</v>
      </c>
      <c r="S74" s="29">
        <v>15.117000000000001</v>
      </c>
      <c r="T74" s="29">
        <v>0</v>
      </c>
      <c r="U74" s="29">
        <v>340.39100000000002</v>
      </c>
      <c r="V74" s="29">
        <v>380.93900000000002</v>
      </c>
      <c r="W74" s="29">
        <v>383.31200000000001</v>
      </c>
      <c r="X74" s="29">
        <v>334.27100000000002</v>
      </c>
      <c r="Y74" s="28">
        <v>208.26009999999997</v>
      </c>
      <c r="Z74" s="28">
        <v>181.4572</v>
      </c>
    </row>
    <row r="75" spans="2:26" ht="15.75" x14ac:dyDescent="0.25">
      <c r="C75" s="50"/>
      <c r="D75" s="49" t="s">
        <v>73</v>
      </c>
      <c r="E75" s="29">
        <v>0</v>
      </c>
      <c r="F75" s="29">
        <v>0</v>
      </c>
      <c r="G75" s="29">
        <v>0</v>
      </c>
      <c r="H75" s="29">
        <v>0</v>
      </c>
      <c r="I75" s="29">
        <v>319.30799999999999</v>
      </c>
      <c r="J75" s="29">
        <v>0</v>
      </c>
      <c r="K75" s="29">
        <v>305.923</v>
      </c>
      <c r="L75" s="29">
        <v>0</v>
      </c>
      <c r="M75" s="29">
        <v>0</v>
      </c>
      <c r="N75" s="29">
        <v>297.07</v>
      </c>
      <c r="O75" s="29">
        <v>288.548</v>
      </c>
      <c r="P75" s="29">
        <v>375</v>
      </c>
      <c r="Q75" s="29">
        <v>370.69799999999998</v>
      </c>
      <c r="R75" s="29">
        <v>375</v>
      </c>
      <c r="S75" s="29">
        <v>375</v>
      </c>
      <c r="T75" s="29">
        <v>354.34699999999998</v>
      </c>
      <c r="U75" s="29">
        <v>0</v>
      </c>
      <c r="V75" s="29">
        <v>0</v>
      </c>
      <c r="W75" s="29">
        <v>0</v>
      </c>
      <c r="X75" s="29">
        <v>0</v>
      </c>
      <c r="Y75" s="28">
        <v>92.230099999999993</v>
      </c>
      <c r="Z75" s="28">
        <v>153.04470000000001</v>
      </c>
    </row>
    <row r="76" spans="2:26" ht="16.5" thickBot="1" x14ac:dyDescent="0.3">
      <c r="C76" s="51"/>
      <c r="D76" s="27" t="s">
        <v>74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52.655999999999999</v>
      </c>
      <c r="N76" s="41">
        <v>53.953000000000003</v>
      </c>
      <c r="O76" s="41">
        <v>8.1349999999999998</v>
      </c>
      <c r="P76" s="41">
        <v>100</v>
      </c>
      <c r="Q76" s="41">
        <v>100</v>
      </c>
      <c r="R76" s="41">
        <v>100</v>
      </c>
      <c r="S76" s="41">
        <v>100</v>
      </c>
      <c r="T76" s="41">
        <v>100</v>
      </c>
      <c r="U76" s="41">
        <v>100</v>
      </c>
      <c r="V76" s="41">
        <v>100</v>
      </c>
      <c r="W76" s="41">
        <v>100</v>
      </c>
      <c r="X76" s="41">
        <v>100</v>
      </c>
      <c r="Y76" s="28">
        <v>10.660900000000002</v>
      </c>
      <c r="Z76" s="28">
        <v>50.737200000000001</v>
      </c>
    </row>
    <row r="77" spans="2:26" ht="17.25" thickTop="1" thickBot="1" x14ac:dyDescent="0.3">
      <c r="C77" s="52"/>
      <c r="D77" s="53" t="s">
        <v>2</v>
      </c>
      <c r="E77" s="54">
        <v>0</v>
      </c>
      <c r="F77" s="54">
        <v>0</v>
      </c>
      <c r="G77" s="54">
        <v>-280</v>
      </c>
      <c r="H77" s="54">
        <v>0</v>
      </c>
      <c r="I77" s="54">
        <v>-387</v>
      </c>
      <c r="J77" s="54">
        <v>0</v>
      </c>
      <c r="K77" s="54">
        <v>0</v>
      </c>
      <c r="L77" s="54">
        <v>0</v>
      </c>
      <c r="M77" s="54">
        <v>0</v>
      </c>
      <c r="N77" s="54">
        <v>-82.3</v>
      </c>
      <c r="O77" s="54">
        <v>0</v>
      </c>
      <c r="P77" s="54">
        <v>-762</v>
      </c>
      <c r="Q77" s="54">
        <v>-354</v>
      </c>
      <c r="R77" s="54">
        <v>-357</v>
      </c>
      <c r="S77" s="54">
        <v>-77.78</v>
      </c>
      <c r="T77" s="54">
        <v>0</v>
      </c>
      <c r="U77" s="54">
        <v>-716.8</v>
      </c>
      <c r="V77" s="54">
        <v>0</v>
      </c>
      <c r="W77" s="54">
        <v>-81.540000000000006</v>
      </c>
      <c r="X77" s="54">
        <v>0</v>
      </c>
      <c r="Y77" s="1"/>
      <c r="Z77" s="1"/>
    </row>
    <row r="78" spans="2:26" ht="16.5" thickTop="1" x14ac:dyDescent="0.25">
      <c r="C78" s="31"/>
      <c r="D78" s="55" t="s">
        <v>75</v>
      </c>
      <c r="E78" s="56">
        <v>153.77200000000005</v>
      </c>
      <c r="F78" s="56">
        <v>127.71000000000004</v>
      </c>
      <c r="G78" s="56">
        <v>131.18999999999983</v>
      </c>
      <c r="H78" s="56">
        <v>121.57999999999993</v>
      </c>
      <c r="I78" s="56">
        <v>525.81299999999987</v>
      </c>
      <c r="J78" s="56">
        <v>123.25999999999999</v>
      </c>
      <c r="K78" s="56">
        <v>118.25999999999999</v>
      </c>
      <c r="L78" s="56">
        <v>118.54999999999973</v>
      </c>
      <c r="M78" s="56">
        <v>117.77000000000021</v>
      </c>
      <c r="N78" s="56">
        <v>113.12000000000012</v>
      </c>
      <c r="O78" s="56">
        <v>109.07000000000016</v>
      </c>
      <c r="P78" s="56">
        <v>392.03999999999996</v>
      </c>
      <c r="Q78" s="56">
        <v>606.43700000000035</v>
      </c>
      <c r="R78" s="56">
        <v>612.9360000000006</v>
      </c>
      <c r="S78" s="56">
        <v>257.76099999999951</v>
      </c>
      <c r="T78" s="56">
        <v>319.25400000000013</v>
      </c>
      <c r="U78" s="56">
        <v>979.78900000000021</v>
      </c>
      <c r="V78" s="56">
        <v>117.18299999999954</v>
      </c>
      <c r="W78" s="56">
        <v>734.17700000000013</v>
      </c>
      <c r="X78" s="56">
        <v>525.89699999999948</v>
      </c>
      <c r="Y78" s="2"/>
      <c r="Z78" s="2"/>
    </row>
    <row r="79" spans="2:26" ht="15.75" x14ac:dyDescent="0.25">
      <c r="C79" s="57"/>
      <c r="D79" s="58" t="s">
        <v>76</v>
      </c>
      <c r="E79" s="28">
        <v>781.01199999999994</v>
      </c>
      <c r="F79" s="28">
        <v>853.24500000000012</v>
      </c>
      <c r="G79" s="28">
        <v>1150.528</v>
      </c>
      <c r="H79" s="28">
        <v>1114.7380000000001</v>
      </c>
      <c r="I79" s="28">
        <v>1222.296</v>
      </c>
      <c r="J79" s="28">
        <v>1321.5819999999999</v>
      </c>
      <c r="K79" s="28">
        <v>1248.2660000000001</v>
      </c>
      <c r="L79" s="28">
        <v>1269.181</v>
      </c>
      <c r="M79" s="28">
        <v>1483.6759999999999</v>
      </c>
      <c r="N79" s="28">
        <v>1422.115</v>
      </c>
      <c r="O79" s="28">
        <v>1429.1769999999999</v>
      </c>
      <c r="P79" s="28">
        <v>2088.348</v>
      </c>
      <c r="Q79" s="28">
        <v>1976.62</v>
      </c>
      <c r="R79" s="28">
        <v>2104.165</v>
      </c>
      <c r="S79" s="28">
        <v>2065.1170000000002</v>
      </c>
      <c r="T79" s="28">
        <v>2029.347</v>
      </c>
      <c r="U79" s="28">
        <v>2015.3910000000001</v>
      </c>
      <c r="V79" s="28">
        <v>2055.9390000000003</v>
      </c>
      <c r="W79" s="28">
        <v>2058.3119999999999</v>
      </c>
      <c r="X79" s="28">
        <v>1680.444</v>
      </c>
      <c r="Y79" s="2"/>
      <c r="Z79" s="2"/>
    </row>
    <row r="80" spans="2:26" ht="15.75" x14ac:dyDescent="0.25">
      <c r="C80" s="57"/>
      <c r="D80" s="58" t="s">
        <v>77</v>
      </c>
      <c r="E80" s="28">
        <v>934.78399999999999</v>
      </c>
      <c r="F80" s="28">
        <v>980.95500000000015</v>
      </c>
      <c r="G80" s="28">
        <v>1281.7179999999998</v>
      </c>
      <c r="H80" s="28">
        <v>1236.318</v>
      </c>
      <c r="I80" s="28">
        <v>1748.1089999999999</v>
      </c>
      <c r="J80" s="28">
        <v>1444.8419999999999</v>
      </c>
      <c r="K80" s="28">
        <v>1366.5260000000001</v>
      </c>
      <c r="L80" s="28">
        <v>1387.7309999999998</v>
      </c>
      <c r="M80" s="28">
        <v>1601.4460000000001</v>
      </c>
      <c r="N80" s="28">
        <v>1535.2350000000001</v>
      </c>
      <c r="O80" s="28">
        <v>1538.2470000000001</v>
      </c>
      <c r="P80" s="28">
        <v>2480.3879999999999</v>
      </c>
      <c r="Q80" s="28">
        <v>2583.0570000000002</v>
      </c>
      <c r="R80" s="28">
        <v>2717.1010000000006</v>
      </c>
      <c r="S80" s="28">
        <v>2322.8779999999997</v>
      </c>
      <c r="T80" s="28">
        <v>2348.6010000000001</v>
      </c>
      <c r="U80" s="28">
        <v>2995.1800000000003</v>
      </c>
      <c r="V80" s="28">
        <v>2173.1219999999998</v>
      </c>
      <c r="W80" s="28">
        <v>2792.489</v>
      </c>
      <c r="X80" s="28">
        <v>2206.3409999999994</v>
      </c>
      <c r="Y80" s="2"/>
      <c r="Z80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Z78"/>
  <sheetViews>
    <sheetView zoomScaleNormal="100" workbookViewId="0"/>
  </sheetViews>
  <sheetFormatPr defaultRowHeight="15" x14ac:dyDescent="0.25"/>
  <cols>
    <col min="1" max="1" width="9.140625" style="59"/>
    <col min="2" max="2" width="21.85546875" style="59" bestFit="1" customWidth="1"/>
    <col min="3" max="3" width="9.140625" style="59"/>
    <col min="4" max="4" width="39.85546875" style="59" bestFit="1" customWidth="1"/>
    <col min="5" max="16384" width="9.140625" style="59"/>
  </cols>
  <sheetData>
    <row r="3" spans="2:26" ht="18.75" x14ac:dyDescent="0.3">
      <c r="C3" s="3" t="s">
        <v>79</v>
      </c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ht="18.75" x14ac:dyDescent="0.3">
      <c r="C4" s="6"/>
      <c r="D4" s="7"/>
      <c r="E4" s="60" t="s">
        <v>7</v>
      </c>
      <c r="F4" s="8"/>
      <c r="G4" s="8"/>
      <c r="H4" s="9"/>
      <c r="I4" s="9"/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31.5" x14ac:dyDescent="0.25">
      <c r="C5" s="10"/>
      <c r="D5" s="61"/>
      <c r="E5" s="12" t="s">
        <v>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 t="s">
        <v>9</v>
      </c>
      <c r="Z5" s="15"/>
    </row>
    <row r="6" spans="2:26" ht="15.75" x14ac:dyDescent="0.25">
      <c r="C6" s="16"/>
      <c r="D6" s="17" t="s">
        <v>0</v>
      </c>
      <c r="E6" s="18">
        <v>2017</v>
      </c>
      <c r="F6" s="19">
        <v>2018</v>
      </c>
      <c r="G6" s="19">
        <v>2019</v>
      </c>
      <c r="H6" s="19">
        <v>2020</v>
      </c>
      <c r="I6" s="19">
        <v>2021</v>
      </c>
      <c r="J6" s="19">
        <v>2022</v>
      </c>
      <c r="K6" s="19">
        <v>2023</v>
      </c>
      <c r="L6" s="19">
        <v>2024</v>
      </c>
      <c r="M6" s="19">
        <v>2025</v>
      </c>
      <c r="N6" s="19">
        <v>2026</v>
      </c>
      <c r="O6" s="19">
        <v>2027</v>
      </c>
      <c r="P6" s="19">
        <v>2028</v>
      </c>
      <c r="Q6" s="19">
        <v>2029</v>
      </c>
      <c r="R6" s="19">
        <v>2030</v>
      </c>
      <c r="S6" s="19">
        <v>2031</v>
      </c>
      <c r="T6" s="19">
        <v>2032</v>
      </c>
      <c r="U6" s="19">
        <v>2033</v>
      </c>
      <c r="V6" s="19">
        <v>2034</v>
      </c>
      <c r="W6" s="19">
        <v>2035</v>
      </c>
      <c r="X6" s="19">
        <v>2036</v>
      </c>
      <c r="Y6" s="20" t="s">
        <v>10</v>
      </c>
      <c r="Z6" s="20" t="s">
        <v>11</v>
      </c>
    </row>
    <row r="7" spans="2:26" x14ac:dyDescent="0.25">
      <c r="C7" s="21" t="s">
        <v>1</v>
      </c>
      <c r="D7" s="22" t="s">
        <v>2</v>
      </c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5"/>
      <c r="Y7" s="23"/>
      <c r="Z7" s="25"/>
    </row>
    <row r="8" spans="2:26" ht="15.75" x14ac:dyDescent="0.25">
      <c r="B8" s="59" t="s">
        <v>84</v>
      </c>
      <c r="C8" s="26"/>
      <c r="D8" s="27" t="s">
        <v>3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-82.3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-82.3</v>
      </c>
      <c r="Z8" s="28">
        <v>-82.3</v>
      </c>
    </row>
    <row r="9" spans="2:26" ht="15.75" x14ac:dyDescent="0.25">
      <c r="B9" s="59" t="s">
        <v>85</v>
      </c>
      <c r="C9" s="26"/>
      <c r="D9" s="27" t="s">
        <v>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-81.540000000000006</v>
      </c>
      <c r="X9" s="28">
        <v>0</v>
      </c>
      <c r="Y9" s="28">
        <v>0</v>
      </c>
      <c r="Z9" s="28">
        <v>-81.540000000000006</v>
      </c>
    </row>
    <row r="10" spans="2:26" ht="15.75" x14ac:dyDescent="0.25">
      <c r="B10" s="59" t="s">
        <v>85</v>
      </c>
      <c r="C10" s="26"/>
      <c r="D10" s="27" t="s">
        <v>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-45.1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-45.1</v>
      </c>
    </row>
    <row r="11" spans="2:26" ht="15.75" x14ac:dyDescent="0.25">
      <c r="B11" s="59" t="s">
        <v>85</v>
      </c>
      <c r="C11" s="26"/>
      <c r="D11" s="27" t="s">
        <v>6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-32.68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-32.68</v>
      </c>
    </row>
    <row r="12" spans="2:26" ht="15.75" x14ac:dyDescent="0.25">
      <c r="B12" s="59" t="s">
        <v>84</v>
      </c>
      <c r="C12" s="26"/>
      <c r="D12" s="27" t="s">
        <v>12</v>
      </c>
      <c r="E12" s="28">
        <v>0</v>
      </c>
      <c r="F12" s="28">
        <v>0</v>
      </c>
      <c r="G12" s="28">
        <v>0</v>
      </c>
      <c r="H12" s="28">
        <v>0</v>
      </c>
      <c r="I12" s="28">
        <v>-387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-387</v>
      </c>
      <c r="Z12" s="28">
        <v>-387</v>
      </c>
    </row>
    <row r="13" spans="2:26" ht="15.75" x14ac:dyDescent="0.25">
      <c r="B13" s="59" t="s">
        <v>85</v>
      </c>
      <c r="C13" s="26"/>
      <c r="D13" s="27" t="s">
        <v>13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-106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-106</v>
      </c>
    </row>
    <row r="14" spans="2:26" ht="15.75" x14ac:dyDescent="0.25">
      <c r="B14" s="59" t="s">
        <v>85</v>
      </c>
      <c r="C14" s="26"/>
      <c r="D14" s="27" t="s">
        <v>14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-106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-106</v>
      </c>
    </row>
    <row r="15" spans="2:26" ht="15.75" x14ac:dyDescent="0.25">
      <c r="B15" s="59" t="s">
        <v>85</v>
      </c>
      <c r="C15" s="26"/>
      <c r="D15" s="27" t="s">
        <v>15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-220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-220</v>
      </c>
    </row>
    <row r="16" spans="2:26" ht="15.75" x14ac:dyDescent="0.25">
      <c r="B16" s="59" t="s">
        <v>85</v>
      </c>
      <c r="C16" s="26"/>
      <c r="D16" s="27" t="s">
        <v>16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-330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-330</v>
      </c>
    </row>
    <row r="17" spans="2:26" ht="15.75" x14ac:dyDescent="0.25">
      <c r="B17" s="59" t="s">
        <v>85</v>
      </c>
      <c r="C17" s="26"/>
      <c r="D17" s="27" t="s">
        <v>17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-156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-156</v>
      </c>
    </row>
    <row r="18" spans="2:26" ht="15.75" x14ac:dyDescent="0.25">
      <c r="B18" s="59" t="s">
        <v>85</v>
      </c>
      <c r="C18" s="26"/>
      <c r="D18" s="27" t="s">
        <v>18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-201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-201</v>
      </c>
    </row>
    <row r="19" spans="2:26" ht="15.75" x14ac:dyDescent="0.25">
      <c r="B19" s="59" t="s">
        <v>84</v>
      </c>
      <c r="C19" s="26"/>
      <c r="D19" s="27" t="s">
        <v>19</v>
      </c>
      <c r="E19" s="28">
        <v>0</v>
      </c>
      <c r="F19" s="28">
        <v>0</v>
      </c>
      <c r="G19" s="28">
        <v>-280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-280</v>
      </c>
      <c r="Z19" s="28">
        <v>-280</v>
      </c>
    </row>
    <row r="20" spans="2:26" ht="15.75" x14ac:dyDescent="0.25">
      <c r="B20" s="59" t="s">
        <v>85</v>
      </c>
      <c r="C20" s="26"/>
      <c r="D20" s="27" t="s">
        <v>20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-357.5</v>
      </c>
      <c r="V20" s="29">
        <v>0</v>
      </c>
      <c r="W20" s="29">
        <v>0</v>
      </c>
      <c r="X20" s="29">
        <v>0</v>
      </c>
      <c r="Y20" s="28">
        <v>0</v>
      </c>
      <c r="Z20" s="28">
        <v>-357.5</v>
      </c>
    </row>
    <row r="21" spans="2:26" x14ac:dyDescent="0.25">
      <c r="C21" s="26"/>
      <c r="D21" s="22" t="s">
        <v>21</v>
      </c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  <c r="Y21" s="30"/>
      <c r="Z21" s="31"/>
    </row>
    <row r="22" spans="2:26" ht="16.5" thickBot="1" x14ac:dyDescent="0.3">
      <c r="B22" s="59" t="s">
        <v>86</v>
      </c>
      <c r="C22" s="32"/>
      <c r="D22" s="33" t="s">
        <v>22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476.577</v>
      </c>
      <c r="V22" s="29">
        <v>0</v>
      </c>
      <c r="W22" s="29">
        <v>0</v>
      </c>
      <c r="X22" s="29">
        <v>0</v>
      </c>
      <c r="Y22" s="28">
        <v>0</v>
      </c>
      <c r="Z22" s="28">
        <v>476.577</v>
      </c>
    </row>
    <row r="23" spans="2:26" ht="16.5" thickBot="1" x14ac:dyDescent="0.3">
      <c r="C23" s="32"/>
      <c r="D23" s="34" t="s">
        <v>24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476.577</v>
      </c>
      <c r="V23" s="35">
        <v>0</v>
      </c>
      <c r="W23" s="35">
        <v>0</v>
      </c>
      <c r="X23" s="35">
        <v>0</v>
      </c>
      <c r="Y23" s="35">
        <v>0</v>
      </c>
      <c r="Z23" s="35">
        <v>476.577</v>
      </c>
    </row>
    <row r="24" spans="2:26" ht="15.75" x14ac:dyDescent="0.25">
      <c r="B24" s="59" t="s">
        <v>86</v>
      </c>
      <c r="C24" s="32"/>
      <c r="D24" s="33" t="s">
        <v>25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199.92400000000001</v>
      </c>
      <c r="V24" s="29">
        <v>0</v>
      </c>
      <c r="W24" s="29">
        <v>0</v>
      </c>
      <c r="X24" s="29">
        <v>0</v>
      </c>
      <c r="Y24" s="28">
        <v>0</v>
      </c>
      <c r="Z24" s="28">
        <v>199.92400000000001</v>
      </c>
    </row>
    <row r="25" spans="2:26" ht="15.75" x14ac:dyDescent="0.25">
      <c r="B25" s="59" t="s">
        <v>86</v>
      </c>
      <c r="C25" s="32"/>
      <c r="D25" s="33" t="s">
        <v>26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199.92400000000001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8">
        <v>0</v>
      </c>
      <c r="Z25" s="28">
        <v>199.92400000000001</v>
      </c>
    </row>
    <row r="26" spans="2:26" ht="15.75" x14ac:dyDescent="0.25">
      <c r="B26" s="59" t="s">
        <v>87</v>
      </c>
      <c r="C26" s="32"/>
      <c r="D26" s="33" t="s">
        <v>27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85.498999999999995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8">
        <v>0</v>
      </c>
      <c r="Z26" s="28">
        <v>85.498999999999995</v>
      </c>
    </row>
    <row r="27" spans="2:26" ht="15.75" x14ac:dyDescent="0.25">
      <c r="B27" s="59" t="s">
        <v>87</v>
      </c>
      <c r="C27" s="32"/>
      <c r="D27" s="33" t="s">
        <v>28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773.98800000000006</v>
      </c>
      <c r="Y27" s="28">
        <v>0</v>
      </c>
      <c r="Z27" s="28">
        <v>773.98800000000006</v>
      </c>
    </row>
    <row r="28" spans="2:26" ht="16.5" thickBot="1" x14ac:dyDescent="0.3">
      <c r="B28" s="59" t="s">
        <v>87</v>
      </c>
      <c r="C28" s="32"/>
      <c r="D28" s="33" t="s">
        <v>29</v>
      </c>
      <c r="E28" s="29">
        <v>0</v>
      </c>
      <c r="F28" s="29">
        <v>0</v>
      </c>
      <c r="G28" s="29">
        <v>0</v>
      </c>
      <c r="H28" s="29">
        <v>0</v>
      </c>
      <c r="I28" s="29">
        <v>1100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8">
        <v>1100</v>
      </c>
      <c r="Z28" s="28">
        <v>1100</v>
      </c>
    </row>
    <row r="29" spans="2:26" ht="16.5" thickBot="1" x14ac:dyDescent="0.3">
      <c r="C29" s="32"/>
      <c r="D29" s="34" t="s">
        <v>30</v>
      </c>
      <c r="E29" s="35">
        <v>0</v>
      </c>
      <c r="F29" s="35">
        <v>0</v>
      </c>
      <c r="G29" s="35">
        <v>0</v>
      </c>
      <c r="H29" s="35">
        <v>0</v>
      </c>
      <c r="I29" s="35">
        <v>1100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85.498999999999995</v>
      </c>
      <c r="T29" s="35">
        <v>0</v>
      </c>
      <c r="U29" s="35">
        <v>0</v>
      </c>
      <c r="V29" s="35">
        <v>0</v>
      </c>
      <c r="W29" s="35">
        <v>0</v>
      </c>
      <c r="X29" s="35">
        <v>773.98800000000006</v>
      </c>
      <c r="Y29" s="35">
        <v>1100</v>
      </c>
      <c r="Z29" s="35">
        <v>1959.4870000000001</v>
      </c>
    </row>
    <row r="30" spans="2:26" ht="15.75" x14ac:dyDescent="0.25">
      <c r="B30" s="59" t="s">
        <v>88</v>
      </c>
      <c r="C30" s="32"/>
      <c r="D30" s="36" t="s">
        <v>31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79.44</v>
      </c>
      <c r="T30" s="37">
        <v>166.625</v>
      </c>
      <c r="U30" s="37">
        <v>209.99100000000001</v>
      </c>
      <c r="V30" s="37">
        <v>40.779000000000003</v>
      </c>
      <c r="W30" s="37">
        <v>290.57600000000002</v>
      </c>
      <c r="X30" s="37">
        <v>12.589</v>
      </c>
      <c r="Y30" s="29">
        <v>0</v>
      </c>
      <c r="Z30" s="29">
        <v>800.00000000000011</v>
      </c>
    </row>
    <row r="31" spans="2:26" ht="15.75" x14ac:dyDescent="0.25">
      <c r="B31" s="59" t="s">
        <v>90</v>
      </c>
      <c r="C31" s="32"/>
      <c r="D31" s="36" t="s">
        <v>32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3.35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1.34</v>
      </c>
      <c r="Y31" s="39">
        <v>0</v>
      </c>
      <c r="Z31" s="39">
        <v>4.6900000000000004</v>
      </c>
    </row>
    <row r="32" spans="2:26" ht="15.75" x14ac:dyDescent="0.25">
      <c r="B32" s="59" t="s">
        <v>90</v>
      </c>
      <c r="C32" s="32"/>
      <c r="D32" s="36" t="s">
        <v>33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1.93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9">
        <v>0</v>
      </c>
      <c r="Z32" s="39">
        <v>1.93</v>
      </c>
    </row>
    <row r="33" spans="2:26" ht="15.75" x14ac:dyDescent="0.25">
      <c r="B33" s="59" t="s">
        <v>90</v>
      </c>
      <c r="C33" s="32"/>
      <c r="D33" s="36" t="s">
        <v>34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10.93</v>
      </c>
      <c r="Q33" s="38">
        <v>3.94</v>
      </c>
      <c r="R33" s="38">
        <v>0</v>
      </c>
      <c r="S33" s="38">
        <v>0</v>
      </c>
      <c r="T33" s="38">
        <v>3.36</v>
      </c>
      <c r="U33" s="38">
        <v>0</v>
      </c>
      <c r="V33" s="38">
        <v>0</v>
      </c>
      <c r="W33" s="38">
        <v>3.05</v>
      </c>
      <c r="X33" s="38">
        <v>0</v>
      </c>
      <c r="Y33" s="39">
        <v>0</v>
      </c>
      <c r="Z33" s="39">
        <v>21.28</v>
      </c>
    </row>
    <row r="34" spans="2:26" ht="15.75" x14ac:dyDescent="0.25">
      <c r="B34" s="59" t="s">
        <v>90</v>
      </c>
      <c r="C34" s="32"/>
      <c r="D34" s="36" t="s">
        <v>35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68.37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68.37</v>
      </c>
    </row>
    <row r="35" spans="2:26" ht="15.75" x14ac:dyDescent="0.25">
      <c r="B35" s="59" t="s">
        <v>90</v>
      </c>
      <c r="C35" s="32"/>
      <c r="D35" s="36" t="s">
        <v>36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34.75</v>
      </c>
      <c r="Q35" s="38">
        <v>40.54</v>
      </c>
      <c r="R35" s="38">
        <v>4.75</v>
      </c>
      <c r="S35" s="38">
        <v>0</v>
      </c>
      <c r="T35" s="38">
        <v>0</v>
      </c>
      <c r="U35" s="38">
        <v>0</v>
      </c>
      <c r="V35" s="38">
        <v>3.67</v>
      </c>
      <c r="W35" s="38">
        <v>0</v>
      </c>
      <c r="X35" s="38">
        <v>2.2200000000000002</v>
      </c>
      <c r="Y35" s="39">
        <v>0</v>
      </c>
      <c r="Z35" s="39">
        <v>85.929999999999993</v>
      </c>
    </row>
    <row r="36" spans="2:26" ht="15.75" x14ac:dyDescent="0.25">
      <c r="B36" s="59" t="s">
        <v>90</v>
      </c>
      <c r="C36" s="32"/>
      <c r="D36" s="36" t="s">
        <v>37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3.05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3.25</v>
      </c>
      <c r="Y36" s="39">
        <v>0</v>
      </c>
      <c r="Z36" s="39">
        <v>6.3</v>
      </c>
    </row>
    <row r="37" spans="2:26" ht="15.75" x14ac:dyDescent="0.25">
      <c r="B37" s="59" t="s">
        <v>90</v>
      </c>
      <c r="C37" s="32"/>
      <c r="D37" s="36" t="s">
        <v>38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4.78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2.87</v>
      </c>
      <c r="Y37" s="39">
        <v>0</v>
      </c>
      <c r="Z37" s="39">
        <v>7.65</v>
      </c>
    </row>
    <row r="38" spans="2:26" ht="15.75" x14ac:dyDescent="0.25">
      <c r="B38" s="59" t="s">
        <v>90</v>
      </c>
      <c r="C38" s="32"/>
      <c r="D38" s="36" t="s">
        <v>39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40.71</v>
      </c>
      <c r="R38" s="38">
        <v>0</v>
      </c>
      <c r="S38" s="38">
        <v>0</v>
      </c>
      <c r="T38" s="38">
        <v>0</v>
      </c>
      <c r="U38" s="38">
        <v>3.11</v>
      </c>
      <c r="V38" s="38">
        <v>0</v>
      </c>
      <c r="W38" s="38">
        <v>0</v>
      </c>
      <c r="X38" s="38">
        <v>1.95</v>
      </c>
      <c r="Y38" s="39">
        <v>0</v>
      </c>
      <c r="Z38" s="39">
        <v>45.77</v>
      </c>
    </row>
    <row r="39" spans="2:26" ht="16.5" thickBot="1" x14ac:dyDescent="0.3">
      <c r="B39" s="59" t="s">
        <v>90</v>
      </c>
      <c r="C39" s="32"/>
      <c r="D39" s="36" t="s">
        <v>40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1.88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9">
        <v>0</v>
      </c>
      <c r="Z39" s="39">
        <v>1.88</v>
      </c>
    </row>
    <row r="40" spans="2:26" ht="16.5" thickBot="1" x14ac:dyDescent="0.3">
      <c r="C40" s="32"/>
      <c r="D40" s="34" t="s">
        <v>41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123.76</v>
      </c>
      <c r="Q40" s="40">
        <v>90.47</v>
      </c>
      <c r="R40" s="40">
        <v>4.75</v>
      </c>
      <c r="S40" s="40">
        <v>0</v>
      </c>
      <c r="T40" s="40">
        <v>3.36</v>
      </c>
      <c r="U40" s="40">
        <v>3.11</v>
      </c>
      <c r="V40" s="40">
        <v>3.67</v>
      </c>
      <c r="W40" s="40">
        <v>3.05</v>
      </c>
      <c r="X40" s="40">
        <v>11.629999999999999</v>
      </c>
      <c r="Y40" s="40">
        <v>0</v>
      </c>
      <c r="Z40" s="40">
        <v>243.80000000000004</v>
      </c>
    </row>
    <row r="41" spans="2:26" ht="15.75" x14ac:dyDescent="0.25">
      <c r="B41" s="59" t="s">
        <v>89</v>
      </c>
      <c r="C41" s="32"/>
      <c r="D41" s="23" t="s">
        <v>42</v>
      </c>
      <c r="E41" s="29">
        <v>4.57</v>
      </c>
      <c r="F41" s="29">
        <v>6.5</v>
      </c>
      <c r="G41" s="29">
        <v>6.5299999999999994</v>
      </c>
      <c r="H41" s="29">
        <v>5.59</v>
      </c>
      <c r="I41" s="29">
        <v>5.7900000000000009</v>
      </c>
      <c r="J41" s="29">
        <v>5.42</v>
      </c>
      <c r="K41" s="29">
        <v>5.24</v>
      </c>
      <c r="L41" s="29">
        <v>5.5400000000000009</v>
      </c>
      <c r="M41" s="29">
        <v>5.33</v>
      </c>
      <c r="N41" s="29">
        <v>5.58</v>
      </c>
      <c r="O41" s="29">
        <v>5.25</v>
      </c>
      <c r="P41" s="29">
        <v>4.93</v>
      </c>
      <c r="Q41" s="29">
        <v>4.76</v>
      </c>
      <c r="R41" s="29">
        <v>4.57</v>
      </c>
      <c r="S41" s="29">
        <v>4.43</v>
      </c>
      <c r="T41" s="29">
        <v>3.7300000000000004</v>
      </c>
      <c r="U41" s="29">
        <v>3.48</v>
      </c>
      <c r="V41" s="29">
        <v>2.86</v>
      </c>
      <c r="W41" s="29">
        <v>2.56</v>
      </c>
      <c r="X41" s="29">
        <v>2.64</v>
      </c>
      <c r="Y41" s="29">
        <v>56.09</v>
      </c>
      <c r="Z41" s="29">
        <v>95.30000000000004</v>
      </c>
    </row>
    <row r="42" spans="2:26" ht="15.75" x14ac:dyDescent="0.25">
      <c r="B42" s="59" t="s">
        <v>89</v>
      </c>
      <c r="C42" s="32"/>
      <c r="D42" s="23" t="s">
        <v>43</v>
      </c>
      <c r="E42" s="29">
        <v>84.4</v>
      </c>
      <c r="F42" s="29">
        <v>57.6</v>
      </c>
      <c r="G42" s="29">
        <v>61.5</v>
      </c>
      <c r="H42" s="29">
        <v>59.4</v>
      </c>
      <c r="I42" s="29">
        <v>61.5</v>
      </c>
      <c r="J42" s="29">
        <v>58.400000000000006</v>
      </c>
      <c r="K42" s="29">
        <v>65.8</v>
      </c>
      <c r="L42" s="29">
        <v>65.7</v>
      </c>
      <c r="M42" s="29">
        <v>62.6</v>
      </c>
      <c r="N42" s="29">
        <v>64.700000000000017</v>
      </c>
      <c r="O42" s="29">
        <v>64.600000000000009</v>
      </c>
      <c r="P42" s="29">
        <v>60.70000000000001</v>
      </c>
      <c r="Q42" s="29">
        <v>56.800000000000011</v>
      </c>
      <c r="R42" s="29">
        <v>56.999999999999993</v>
      </c>
      <c r="S42" s="29">
        <v>59.000000000000007</v>
      </c>
      <c r="T42" s="29">
        <v>49.300000000000011</v>
      </c>
      <c r="U42" s="29">
        <v>43.900000000000006</v>
      </c>
      <c r="V42" s="29">
        <v>37.000000000000007</v>
      </c>
      <c r="W42" s="29">
        <v>34.200000000000003</v>
      </c>
      <c r="X42" s="29">
        <v>34.800000000000004</v>
      </c>
      <c r="Y42" s="29">
        <v>641.6</v>
      </c>
      <c r="Z42" s="29">
        <v>1138.9000000000001</v>
      </c>
    </row>
    <row r="43" spans="2:26" ht="16.5" thickBot="1" x14ac:dyDescent="0.3">
      <c r="B43" s="59" t="s">
        <v>89</v>
      </c>
      <c r="C43" s="32"/>
      <c r="D43" s="23" t="s">
        <v>44</v>
      </c>
      <c r="E43" s="29">
        <v>7.5449999999999999</v>
      </c>
      <c r="F43" s="29">
        <v>10.210000000000001</v>
      </c>
      <c r="G43" s="29">
        <v>10.809999999999999</v>
      </c>
      <c r="H43" s="29">
        <v>10.28</v>
      </c>
      <c r="I43" s="29">
        <v>13.26</v>
      </c>
      <c r="J43" s="29">
        <v>13.489999999999998</v>
      </c>
      <c r="K43" s="29">
        <v>13.71</v>
      </c>
      <c r="L43" s="29">
        <v>13.75</v>
      </c>
      <c r="M43" s="29">
        <v>14.48</v>
      </c>
      <c r="N43" s="29">
        <v>13.88</v>
      </c>
      <c r="O43" s="29">
        <v>12.49</v>
      </c>
      <c r="P43" s="29">
        <v>11.32</v>
      </c>
      <c r="Q43" s="29">
        <v>11.48</v>
      </c>
      <c r="R43" s="29">
        <v>11.030000000000001</v>
      </c>
      <c r="S43" s="29">
        <v>10.64</v>
      </c>
      <c r="T43" s="29">
        <v>8.92</v>
      </c>
      <c r="U43" s="29">
        <v>7.62</v>
      </c>
      <c r="V43" s="29">
        <v>6.8900000000000006</v>
      </c>
      <c r="W43" s="29">
        <v>6.96</v>
      </c>
      <c r="X43" s="29">
        <v>6.98</v>
      </c>
      <c r="Y43" s="41">
        <v>121.41500000000001</v>
      </c>
      <c r="Z43" s="41">
        <v>215.745</v>
      </c>
    </row>
    <row r="44" spans="2:26" ht="16.5" thickBot="1" x14ac:dyDescent="0.3">
      <c r="C44" s="32"/>
      <c r="D44" s="34" t="s">
        <v>45</v>
      </c>
      <c r="E44" s="35">
        <v>96.515000000000001</v>
      </c>
      <c r="F44" s="35">
        <v>74.31</v>
      </c>
      <c r="G44" s="35">
        <v>78.84</v>
      </c>
      <c r="H44" s="35">
        <v>75.27</v>
      </c>
      <c r="I44" s="35">
        <v>80.550000000000011</v>
      </c>
      <c r="J44" s="35">
        <v>77.31</v>
      </c>
      <c r="K44" s="35">
        <v>84.75</v>
      </c>
      <c r="L44" s="35">
        <v>84.990000000000009</v>
      </c>
      <c r="M44" s="35">
        <v>82.410000000000011</v>
      </c>
      <c r="N44" s="35">
        <v>84.160000000000011</v>
      </c>
      <c r="O44" s="35">
        <v>82.34</v>
      </c>
      <c r="P44" s="35">
        <v>76.950000000000017</v>
      </c>
      <c r="Q44" s="35">
        <v>73.040000000000006</v>
      </c>
      <c r="R44" s="35">
        <v>72.599999999999994</v>
      </c>
      <c r="S44" s="35">
        <v>74.070000000000007</v>
      </c>
      <c r="T44" s="35">
        <v>61.950000000000017</v>
      </c>
      <c r="U44" s="35">
        <v>55</v>
      </c>
      <c r="V44" s="35">
        <v>46.750000000000007</v>
      </c>
      <c r="W44" s="35">
        <v>43.720000000000006</v>
      </c>
      <c r="X44" s="35">
        <v>44.42</v>
      </c>
      <c r="Y44" s="35">
        <v>819.10500000000002</v>
      </c>
      <c r="Z44" s="35">
        <v>1449.9450000000002</v>
      </c>
    </row>
    <row r="45" spans="2:26" ht="15.75" x14ac:dyDescent="0.25">
      <c r="B45" s="59" t="s">
        <v>91</v>
      </c>
      <c r="C45" s="32"/>
      <c r="D45" s="42" t="s">
        <v>46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27.126000000000001</v>
      </c>
      <c r="O45" s="29">
        <v>27.126000000000001</v>
      </c>
      <c r="P45" s="29">
        <v>300</v>
      </c>
      <c r="Q45" s="29">
        <v>300</v>
      </c>
      <c r="R45" s="29">
        <v>290.67500000000001</v>
      </c>
      <c r="S45" s="29">
        <v>300</v>
      </c>
      <c r="T45" s="29">
        <v>300</v>
      </c>
      <c r="U45" s="29">
        <v>300</v>
      </c>
      <c r="V45" s="29">
        <v>300</v>
      </c>
      <c r="W45" s="29">
        <v>300</v>
      </c>
      <c r="X45" s="29">
        <v>300</v>
      </c>
      <c r="Y45" s="43">
        <v>2.7126000000000001</v>
      </c>
      <c r="Z45" s="28">
        <v>137.24634999999998</v>
      </c>
    </row>
    <row r="46" spans="2:26" x14ac:dyDescent="0.25">
      <c r="C46" s="21" t="s">
        <v>47</v>
      </c>
      <c r="D46" s="22" t="s">
        <v>2</v>
      </c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5"/>
      <c r="Y46" s="23"/>
      <c r="Z46" s="31"/>
    </row>
    <row r="47" spans="2:26" ht="15.75" x14ac:dyDescent="0.25">
      <c r="B47" s="59" t="s">
        <v>84</v>
      </c>
      <c r="C47" s="26"/>
      <c r="D47" s="27" t="s">
        <v>48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-354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-354</v>
      </c>
    </row>
    <row r="48" spans="2:26" ht="15.75" x14ac:dyDescent="0.25">
      <c r="B48" s="59" t="s">
        <v>84</v>
      </c>
      <c r="C48" s="26"/>
      <c r="D48" s="27" t="s">
        <v>49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-359.3</v>
      </c>
      <c r="V48" s="28">
        <v>0</v>
      </c>
      <c r="W48" s="28">
        <v>0</v>
      </c>
      <c r="X48" s="28">
        <v>0</v>
      </c>
      <c r="Y48" s="28">
        <v>0</v>
      </c>
      <c r="Z48" s="28">
        <v>-359.3</v>
      </c>
    </row>
    <row r="49" spans="2:26" x14ac:dyDescent="0.25">
      <c r="C49" s="44"/>
      <c r="D49" s="22" t="s">
        <v>21</v>
      </c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5"/>
      <c r="Y49" s="30"/>
      <c r="Z49" s="31"/>
    </row>
    <row r="50" spans="2:26" ht="16.5" thickBot="1" x14ac:dyDescent="0.3">
      <c r="B50" s="59" t="s">
        <v>86</v>
      </c>
      <c r="C50" s="45"/>
      <c r="D50" s="46" t="s">
        <v>50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436.35700000000003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8">
        <v>0</v>
      </c>
      <c r="Z50" s="28">
        <v>436.35700000000003</v>
      </c>
    </row>
    <row r="51" spans="2:26" ht="16.5" thickBot="1" x14ac:dyDescent="0.3">
      <c r="C51" s="32"/>
      <c r="D51" s="34" t="s">
        <v>24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436.35700000000003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436.35700000000003</v>
      </c>
    </row>
    <row r="52" spans="2:26" ht="15.75" x14ac:dyDescent="0.25">
      <c r="B52" s="59" t="s">
        <v>88</v>
      </c>
      <c r="C52" s="47"/>
      <c r="D52" s="49" t="s">
        <v>52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11.44</v>
      </c>
      <c r="Q52" s="29">
        <v>96.875</v>
      </c>
      <c r="R52" s="29">
        <v>0</v>
      </c>
      <c r="S52" s="29">
        <v>38.485999999999997</v>
      </c>
      <c r="T52" s="29">
        <v>70.004999999999995</v>
      </c>
      <c r="U52" s="29">
        <v>15.853999999999999</v>
      </c>
      <c r="V52" s="29">
        <v>7.5119999999999996</v>
      </c>
      <c r="W52" s="29">
        <v>0</v>
      </c>
      <c r="X52" s="29">
        <v>0</v>
      </c>
      <c r="Y52" s="28">
        <v>0</v>
      </c>
      <c r="Z52" s="28">
        <v>240.17199999999997</v>
      </c>
    </row>
    <row r="53" spans="2:26" ht="15.75" x14ac:dyDescent="0.25">
      <c r="B53" s="59" t="s">
        <v>90</v>
      </c>
      <c r="C53" s="47"/>
      <c r="D53" s="49" t="s">
        <v>53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2.41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9">
        <v>0</v>
      </c>
      <c r="Z53" s="39">
        <v>2.41</v>
      </c>
    </row>
    <row r="54" spans="2:26" ht="15.75" x14ac:dyDescent="0.25">
      <c r="B54" s="59" t="s">
        <v>90</v>
      </c>
      <c r="C54" s="47"/>
      <c r="D54" s="49" t="s">
        <v>54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1.21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9">
        <v>0</v>
      </c>
      <c r="Z54" s="39">
        <v>1.21</v>
      </c>
    </row>
    <row r="55" spans="2:26" ht="15.75" x14ac:dyDescent="0.25">
      <c r="B55" s="59" t="s">
        <v>90</v>
      </c>
      <c r="C55" s="32"/>
      <c r="D55" s="23" t="s">
        <v>55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3.69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9">
        <v>0</v>
      </c>
      <c r="Z55" s="39">
        <v>3.69</v>
      </c>
    </row>
    <row r="56" spans="2:26" ht="15.75" x14ac:dyDescent="0.25">
      <c r="B56" s="59" t="s">
        <v>90</v>
      </c>
      <c r="C56" s="32"/>
      <c r="D56" s="23" t="s">
        <v>56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36.06</v>
      </c>
      <c r="R56" s="38">
        <v>0</v>
      </c>
      <c r="S56" s="38">
        <v>3.34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9">
        <v>0</v>
      </c>
      <c r="Z56" s="39">
        <v>39.400000000000006</v>
      </c>
    </row>
    <row r="57" spans="2:26" ht="15.75" x14ac:dyDescent="0.25">
      <c r="B57" s="59" t="s">
        <v>90</v>
      </c>
      <c r="C57" s="32"/>
      <c r="D57" s="23" t="s">
        <v>57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35.04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9">
        <v>0</v>
      </c>
      <c r="Z57" s="39">
        <v>35.04</v>
      </c>
    </row>
    <row r="58" spans="2:26" ht="15.75" x14ac:dyDescent="0.25">
      <c r="B58" s="59" t="s">
        <v>90</v>
      </c>
      <c r="C58" s="32"/>
      <c r="D58" s="23" t="s">
        <v>58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12.829999999999998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9">
        <v>0</v>
      </c>
      <c r="Z58" s="39">
        <v>12.829999999999998</v>
      </c>
    </row>
    <row r="59" spans="2:26" ht="15.75" x14ac:dyDescent="0.25">
      <c r="B59" s="59" t="s">
        <v>90</v>
      </c>
      <c r="C59" s="32"/>
      <c r="D59" s="23" t="s">
        <v>59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13.009999999999998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9">
        <v>0</v>
      </c>
      <c r="Z59" s="39">
        <v>13.009999999999998</v>
      </c>
    </row>
    <row r="60" spans="2:26" ht="15.75" x14ac:dyDescent="0.25">
      <c r="B60" s="59" t="s">
        <v>90</v>
      </c>
      <c r="C60" s="32"/>
      <c r="D60" s="23" t="s">
        <v>60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9.06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9">
        <v>0</v>
      </c>
      <c r="Z60" s="39">
        <v>9.06</v>
      </c>
    </row>
    <row r="61" spans="2:26" ht="16.5" thickBot="1" x14ac:dyDescent="0.3">
      <c r="B61" s="59" t="s">
        <v>90</v>
      </c>
      <c r="C61" s="32"/>
      <c r="D61" s="23" t="s">
        <v>61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4.8099999999999996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9">
        <v>0</v>
      </c>
      <c r="Z61" s="39">
        <v>4.8099999999999996</v>
      </c>
    </row>
    <row r="62" spans="2:26" ht="16.5" thickBot="1" x14ac:dyDescent="0.3">
      <c r="C62" s="32"/>
      <c r="D62" s="34" t="s">
        <v>62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69.05</v>
      </c>
      <c r="Q62" s="40">
        <v>49.07</v>
      </c>
      <c r="R62" s="40">
        <v>0</v>
      </c>
      <c r="S62" s="40">
        <v>3.34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121.46000000000001</v>
      </c>
    </row>
    <row r="63" spans="2:26" ht="15.75" x14ac:dyDescent="0.25">
      <c r="B63" s="59" t="s">
        <v>89</v>
      </c>
      <c r="C63" s="47"/>
      <c r="D63" s="23" t="s">
        <v>63</v>
      </c>
      <c r="E63" s="29">
        <v>1.52</v>
      </c>
      <c r="F63" s="29">
        <v>1.74</v>
      </c>
      <c r="G63" s="29">
        <v>1.25</v>
      </c>
      <c r="H63" s="29">
        <v>1.28</v>
      </c>
      <c r="I63" s="29">
        <v>1.2800000000000002</v>
      </c>
      <c r="J63" s="29">
        <v>1.26</v>
      </c>
      <c r="K63" s="29">
        <v>1.2</v>
      </c>
      <c r="L63" s="29">
        <v>1.1299999999999999</v>
      </c>
      <c r="M63" s="29">
        <v>1.0900000000000001</v>
      </c>
      <c r="N63" s="29">
        <v>0.99</v>
      </c>
      <c r="O63" s="29">
        <v>1.25</v>
      </c>
      <c r="P63" s="29">
        <v>1.0999999999999999</v>
      </c>
      <c r="Q63" s="29">
        <v>0.98</v>
      </c>
      <c r="R63" s="29">
        <v>1.07</v>
      </c>
      <c r="S63" s="29">
        <v>0.98</v>
      </c>
      <c r="T63" s="29">
        <v>0.79</v>
      </c>
      <c r="U63" s="29">
        <v>0.7</v>
      </c>
      <c r="V63" s="29">
        <v>0.56999999999999995</v>
      </c>
      <c r="W63" s="29">
        <v>0.31</v>
      </c>
      <c r="X63" s="29">
        <v>0.25</v>
      </c>
      <c r="Y63" s="29">
        <v>12.74</v>
      </c>
      <c r="Z63" s="29">
        <v>20.74</v>
      </c>
    </row>
    <row r="64" spans="2:26" ht="15.75" x14ac:dyDescent="0.25">
      <c r="B64" s="59" t="s">
        <v>89</v>
      </c>
      <c r="C64" s="32"/>
      <c r="D64" s="23" t="s">
        <v>64</v>
      </c>
      <c r="E64" s="29">
        <v>45.756999999999998</v>
      </c>
      <c r="F64" s="29">
        <v>43.5</v>
      </c>
      <c r="G64" s="29">
        <v>42.4</v>
      </c>
      <c r="H64" s="29">
        <v>36.800000000000004</v>
      </c>
      <c r="I64" s="29">
        <v>31.200000000000003</v>
      </c>
      <c r="J64" s="29">
        <v>26.2</v>
      </c>
      <c r="K64" s="29">
        <v>23.1</v>
      </c>
      <c r="L64" s="29">
        <v>22.500000000000004</v>
      </c>
      <c r="M64" s="29">
        <v>19.700000000000003</v>
      </c>
      <c r="N64" s="29">
        <v>18.5</v>
      </c>
      <c r="O64" s="29">
        <v>18.3</v>
      </c>
      <c r="P64" s="29">
        <v>17.100000000000001</v>
      </c>
      <c r="Q64" s="29">
        <v>16.5</v>
      </c>
      <c r="R64" s="29">
        <v>16.400000000000002</v>
      </c>
      <c r="S64" s="29">
        <v>16.100000000000001</v>
      </c>
      <c r="T64" s="29">
        <v>16.600000000000001</v>
      </c>
      <c r="U64" s="29">
        <v>15.4</v>
      </c>
      <c r="V64" s="29">
        <v>15.3</v>
      </c>
      <c r="W64" s="29">
        <v>16.3</v>
      </c>
      <c r="X64" s="29">
        <v>16.2</v>
      </c>
      <c r="Y64" s="29">
        <v>309.65700000000004</v>
      </c>
      <c r="Z64" s="29">
        <v>473.85700000000008</v>
      </c>
    </row>
    <row r="65" spans="2:26" ht="16.5" thickBot="1" x14ac:dyDescent="0.3">
      <c r="B65" s="59" t="s">
        <v>89</v>
      </c>
      <c r="C65" s="32"/>
      <c r="D65" s="23" t="s">
        <v>65</v>
      </c>
      <c r="E65" s="29">
        <v>9.98</v>
      </c>
      <c r="F65" s="29">
        <v>8.16</v>
      </c>
      <c r="G65" s="29">
        <v>8.7000000000000011</v>
      </c>
      <c r="H65" s="29">
        <v>8.23</v>
      </c>
      <c r="I65" s="29">
        <v>9.7200000000000006</v>
      </c>
      <c r="J65" s="29">
        <v>9.2900000000000009</v>
      </c>
      <c r="K65" s="29">
        <v>8.8100000000000023</v>
      </c>
      <c r="L65" s="29">
        <v>9.0300000000000011</v>
      </c>
      <c r="M65" s="29">
        <v>8.3800000000000008</v>
      </c>
      <c r="N65" s="29">
        <v>7.5699999999999994</v>
      </c>
      <c r="O65" s="29">
        <v>7.18</v>
      </c>
      <c r="P65" s="29">
        <v>6.5500000000000007</v>
      </c>
      <c r="Q65" s="29">
        <v>5.8100000000000005</v>
      </c>
      <c r="R65" s="29">
        <v>5.2700000000000014</v>
      </c>
      <c r="S65" s="29">
        <v>5.0500000000000016</v>
      </c>
      <c r="T65" s="29">
        <v>4.0200000000000005</v>
      </c>
      <c r="U65" s="29">
        <v>3.4499999999999997</v>
      </c>
      <c r="V65" s="29">
        <v>2.7100000000000004</v>
      </c>
      <c r="W65" s="29">
        <v>2.3999999999999995</v>
      </c>
      <c r="X65" s="29">
        <v>1.85</v>
      </c>
      <c r="Y65" s="41">
        <v>87.87</v>
      </c>
      <c r="Z65" s="41">
        <v>132.16</v>
      </c>
    </row>
    <row r="66" spans="2:26" ht="16.5" thickBot="1" x14ac:dyDescent="0.3">
      <c r="C66" s="32"/>
      <c r="D66" s="34" t="s">
        <v>66</v>
      </c>
      <c r="E66" s="35">
        <v>57.257000000000005</v>
      </c>
      <c r="F66" s="35">
        <v>53.400000000000006</v>
      </c>
      <c r="G66" s="35">
        <v>52.35</v>
      </c>
      <c r="H66" s="35">
        <v>46.31</v>
      </c>
      <c r="I66" s="35">
        <v>42.2</v>
      </c>
      <c r="J66" s="35">
        <v>36.75</v>
      </c>
      <c r="K66" s="35">
        <v>33.11</v>
      </c>
      <c r="L66" s="35">
        <v>32.660000000000004</v>
      </c>
      <c r="M66" s="35">
        <v>29.17</v>
      </c>
      <c r="N66" s="35">
        <v>27.06</v>
      </c>
      <c r="O66" s="35">
        <v>26.73</v>
      </c>
      <c r="P66" s="35">
        <v>24.750000000000004</v>
      </c>
      <c r="Q66" s="35">
        <v>23.29</v>
      </c>
      <c r="R66" s="35">
        <v>22.740000000000002</v>
      </c>
      <c r="S66" s="35">
        <v>22.130000000000003</v>
      </c>
      <c r="T66" s="35">
        <v>21.41</v>
      </c>
      <c r="U66" s="35">
        <v>19.55</v>
      </c>
      <c r="V66" s="35">
        <v>18.580000000000002</v>
      </c>
      <c r="W66" s="35">
        <v>19.009999999999998</v>
      </c>
      <c r="X66" s="35">
        <v>18.3</v>
      </c>
      <c r="Y66" s="35">
        <v>410.26700000000005</v>
      </c>
      <c r="Z66" s="35">
        <v>626.75700000000006</v>
      </c>
    </row>
    <row r="67" spans="2:26" ht="15.75" x14ac:dyDescent="0.25">
      <c r="B67" s="59" t="s">
        <v>92</v>
      </c>
      <c r="C67" s="47"/>
      <c r="D67" s="49" t="s">
        <v>67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30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8">
        <v>0</v>
      </c>
      <c r="Z67" s="28">
        <v>30</v>
      </c>
    </row>
    <row r="68" spans="2:26" ht="15.75" x14ac:dyDescent="0.25">
      <c r="B68" s="59" t="s">
        <v>91</v>
      </c>
      <c r="C68" s="47"/>
      <c r="D68" s="49" t="s">
        <v>68</v>
      </c>
      <c r="E68" s="29">
        <v>0</v>
      </c>
      <c r="F68" s="29">
        <v>0</v>
      </c>
      <c r="G68" s="29">
        <v>2.8730000000000002</v>
      </c>
      <c r="H68" s="29">
        <v>0</v>
      </c>
      <c r="I68" s="29">
        <v>0</v>
      </c>
      <c r="J68" s="29">
        <v>40.639000000000003</v>
      </c>
      <c r="K68" s="29">
        <v>0</v>
      </c>
      <c r="L68" s="29">
        <v>9.8089999999999993</v>
      </c>
      <c r="M68" s="29">
        <v>167.12899999999999</v>
      </c>
      <c r="N68" s="29">
        <v>76.040000000000006</v>
      </c>
      <c r="O68" s="29">
        <v>137.44200000000001</v>
      </c>
      <c r="P68" s="29">
        <v>400</v>
      </c>
      <c r="Q68" s="29">
        <v>400</v>
      </c>
      <c r="R68" s="29">
        <v>400</v>
      </c>
      <c r="S68" s="29">
        <v>400</v>
      </c>
      <c r="T68" s="29">
        <v>400</v>
      </c>
      <c r="U68" s="29">
        <v>400</v>
      </c>
      <c r="V68" s="29">
        <v>400</v>
      </c>
      <c r="W68" s="29">
        <v>400</v>
      </c>
      <c r="X68" s="29">
        <v>363.60700000000003</v>
      </c>
      <c r="Y68" s="28">
        <v>29.649000000000001</v>
      </c>
      <c r="Z68" s="28">
        <v>199.87694999999999</v>
      </c>
    </row>
    <row r="69" spans="2:26" ht="15.75" x14ac:dyDescent="0.25">
      <c r="B69" s="59" t="s">
        <v>91</v>
      </c>
      <c r="C69" s="47"/>
      <c r="D69" s="49" t="s">
        <v>69</v>
      </c>
      <c r="E69" s="29">
        <v>400</v>
      </c>
      <c r="F69" s="29">
        <v>400</v>
      </c>
      <c r="G69" s="29">
        <v>400</v>
      </c>
      <c r="H69" s="29">
        <v>400</v>
      </c>
      <c r="I69" s="29">
        <v>400</v>
      </c>
      <c r="J69" s="29">
        <v>400</v>
      </c>
      <c r="K69" s="29">
        <v>400</v>
      </c>
      <c r="L69" s="29">
        <v>400</v>
      </c>
      <c r="M69" s="29">
        <v>400</v>
      </c>
      <c r="N69" s="29">
        <v>400</v>
      </c>
      <c r="O69" s="29">
        <v>400</v>
      </c>
      <c r="P69" s="29">
        <v>400</v>
      </c>
      <c r="Q69" s="29">
        <v>400</v>
      </c>
      <c r="R69" s="29">
        <v>400</v>
      </c>
      <c r="S69" s="29">
        <v>400</v>
      </c>
      <c r="T69" s="29">
        <v>400</v>
      </c>
      <c r="U69" s="29">
        <v>400</v>
      </c>
      <c r="V69" s="29">
        <v>400</v>
      </c>
      <c r="W69" s="29">
        <v>400</v>
      </c>
      <c r="X69" s="29">
        <v>400</v>
      </c>
      <c r="Y69" s="28">
        <v>400</v>
      </c>
      <c r="Z69" s="28">
        <v>400</v>
      </c>
    </row>
    <row r="70" spans="2:26" ht="15.75" x14ac:dyDescent="0.25">
      <c r="B70" s="59" t="s">
        <v>91</v>
      </c>
      <c r="C70" s="47"/>
      <c r="D70" s="49" t="s">
        <v>70</v>
      </c>
      <c r="E70" s="29">
        <v>0</v>
      </c>
      <c r="F70" s="29">
        <v>21.074999999999999</v>
      </c>
      <c r="G70" s="29">
        <v>375</v>
      </c>
      <c r="H70" s="29">
        <v>307.39</v>
      </c>
      <c r="I70" s="29">
        <v>299.14100000000002</v>
      </c>
      <c r="J70" s="29">
        <v>375</v>
      </c>
      <c r="K70" s="29">
        <v>344.20600000000002</v>
      </c>
      <c r="L70" s="29">
        <v>375</v>
      </c>
      <c r="M70" s="29">
        <v>375</v>
      </c>
      <c r="N70" s="29">
        <v>375</v>
      </c>
      <c r="O70" s="29">
        <v>375</v>
      </c>
      <c r="P70" s="29">
        <v>375</v>
      </c>
      <c r="Q70" s="29">
        <v>375</v>
      </c>
      <c r="R70" s="29">
        <v>375</v>
      </c>
      <c r="S70" s="29">
        <v>375</v>
      </c>
      <c r="T70" s="29">
        <v>375</v>
      </c>
      <c r="U70" s="29">
        <v>375</v>
      </c>
      <c r="V70" s="29">
        <v>375</v>
      </c>
      <c r="W70" s="29">
        <v>375</v>
      </c>
      <c r="X70" s="29">
        <v>375</v>
      </c>
      <c r="Y70" s="28">
        <v>284.68119999999999</v>
      </c>
      <c r="Z70" s="28">
        <v>329.84059999999999</v>
      </c>
    </row>
    <row r="71" spans="2:26" ht="15.75" x14ac:dyDescent="0.25">
      <c r="B71" s="59" t="s">
        <v>91</v>
      </c>
      <c r="C71" s="47"/>
      <c r="D71" s="49" t="s">
        <v>71</v>
      </c>
      <c r="E71" s="29">
        <v>100</v>
      </c>
      <c r="F71" s="29">
        <v>100</v>
      </c>
      <c r="G71" s="29">
        <v>100</v>
      </c>
      <c r="H71" s="29">
        <v>100</v>
      </c>
      <c r="I71" s="29">
        <v>100</v>
      </c>
      <c r="J71" s="29">
        <v>100</v>
      </c>
      <c r="K71" s="29">
        <v>100</v>
      </c>
      <c r="L71" s="29">
        <v>100</v>
      </c>
      <c r="M71" s="29">
        <v>100</v>
      </c>
      <c r="N71" s="29">
        <v>100</v>
      </c>
      <c r="O71" s="29">
        <v>100</v>
      </c>
      <c r="P71" s="29">
        <v>100</v>
      </c>
      <c r="Q71" s="29">
        <v>100</v>
      </c>
      <c r="R71" s="29">
        <v>100</v>
      </c>
      <c r="S71" s="29">
        <v>100</v>
      </c>
      <c r="T71" s="29">
        <v>100</v>
      </c>
      <c r="U71" s="29">
        <v>100</v>
      </c>
      <c r="V71" s="29">
        <v>100</v>
      </c>
      <c r="W71" s="29">
        <v>100</v>
      </c>
      <c r="X71" s="29">
        <v>100</v>
      </c>
      <c r="Y71" s="28">
        <v>100</v>
      </c>
      <c r="Z71" s="28">
        <v>100</v>
      </c>
    </row>
    <row r="72" spans="2:26" ht="15.75" x14ac:dyDescent="0.25">
      <c r="C72" s="50"/>
      <c r="D72" s="49" t="s">
        <v>72</v>
      </c>
      <c r="E72" s="29">
        <v>281.012</v>
      </c>
      <c r="F72" s="29">
        <v>332.17</v>
      </c>
      <c r="G72" s="29">
        <v>272.65499999999997</v>
      </c>
      <c r="H72" s="29">
        <v>307.34800000000001</v>
      </c>
      <c r="I72" s="29">
        <v>0</v>
      </c>
      <c r="J72" s="29">
        <v>307.57900000000001</v>
      </c>
      <c r="K72" s="29">
        <v>0</v>
      </c>
      <c r="L72" s="29">
        <v>287.03100000000001</v>
      </c>
      <c r="M72" s="29">
        <v>294.80599999999998</v>
      </c>
      <c r="N72" s="29">
        <v>0</v>
      </c>
      <c r="O72" s="29">
        <v>0</v>
      </c>
      <c r="P72" s="29">
        <v>0</v>
      </c>
      <c r="Q72" s="29">
        <v>400</v>
      </c>
      <c r="R72" s="29">
        <v>40.570999999999998</v>
      </c>
      <c r="S72" s="29">
        <v>390.202</v>
      </c>
      <c r="T72" s="29">
        <v>350.65800000000002</v>
      </c>
      <c r="U72" s="29">
        <v>0</v>
      </c>
      <c r="V72" s="29">
        <v>377.03399999999999</v>
      </c>
      <c r="W72" s="29">
        <v>4.4119999999999999</v>
      </c>
      <c r="X72" s="29">
        <v>291.37799999999999</v>
      </c>
      <c r="Y72" s="28">
        <v>208.26009999999997</v>
      </c>
      <c r="Z72" s="28">
        <v>196.84279999999998</v>
      </c>
    </row>
    <row r="73" spans="2:26" ht="15.75" x14ac:dyDescent="0.25">
      <c r="C73" s="50"/>
      <c r="D73" s="49" t="s">
        <v>73</v>
      </c>
      <c r="E73" s="29">
        <v>0</v>
      </c>
      <c r="F73" s="29">
        <v>0</v>
      </c>
      <c r="G73" s="29">
        <v>0</v>
      </c>
      <c r="H73" s="29">
        <v>0</v>
      </c>
      <c r="I73" s="29">
        <v>319.30799999999999</v>
      </c>
      <c r="J73" s="29">
        <v>0</v>
      </c>
      <c r="K73" s="29">
        <v>305.923</v>
      </c>
      <c r="L73" s="29">
        <v>0</v>
      </c>
      <c r="M73" s="29">
        <v>0</v>
      </c>
      <c r="N73" s="29">
        <v>297.07</v>
      </c>
      <c r="O73" s="29">
        <v>288.548</v>
      </c>
      <c r="P73" s="29">
        <v>312.488</v>
      </c>
      <c r="Q73" s="29">
        <v>50.639000000000003</v>
      </c>
      <c r="R73" s="29">
        <v>375</v>
      </c>
      <c r="S73" s="29">
        <v>0</v>
      </c>
      <c r="T73" s="29">
        <v>0</v>
      </c>
      <c r="U73" s="29">
        <v>336.584</v>
      </c>
      <c r="V73" s="29">
        <v>0</v>
      </c>
      <c r="W73" s="29">
        <v>375</v>
      </c>
      <c r="X73" s="29">
        <v>375</v>
      </c>
      <c r="Y73" s="28">
        <v>92.230099999999993</v>
      </c>
      <c r="Z73" s="28">
        <v>151.77799999999999</v>
      </c>
    </row>
    <row r="74" spans="2:26" ht="16.5" thickBot="1" x14ac:dyDescent="0.3">
      <c r="C74" s="51"/>
      <c r="D74" s="27" t="s">
        <v>74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52.73</v>
      </c>
      <c r="N74" s="41">
        <v>54.026000000000003</v>
      </c>
      <c r="O74" s="41">
        <v>8.2089999999999996</v>
      </c>
      <c r="P74" s="41">
        <v>100</v>
      </c>
      <c r="Q74" s="41">
        <v>100</v>
      </c>
      <c r="R74" s="41">
        <v>100</v>
      </c>
      <c r="S74" s="41">
        <v>100</v>
      </c>
      <c r="T74" s="41">
        <v>100</v>
      </c>
      <c r="U74" s="41">
        <v>100</v>
      </c>
      <c r="V74" s="41">
        <v>100</v>
      </c>
      <c r="W74" s="41">
        <v>100</v>
      </c>
      <c r="X74" s="41">
        <v>100</v>
      </c>
      <c r="Y74" s="28">
        <v>10.675599999999999</v>
      </c>
      <c r="Z74" s="28">
        <v>50.748249999999999</v>
      </c>
    </row>
    <row r="75" spans="2:26" ht="17.25" thickTop="1" thickBot="1" x14ac:dyDescent="0.3">
      <c r="C75" s="52"/>
      <c r="D75" s="53" t="s">
        <v>2</v>
      </c>
      <c r="E75" s="54">
        <v>0</v>
      </c>
      <c r="F75" s="54">
        <v>0</v>
      </c>
      <c r="G75" s="54">
        <v>-280</v>
      </c>
      <c r="H75" s="54">
        <v>0</v>
      </c>
      <c r="I75" s="54">
        <v>-387</v>
      </c>
      <c r="J75" s="54">
        <v>0</v>
      </c>
      <c r="K75" s="54">
        <v>0</v>
      </c>
      <c r="L75" s="54">
        <v>0</v>
      </c>
      <c r="M75" s="54">
        <v>0</v>
      </c>
      <c r="N75" s="54">
        <v>-82.3</v>
      </c>
      <c r="O75" s="54">
        <v>0</v>
      </c>
      <c r="P75" s="54">
        <v>-762</v>
      </c>
      <c r="Q75" s="54">
        <v>-354</v>
      </c>
      <c r="R75" s="54">
        <v>-357</v>
      </c>
      <c r="S75" s="54">
        <v>-77.78</v>
      </c>
      <c r="T75" s="54">
        <v>0</v>
      </c>
      <c r="U75" s="54">
        <v>-716.8</v>
      </c>
      <c r="V75" s="54">
        <v>0</v>
      </c>
      <c r="W75" s="54">
        <v>-81.540000000000006</v>
      </c>
      <c r="X75" s="54">
        <v>0</v>
      </c>
      <c r="Y75" s="1"/>
      <c r="Z75" s="1"/>
    </row>
    <row r="76" spans="2:26" ht="16.5" thickTop="1" x14ac:dyDescent="0.25">
      <c r="C76" s="31"/>
      <c r="D76" s="55" t="s">
        <v>75</v>
      </c>
      <c r="E76" s="56">
        <v>153.77200000000005</v>
      </c>
      <c r="F76" s="56">
        <v>127.71000000000004</v>
      </c>
      <c r="G76" s="56">
        <v>131.18999999999983</v>
      </c>
      <c r="H76" s="56">
        <v>121.57999999999993</v>
      </c>
      <c r="I76" s="56">
        <v>1222.75</v>
      </c>
      <c r="J76" s="56">
        <v>114.05999999999995</v>
      </c>
      <c r="K76" s="56">
        <v>117.86000000000013</v>
      </c>
      <c r="L76" s="56">
        <v>117.64999999999986</v>
      </c>
      <c r="M76" s="56">
        <v>111.57999999999993</v>
      </c>
      <c r="N76" s="56">
        <v>111.22000000000003</v>
      </c>
      <c r="O76" s="56">
        <v>109.07000000000016</v>
      </c>
      <c r="P76" s="56">
        <v>305.95000000000005</v>
      </c>
      <c r="Q76" s="56">
        <v>562.66900000000032</v>
      </c>
      <c r="R76" s="56">
        <v>536.44700000000057</v>
      </c>
      <c r="S76" s="56">
        <v>302.96500000000015</v>
      </c>
      <c r="T76" s="56">
        <v>323.35000000000036</v>
      </c>
      <c r="U76" s="56">
        <v>980.00600000000009</v>
      </c>
      <c r="V76" s="56">
        <v>117.29099999999971</v>
      </c>
      <c r="W76" s="56">
        <v>356.35599999999931</v>
      </c>
      <c r="X76" s="56">
        <v>860.92700000000059</v>
      </c>
      <c r="Y76" s="2"/>
      <c r="Z76" s="2"/>
    </row>
    <row r="77" spans="2:26" ht="15.75" x14ac:dyDescent="0.25">
      <c r="C77" s="57"/>
      <c r="D77" s="58" t="s">
        <v>76</v>
      </c>
      <c r="E77" s="28">
        <v>781.01199999999994</v>
      </c>
      <c r="F77" s="28">
        <v>853.24500000000012</v>
      </c>
      <c r="G77" s="28">
        <v>1150.528</v>
      </c>
      <c r="H77" s="28">
        <v>1114.7380000000001</v>
      </c>
      <c r="I77" s="28">
        <v>1118.4490000000001</v>
      </c>
      <c r="J77" s="28">
        <v>1223.2180000000001</v>
      </c>
      <c r="K77" s="28">
        <v>1150.1289999999999</v>
      </c>
      <c r="L77" s="28">
        <v>1171.8399999999999</v>
      </c>
      <c r="M77" s="28">
        <v>1389.665</v>
      </c>
      <c r="N77" s="28">
        <v>1329.2619999999999</v>
      </c>
      <c r="O77" s="28">
        <v>1336.325</v>
      </c>
      <c r="P77" s="28">
        <v>1987.4880000000001</v>
      </c>
      <c r="Q77" s="28">
        <v>2125.6390000000001</v>
      </c>
      <c r="R77" s="28">
        <v>2081.2460000000001</v>
      </c>
      <c r="S77" s="28">
        <v>2065.2020000000002</v>
      </c>
      <c r="T77" s="28">
        <v>2025.6579999999999</v>
      </c>
      <c r="U77" s="28">
        <v>2011.5840000000001</v>
      </c>
      <c r="V77" s="28">
        <v>2052.0340000000001</v>
      </c>
      <c r="W77" s="28">
        <v>2054.4120000000003</v>
      </c>
      <c r="X77" s="28">
        <v>2304.9849999999997</v>
      </c>
      <c r="Y77" s="2"/>
      <c r="Z77" s="2"/>
    </row>
    <row r="78" spans="2:26" ht="15.75" x14ac:dyDescent="0.25">
      <c r="C78" s="57"/>
      <c r="D78" s="58" t="s">
        <v>77</v>
      </c>
      <c r="E78" s="28">
        <v>934.78399999999999</v>
      </c>
      <c r="F78" s="28">
        <v>980.95500000000015</v>
      </c>
      <c r="G78" s="28">
        <v>1281.7179999999998</v>
      </c>
      <c r="H78" s="28">
        <v>1236.318</v>
      </c>
      <c r="I78" s="28">
        <v>2341.1990000000001</v>
      </c>
      <c r="J78" s="28">
        <v>1337.278</v>
      </c>
      <c r="K78" s="28">
        <v>1267.989</v>
      </c>
      <c r="L78" s="28">
        <v>1289.4899999999998</v>
      </c>
      <c r="M78" s="28">
        <v>1501.2449999999999</v>
      </c>
      <c r="N78" s="28">
        <v>1440.482</v>
      </c>
      <c r="O78" s="28">
        <v>1445.3950000000002</v>
      </c>
      <c r="P78" s="28">
        <v>2293.4380000000001</v>
      </c>
      <c r="Q78" s="28">
        <v>2688.3080000000004</v>
      </c>
      <c r="R78" s="28">
        <v>2617.6930000000007</v>
      </c>
      <c r="S78" s="28">
        <v>2368.1670000000004</v>
      </c>
      <c r="T78" s="28">
        <v>2349.0080000000003</v>
      </c>
      <c r="U78" s="28">
        <v>2991.59</v>
      </c>
      <c r="V78" s="28">
        <v>2169.3249999999998</v>
      </c>
      <c r="W78" s="28">
        <v>2410.7679999999996</v>
      </c>
      <c r="X78" s="28">
        <v>3165.9120000000003</v>
      </c>
      <c r="Y78" s="2"/>
      <c r="Z78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Z81"/>
  <sheetViews>
    <sheetView zoomScaleNormal="100" workbookViewId="0"/>
  </sheetViews>
  <sheetFormatPr defaultRowHeight="15" x14ac:dyDescent="0.25"/>
  <cols>
    <col min="1" max="1" width="9.140625" style="59"/>
    <col min="2" max="2" width="21.85546875" style="59" bestFit="1" customWidth="1"/>
    <col min="3" max="3" width="9.140625" style="59"/>
    <col min="4" max="4" width="39.85546875" style="59" bestFit="1" customWidth="1"/>
    <col min="5" max="16384" width="9.140625" style="59"/>
  </cols>
  <sheetData>
    <row r="3" spans="2:26" ht="18.75" x14ac:dyDescent="0.3">
      <c r="C3" s="3" t="s">
        <v>82</v>
      </c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ht="18.75" x14ac:dyDescent="0.3">
      <c r="C4" s="6"/>
      <c r="D4" s="7"/>
      <c r="E4" s="60" t="s">
        <v>7</v>
      </c>
      <c r="F4" s="8"/>
      <c r="G4" s="8"/>
      <c r="H4" s="9"/>
      <c r="I4" s="9"/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31.5" x14ac:dyDescent="0.25">
      <c r="C5" s="10"/>
      <c r="D5" s="11"/>
      <c r="E5" s="12" t="s">
        <v>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 t="s">
        <v>9</v>
      </c>
      <c r="Z5" s="15"/>
    </row>
    <row r="6" spans="2:26" ht="15.75" x14ac:dyDescent="0.25">
      <c r="C6" s="16"/>
      <c r="D6" s="17" t="s">
        <v>0</v>
      </c>
      <c r="E6" s="18">
        <v>2017</v>
      </c>
      <c r="F6" s="19">
        <v>2018</v>
      </c>
      <c r="G6" s="19">
        <v>2019</v>
      </c>
      <c r="H6" s="19">
        <v>2020</v>
      </c>
      <c r="I6" s="19">
        <v>2021</v>
      </c>
      <c r="J6" s="19">
        <v>2022</v>
      </c>
      <c r="K6" s="19">
        <v>2023</v>
      </c>
      <c r="L6" s="19">
        <v>2024</v>
      </c>
      <c r="M6" s="19">
        <v>2025</v>
      </c>
      <c r="N6" s="19">
        <v>2026</v>
      </c>
      <c r="O6" s="19">
        <v>2027</v>
      </c>
      <c r="P6" s="19">
        <v>2028</v>
      </c>
      <c r="Q6" s="19">
        <v>2029</v>
      </c>
      <c r="R6" s="19">
        <v>2030</v>
      </c>
      <c r="S6" s="19">
        <v>2031</v>
      </c>
      <c r="T6" s="19">
        <v>2032</v>
      </c>
      <c r="U6" s="19">
        <v>2033</v>
      </c>
      <c r="V6" s="19">
        <v>2034</v>
      </c>
      <c r="W6" s="19">
        <v>2035</v>
      </c>
      <c r="X6" s="19">
        <v>2036</v>
      </c>
      <c r="Y6" s="20" t="s">
        <v>10</v>
      </c>
      <c r="Z6" s="20" t="s">
        <v>11</v>
      </c>
    </row>
    <row r="7" spans="2:26" x14ac:dyDescent="0.25">
      <c r="C7" s="21" t="s">
        <v>1</v>
      </c>
      <c r="D7" s="22" t="s">
        <v>2</v>
      </c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5"/>
      <c r="Y7" s="23"/>
      <c r="Z7" s="25"/>
    </row>
    <row r="8" spans="2:26" ht="15.75" x14ac:dyDescent="0.25">
      <c r="B8" s="59" t="s">
        <v>84</v>
      </c>
      <c r="C8" s="26"/>
      <c r="D8" s="27" t="s">
        <v>3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-82.3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-82.3</v>
      </c>
      <c r="Z8" s="28">
        <v>-82.3</v>
      </c>
    </row>
    <row r="9" spans="2:26" ht="15.75" x14ac:dyDescent="0.25">
      <c r="B9" s="59" t="s">
        <v>85</v>
      </c>
      <c r="C9" s="26"/>
      <c r="D9" s="27" t="s">
        <v>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-81.540000000000006</v>
      </c>
      <c r="X9" s="28">
        <v>0</v>
      </c>
      <c r="Y9" s="28">
        <v>0</v>
      </c>
      <c r="Z9" s="28">
        <v>-81.540000000000006</v>
      </c>
    </row>
    <row r="10" spans="2:26" ht="15.75" x14ac:dyDescent="0.25">
      <c r="B10" s="59" t="s">
        <v>85</v>
      </c>
      <c r="C10" s="26"/>
      <c r="D10" s="27" t="s">
        <v>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-45.1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-45.1</v>
      </c>
    </row>
    <row r="11" spans="2:26" ht="15.75" x14ac:dyDescent="0.25">
      <c r="B11" s="59" t="s">
        <v>85</v>
      </c>
      <c r="C11" s="26"/>
      <c r="D11" s="27" t="s">
        <v>6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-32.68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-32.68</v>
      </c>
    </row>
    <row r="12" spans="2:26" ht="15.75" x14ac:dyDescent="0.25">
      <c r="B12" s="59" t="s">
        <v>84</v>
      </c>
      <c r="C12" s="26"/>
      <c r="D12" s="27" t="s">
        <v>12</v>
      </c>
      <c r="E12" s="28">
        <v>0</v>
      </c>
      <c r="F12" s="28">
        <v>0</v>
      </c>
      <c r="G12" s="28">
        <v>0</v>
      </c>
      <c r="H12" s="28">
        <v>0</v>
      </c>
      <c r="I12" s="28">
        <v>-387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-387</v>
      </c>
      <c r="Z12" s="28">
        <v>-387</v>
      </c>
    </row>
    <row r="13" spans="2:26" ht="15.75" x14ac:dyDescent="0.25">
      <c r="B13" s="59" t="s">
        <v>85</v>
      </c>
      <c r="C13" s="26"/>
      <c r="D13" s="27" t="s">
        <v>13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-106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-106</v>
      </c>
    </row>
    <row r="14" spans="2:26" ht="15.75" x14ac:dyDescent="0.25">
      <c r="B14" s="59" t="s">
        <v>85</v>
      </c>
      <c r="C14" s="26"/>
      <c r="D14" s="27" t="s">
        <v>14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-106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-106</v>
      </c>
    </row>
    <row r="15" spans="2:26" ht="15.75" x14ac:dyDescent="0.25">
      <c r="B15" s="59" t="s">
        <v>85</v>
      </c>
      <c r="C15" s="26"/>
      <c r="D15" s="27" t="s">
        <v>15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-220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-220</v>
      </c>
    </row>
    <row r="16" spans="2:26" ht="15.75" x14ac:dyDescent="0.25">
      <c r="B16" s="59" t="s">
        <v>85</v>
      </c>
      <c r="C16" s="26"/>
      <c r="D16" s="27" t="s">
        <v>16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-330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-330</v>
      </c>
    </row>
    <row r="17" spans="2:26" ht="15.75" x14ac:dyDescent="0.25">
      <c r="B17" s="59" t="s">
        <v>85</v>
      </c>
      <c r="C17" s="26"/>
      <c r="D17" s="27" t="s">
        <v>17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-156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-156</v>
      </c>
    </row>
    <row r="18" spans="2:26" ht="15.75" x14ac:dyDescent="0.25">
      <c r="B18" s="59" t="s">
        <v>85</v>
      </c>
      <c r="C18" s="26"/>
      <c r="D18" s="27" t="s">
        <v>18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-201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-201</v>
      </c>
    </row>
    <row r="19" spans="2:26" ht="15.75" x14ac:dyDescent="0.25">
      <c r="B19" s="59" t="s">
        <v>84</v>
      </c>
      <c r="C19" s="26"/>
      <c r="D19" s="27" t="s">
        <v>19</v>
      </c>
      <c r="E19" s="28">
        <v>0</v>
      </c>
      <c r="F19" s="28">
        <v>0</v>
      </c>
      <c r="G19" s="28">
        <v>-280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-280</v>
      </c>
      <c r="Z19" s="28">
        <v>-280</v>
      </c>
    </row>
    <row r="20" spans="2:26" ht="15.75" x14ac:dyDescent="0.25">
      <c r="B20" s="59" t="s">
        <v>85</v>
      </c>
      <c r="C20" s="26"/>
      <c r="D20" s="27" t="s">
        <v>20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-357.5</v>
      </c>
      <c r="V20" s="29">
        <v>0</v>
      </c>
      <c r="W20" s="29">
        <v>0</v>
      </c>
      <c r="X20" s="29">
        <v>0</v>
      </c>
      <c r="Y20" s="28">
        <v>0</v>
      </c>
      <c r="Z20" s="28">
        <v>-357.5</v>
      </c>
    </row>
    <row r="21" spans="2:26" x14ac:dyDescent="0.25">
      <c r="C21" s="26"/>
      <c r="D21" s="22" t="s">
        <v>21</v>
      </c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  <c r="Y21" s="30"/>
      <c r="Z21" s="31"/>
    </row>
    <row r="22" spans="2:26" ht="16.5" thickBot="1" x14ac:dyDescent="0.3">
      <c r="B22" s="59" t="s">
        <v>86</v>
      </c>
      <c r="C22" s="32"/>
      <c r="D22" s="33" t="s">
        <v>22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476.577</v>
      </c>
      <c r="V22" s="29">
        <v>0</v>
      </c>
      <c r="W22" s="29">
        <v>0</v>
      </c>
      <c r="X22" s="29">
        <v>0</v>
      </c>
      <c r="Y22" s="28">
        <v>0</v>
      </c>
      <c r="Z22" s="28">
        <v>476.577</v>
      </c>
    </row>
    <row r="23" spans="2:26" ht="16.5" thickBot="1" x14ac:dyDescent="0.3">
      <c r="C23" s="32"/>
      <c r="D23" s="34" t="s">
        <v>24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476.577</v>
      </c>
      <c r="V23" s="35">
        <v>0</v>
      </c>
      <c r="W23" s="35">
        <v>0</v>
      </c>
      <c r="X23" s="35">
        <v>0</v>
      </c>
      <c r="Y23" s="35">
        <v>0</v>
      </c>
      <c r="Z23" s="35">
        <v>476.577</v>
      </c>
    </row>
    <row r="24" spans="2:26" ht="15.75" x14ac:dyDescent="0.25">
      <c r="B24" s="59" t="s">
        <v>86</v>
      </c>
      <c r="C24" s="32"/>
      <c r="D24" s="33" t="s">
        <v>25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199.92400000000001</v>
      </c>
      <c r="V24" s="29">
        <v>0</v>
      </c>
      <c r="W24" s="29">
        <v>0</v>
      </c>
      <c r="X24" s="29">
        <v>0</v>
      </c>
      <c r="Y24" s="28">
        <v>0</v>
      </c>
      <c r="Z24" s="28">
        <v>199.92400000000001</v>
      </c>
    </row>
    <row r="25" spans="2:26" ht="15.75" x14ac:dyDescent="0.25">
      <c r="B25" s="59" t="s">
        <v>86</v>
      </c>
      <c r="C25" s="32"/>
      <c r="D25" s="33" t="s">
        <v>26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199.92400000000001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8">
        <v>0</v>
      </c>
      <c r="Z25" s="28">
        <v>199.92400000000001</v>
      </c>
    </row>
    <row r="26" spans="2:26" ht="15.75" x14ac:dyDescent="0.25">
      <c r="B26" s="59" t="s">
        <v>87</v>
      </c>
      <c r="C26" s="32"/>
      <c r="D26" s="33" t="s">
        <v>27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85.498999999999995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8">
        <v>0</v>
      </c>
      <c r="Z26" s="28">
        <v>85.498999999999995</v>
      </c>
    </row>
    <row r="27" spans="2:26" ht="15.75" x14ac:dyDescent="0.25">
      <c r="B27" s="59" t="s">
        <v>87</v>
      </c>
      <c r="C27" s="32"/>
      <c r="D27" s="33" t="s">
        <v>28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774</v>
      </c>
      <c r="Y27" s="28">
        <v>0</v>
      </c>
      <c r="Z27" s="28">
        <v>774</v>
      </c>
    </row>
    <row r="28" spans="2:26" ht="16.5" thickBot="1" x14ac:dyDescent="0.3">
      <c r="B28" s="59" t="s">
        <v>87</v>
      </c>
      <c r="C28" s="32"/>
      <c r="D28" s="33" t="s">
        <v>29</v>
      </c>
      <c r="E28" s="29">
        <v>0</v>
      </c>
      <c r="F28" s="29">
        <v>0</v>
      </c>
      <c r="G28" s="29">
        <v>0</v>
      </c>
      <c r="H28" s="29">
        <v>0</v>
      </c>
      <c r="I28" s="29">
        <v>1100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8">
        <v>1100</v>
      </c>
      <c r="Z28" s="28">
        <v>1100</v>
      </c>
    </row>
    <row r="29" spans="2:26" ht="16.5" thickBot="1" x14ac:dyDescent="0.3">
      <c r="C29" s="32"/>
      <c r="D29" s="34" t="s">
        <v>30</v>
      </c>
      <c r="E29" s="35">
        <v>0</v>
      </c>
      <c r="F29" s="35">
        <v>0</v>
      </c>
      <c r="G29" s="35">
        <v>0</v>
      </c>
      <c r="H29" s="35">
        <v>0</v>
      </c>
      <c r="I29" s="35">
        <v>1100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85.498999999999995</v>
      </c>
      <c r="T29" s="35">
        <v>0</v>
      </c>
      <c r="U29" s="35">
        <v>0</v>
      </c>
      <c r="V29" s="35">
        <v>0</v>
      </c>
      <c r="W29" s="35">
        <v>0</v>
      </c>
      <c r="X29" s="35">
        <v>774</v>
      </c>
      <c r="Y29" s="35">
        <v>1100</v>
      </c>
      <c r="Z29" s="35">
        <v>1959.499</v>
      </c>
    </row>
    <row r="30" spans="2:26" ht="15.75" x14ac:dyDescent="0.25">
      <c r="B30" s="59" t="s">
        <v>88</v>
      </c>
      <c r="C30" s="32"/>
      <c r="D30" s="36" t="s">
        <v>31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79.44</v>
      </c>
      <c r="T30" s="37">
        <v>166.625</v>
      </c>
      <c r="U30" s="37">
        <v>209.99100000000001</v>
      </c>
      <c r="V30" s="37">
        <v>40.779000000000003</v>
      </c>
      <c r="W30" s="37">
        <v>290.57600000000002</v>
      </c>
      <c r="X30" s="37">
        <v>12.589</v>
      </c>
      <c r="Y30" s="29">
        <v>0</v>
      </c>
      <c r="Z30" s="29">
        <v>800.00000000000011</v>
      </c>
    </row>
    <row r="31" spans="2:26" ht="15.75" x14ac:dyDescent="0.25">
      <c r="B31" s="59" t="s">
        <v>90</v>
      </c>
      <c r="C31" s="32"/>
      <c r="D31" s="36" t="s">
        <v>32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3.35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1.34</v>
      </c>
      <c r="Y31" s="39">
        <v>0</v>
      </c>
      <c r="Z31" s="39">
        <v>4.6900000000000004</v>
      </c>
    </row>
    <row r="32" spans="2:26" ht="15.75" x14ac:dyDescent="0.25">
      <c r="B32" s="59" t="s">
        <v>90</v>
      </c>
      <c r="C32" s="32"/>
      <c r="D32" s="36" t="s">
        <v>33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1.93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9">
        <v>0</v>
      </c>
      <c r="Z32" s="39">
        <v>1.93</v>
      </c>
    </row>
    <row r="33" spans="2:26" ht="15.75" x14ac:dyDescent="0.25">
      <c r="B33" s="59" t="s">
        <v>90</v>
      </c>
      <c r="C33" s="32"/>
      <c r="D33" s="36" t="s">
        <v>34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10.93</v>
      </c>
      <c r="Q33" s="38">
        <v>3.94</v>
      </c>
      <c r="R33" s="38">
        <v>0</v>
      </c>
      <c r="S33" s="38">
        <v>0</v>
      </c>
      <c r="T33" s="38">
        <v>3.36</v>
      </c>
      <c r="U33" s="38">
        <v>0</v>
      </c>
      <c r="V33" s="38">
        <v>0</v>
      </c>
      <c r="W33" s="38">
        <v>0</v>
      </c>
      <c r="X33" s="38">
        <v>3.05</v>
      </c>
      <c r="Y33" s="39">
        <v>0</v>
      </c>
      <c r="Z33" s="39">
        <v>21.28</v>
      </c>
    </row>
    <row r="34" spans="2:26" ht="15.75" x14ac:dyDescent="0.25">
      <c r="B34" s="59" t="s">
        <v>90</v>
      </c>
      <c r="C34" s="32"/>
      <c r="D34" s="36" t="s">
        <v>35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68.37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68.37</v>
      </c>
    </row>
    <row r="35" spans="2:26" ht="15.75" x14ac:dyDescent="0.25">
      <c r="B35" s="59" t="s">
        <v>90</v>
      </c>
      <c r="C35" s="32"/>
      <c r="D35" s="36" t="s">
        <v>36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34.75</v>
      </c>
      <c r="Q35" s="38">
        <v>40.54</v>
      </c>
      <c r="R35" s="38">
        <v>4.75</v>
      </c>
      <c r="S35" s="38">
        <v>0</v>
      </c>
      <c r="T35" s="38">
        <v>0</v>
      </c>
      <c r="U35" s="38">
        <v>0</v>
      </c>
      <c r="V35" s="38">
        <v>3.67</v>
      </c>
      <c r="W35" s="38">
        <v>0</v>
      </c>
      <c r="X35" s="38">
        <v>2.2200000000000002</v>
      </c>
      <c r="Y35" s="39">
        <v>0</v>
      </c>
      <c r="Z35" s="39">
        <v>85.929999999999993</v>
      </c>
    </row>
    <row r="36" spans="2:26" ht="15.75" x14ac:dyDescent="0.25">
      <c r="B36" s="59" t="s">
        <v>90</v>
      </c>
      <c r="C36" s="32"/>
      <c r="D36" s="36" t="s">
        <v>37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3.05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3.25</v>
      </c>
      <c r="Y36" s="39">
        <v>0</v>
      </c>
      <c r="Z36" s="39">
        <v>6.3</v>
      </c>
    </row>
    <row r="37" spans="2:26" ht="15.75" x14ac:dyDescent="0.25">
      <c r="B37" s="59" t="s">
        <v>90</v>
      </c>
      <c r="C37" s="32"/>
      <c r="D37" s="36" t="s">
        <v>38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4.78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2.87</v>
      </c>
      <c r="Y37" s="39">
        <v>0</v>
      </c>
      <c r="Z37" s="39">
        <v>7.65</v>
      </c>
    </row>
    <row r="38" spans="2:26" ht="15.75" x14ac:dyDescent="0.25">
      <c r="B38" s="59" t="s">
        <v>90</v>
      </c>
      <c r="C38" s="32"/>
      <c r="D38" s="36" t="s">
        <v>39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40.71</v>
      </c>
      <c r="R38" s="38">
        <v>0</v>
      </c>
      <c r="S38" s="38">
        <v>0</v>
      </c>
      <c r="T38" s="38">
        <v>0</v>
      </c>
      <c r="U38" s="38">
        <v>3.11</v>
      </c>
      <c r="V38" s="38">
        <v>0</v>
      </c>
      <c r="W38" s="38">
        <v>0</v>
      </c>
      <c r="X38" s="38">
        <v>1.95</v>
      </c>
      <c r="Y38" s="39">
        <v>0</v>
      </c>
      <c r="Z38" s="39">
        <v>45.77</v>
      </c>
    </row>
    <row r="39" spans="2:26" ht="16.5" thickBot="1" x14ac:dyDescent="0.3">
      <c r="B39" s="59" t="s">
        <v>90</v>
      </c>
      <c r="C39" s="32"/>
      <c r="D39" s="36" t="s">
        <v>40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1.88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9">
        <v>0</v>
      </c>
      <c r="Z39" s="39">
        <v>1.88</v>
      </c>
    </row>
    <row r="40" spans="2:26" ht="16.5" thickBot="1" x14ac:dyDescent="0.3">
      <c r="C40" s="32"/>
      <c r="D40" s="34" t="s">
        <v>41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123.76</v>
      </c>
      <c r="Q40" s="40">
        <v>90.47</v>
      </c>
      <c r="R40" s="40">
        <v>4.75</v>
      </c>
      <c r="S40" s="40">
        <v>0</v>
      </c>
      <c r="T40" s="40">
        <v>3.36</v>
      </c>
      <c r="U40" s="40">
        <v>3.11</v>
      </c>
      <c r="V40" s="40">
        <v>3.67</v>
      </c>
      <c r="W40" s="40">
        <v>0</v>
      </c>
      <c r="X40" s="40">
        <v>14.68</v>
      </c>
      <c r="Y40" s="40">
        <v>0</v>
      </c>
      <c r="Z40" s="40">
        <v>243.80000000000004</v>
      </c>
    </row>
    <row r="41" spans="2:26" ht="15.75" x14ac:dyDescent="0.25">
      <c r="B41" s="59" t="s">
        <v>89</v>
      </c>
      <c r="C41" s="32"/>
      <c r="D41" s="23" t="s">
        <v>42</v>
      </c>
      <c r="E41" s="29">
        <v>4.57</v>
      </c>
      <c r="F41" s="29">
        <v>6.5</v>
      </c>
      <c r="G41" s="29">
        <v>6.5299999999999994</v>
      </c>
      <c r="H41" s="29">
        <v>5.59</v>
      </c>
      <c r="I41" s="29">
        <v>5.7900000000000009</v>
      </c>
      <c r="J41" s="29">
        <v>5.42</v>
      </c>
      <c r="K41" s="29">
        <v>5.24</v>
      </c>
      <c r="L41" s="29">
        <v>5.5400000000000009</v>
      </c>
      <c r="M41" s="29">
        <v>5.33</v>
      </c>
      <c r="N41" s="29">
        <v>5.58</v>
      </c>
      <c r="O41" s="29">
        <v>5.25</v>
      </c>
      <c r="P41" s="29">
        <v>4.93</v>
      </c>
      <c r="Q41" s="29">
        <v>4.76</v>
      </c>
      <c r="R41" s="29">
        <v>4.57</v>
      </c>
      <c r="S41" s="29">
        <v>4.43</v>
      </c>
      <c r="T41" s="29">
        <v>3.7300000000000004</v>
      </c>
      <c r="U41" s="29">
        <v>3.48</v>
      </c>
      <c r="V41" s="29">
        <v>2.86</v>
      </c>
      <c r="W41" s="29">
        <v>2.56</v>
      </c>
      <c r="X41" s="29">
        <v>2.64</v>
      </c>
      <c r="Y41" s="29">
        <v>56.09</v>
      </c>
      <c r="Z41" s="29">
        <v>95.30000000000004</v>
      </c>
    </row>
    <row r="42" spans="2:26" ht="15.75" x14ac:dyDescent="0.25">
      <c r="B42" s="59" t="s">
        <v>89</v>
      </c>
      <c r="C42" s="32"/>
      <c r="D42" s="23" t="s">
        <v>43</v>
      </c>
      <c r="E42" s="29">
        <v>84.4</v>
      </c>
      <c r="F42" s="29">
        <v>57.6</v>
      </c>
      <c r="G42" s="29">
        <v>61.5</v>
      </c>
      <c r="H42" s="29">
        <v>59.4</v>
      </c>
      <c r="I42" s="29">
        <v>61.5</v>
      </c>
      <c r="J42" s="29">
        <v>58.400000000000006</v>
      </c>
      <c r="K42" s="29">
        <v>65.8</v>
      </c>
      <c r="L42" s="29">
        <v>65.7</v>
      </c>
      <c r="M42" s="29">
        <v>62.6</v>
      </c>
      <c r="N42" s="29">
        <v>64.700000000000017</v>
      </c>
      <c r="O42" s="29">
        <v>64.600000000000009</v>
      </c>
      <c r="P42" s="29">
        <v>60.70000000000001</v>
      </c>
      <c r="Q42" s="29">
        <v>56.800000000000011</v>
      </c>
      <c r="R42" s="29">
        <v>56.999999999999993</v>
      </c>
      <c r="S42" s="29">
        <v>59.000000000000007</v>
      </c>
      <c r="T42" s="29">
        <v>49.300000000000011</v>
      </c>
      <c r="U42" s="29">
        <v>43.900000000000006</v>
      </c>
      <c r="V42" s="29">
        <v>37.000000000000007</v>
      </c>
      <c r="W42" s="29">
        <v>34.200000000000003</v>
      </c>
      <c r="X42" s="29">
        <v>34.800000000000004</v>
      </c>
      <c r="Y42" s="29">
        <v>641.6</v>
      </c>
      <c r="Z42" s="29">
        <v>1138.9000000000001</v>
      </c>
    </row>
    <row r="43" spans="2:26" ht="16.5" thickBot="1" x14ac:dyDescent="0.3">
      <c r="B43" s="59" t="s">
        <v>89</v>
      </c>
      <c r="C43" s="32"/>
      <c r="D43" s="23" t="s">
        <v>44</v>
      </c>
      <c r="E43" s="29">
        <v>7.5449999999999999</v>
      </c>
      <c r="F43" s="29">
        <v>10.210000000000001</v>
      </c>
      <c r="G43" s="29">
        <v>10.809999999999999</v>
      </c>
      <c r="H43" s="29">
        <v>10.28</v>
      </c>
      <c r="I43" s="29">
        <v>13.26</v>
      </c>
      <c r="J43" s="29">
        <v>13.489999999999998</v>
      </c>
      <c r="K43" s="29">
        <v>13.71</v>
      </c>
      <c r="L43" s="29">
        <v>13.75</v>
      </c>
      <c r="M43" s="29">
        <v>14.48</v>
      </c>
      <c r="N43" s="29">
        <v>13.88</v>
      </c>
      <c r="O43" s="29">
        <v>12.49</v>
      </c>
      <c r="P43" s="29">
        <v>11.32</v>
      </c>
      <c r="Q43" s="29">
        <v>11.48</v>
      </c>
      <c r="R43" s="29">
        <v>11.030000000000001</v>
      </c>
      <c r="S43" s="29">
        <v>10.64</v>
      </c>
      <c r="T43" s="29">
        <v>8.92</v>
      </c>
      <c r="U43" s="29">
        <v>7.62</v>
      </c>
      <c r="V43" s="29">
        <v>6.8900000000000006</v>
      </c>
      <c r="W43" s="29">
        <v>6.96</v>
      </c>
      <c r="X43" s="29">
        <v>6.98</v>
      </c>
      <c r="Y43" s="41">
        <v>121.41500000000001</v>
      </c>
      <c r="Z43" s="41">
        <v>215.745</v>
      </c>
    </row>
    <row r="44" spans="2:26" ht="16.5" thickBot="1" x14ac:dyDescent="0.3">
      <c r="C44" s="32"/>
      <c r="D44" s="34" t="s">
        <v>45</v>
      </c>
      <c r="E44" s="35">
        <v>96.515000000000001</v>
      </c>
      <c r="F44" s="35">
        <v>74.31</v>
      </c>
      <c r="G44" s="35">
        <v>78.84</v>
      </c>
      <c r="H44" s="35">
        <v>75.27</v>
      </c>
      <c r="I44" s="35">
        <v>80.550000000000011</v>
      </c>
      <c r="J44" s="35">
        <v>77.31</v>
      </c>
      <c r="K44" s="35">
        <v>84.75</v>
      </c>
      <c r="L44" s="35">
        <v>84.990000000000009</v>
      </c>
      <c r="M44" s="35">
        <v>82.410000000000011</v>
      </c>
      <c r="N44" s="35">
        <v>84.160000000000011</v>
      </c>
      <c r="O44" s="35">
        <v>82.34</v>
      </c>
      <c r="P44" s="35">
        <v>76.950000000000017</v>
      </c>
      <c r="Q44" s="35">
        <v>73.040000000000006</v>
      </c>
      <c r="R44" s="35">
        <v>72.599999999999994</v>
      </c>
      <c r="S44" s="35">
        <v>74.070000000000007</v>
      </c>
      <c r="T44" s="35">
        <v>61.950000000000017</v>
      </c>
      <c r="U44" s="35">
        <v>55</v>
      </c>
      <c r="V44" s="35">
        <v>46.750000000000007</v>
      </c>
      <c r="W44" s="35">
        <v>43.720000000000006</v>
      </c>
      <c r="X44" s="35">
        <v>44.42</v>
      </c>
      <c r="Y44" s="35">
        <v>819.10500000000002</v>
      </c>
      <c r="Z44" s="35">
        <v>1449.9450000000002</v>
      </c>
    </row>
    <row r="45" spans="2:26" ht="15.75" x14ac:dyDescent="0.25">
      <c r="B45" s="59" t="s">
        <v>91</v>
      </c>
      <c r="C45" s="32"/>
      <c r="D45" s="42" t="s">
        <v>46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27.126000000000001</v>
      </c>
      <c r="O45" s="29">
        <v>27.126000000000001</v>
      </c>
      <c r="P45" s="29">
        <v>293.66399999999999</v>
      </c>
      <c r="Q45" s="29">
        <v>293.66300000000001</v>
      </c>
      <c r="R45" s="29">
        <v>284.339</v>
      </c>
      <c r="S45" s="29">
        <v>300</v>
      </c>
      <c r="T45" s="29">
        <v>300</v>
      </c>
      <c r="U45" s="29">
        <v>300</v>
      </c>
      <c r="V45" s="29">
        <v>300</v>
      </c>
      <c r="W45" s="29">
        <v>296.91500000000002</v>
      </c>
      <c r="X45" s="29">
        <v>299.99799999999999</v>
      </c>
      <c r="Y45" s="43">
        <v>2.7126000000000001</v>
      </c>
      <c r="Z45" s="28">
        <v>136.14155</v>
      </c>
    </row>
    <row r="46" spans="2:26" x14ac:dyDescent="0.25">
      <c r="C46" s="21" t="s">
        <v>47</v>
      </c>
      <c r="D46" s="22" t="s">
        <v>2</v>
      </c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5"/>
      <c r="Y46" s="23"/>
      <c r="Z46" s="31"/>
    </row>
    <row r="47" spans="2:26" ht="15.75" x14ac:dyDescent="0.25">
      <c r="B47" s="59" t="s">
        <v>84</v>
      </c>
      <c r="C47" s="26"/>
      <c r="D47" s="27" t="s">
        <v>48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-354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-354</v>
      </c>
    </row>
    <row r="48" spans="2:26" ht="15.75" x14ac:dyDescent="0.25">
      <c r="B48" s="59" t="s">
        <v>84</v>
      </c>
      <c r="C48" s="26"/>
      <c r="D48" s="27" t="s">
        <v>49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-359.3</v>
      </c>
      <c r="V48" s="28">
        <v>0</v>
      </c>
      <c r="W48" s="28">
        <v>0</v>
      </c>
      <c r="X48" s="28">
        <v>0</v>
      </c>
      <c r="Y48" s="28">
        <v>0</v>
      </c>
      <c r="Z48" s="28">
        <v>-359.3</v>
      </c>
    </row>
    <row r="49" spans="2:26" x14ac:dyDescent="0.25">
      <c r="C49" s="44"/>
      <c r="D49" s="22" t="s">
        <v>21</v>
      </c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5"/>
      <c r="Y49" s="30"/>
      <c r="Z49" s="31"/>
    </row>
    <row r="50" spans="2:26" ht="16.5" thickBot="1" x14ac:dyDescent="0.3">
      <c r="B50" s="59" t="s">
        <v>86</v>
      </c>
      <c r="C50" s="45"/>
      <c r="D50" s="46" t="s">
        <v>50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436.35700000000003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8">
        <v>0</v>
      </c>
      <c r="Z50" s="28">
        <v>436.35700000000003</v>
      </c>
    </row>
    <row r="51" spans="2:26" ht="16.5" thickBot="1" x14ac:dyDescent="0.3">
      <c r="C51" s="32"/>
      <c r="D51" s="34" t="s">
        <v>24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436.35700000000003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436.35700000000003</v>
      </c>
    </row>
    <row r="52" spans="2:26" ht="15.75" x14ac:dyDescent="0.25">
      <c r="B52" s="59" t="s">
        <v>87</v>
      </c>
      <c r="C52" s="47"/>
      <c r="D52" s="23" t="s">
        <v>80</v>
      </c>
      <c r="E52" s="29">
        <v>0</v>
      </c>
      <c r="F52" s="29">
        <v>0</v>
      </c>
      <c r="G52" s="29">
        <v>0</v>
      </c>
      <c r="H52" s="29">
        <v>0</v>
      </c>
      <c r="I52" s="29">
        <v>56.898000000000003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238.50200000000001</v>
      </c>
      <c r="X52" s="29">
        <v>128.095</v>
      </c>
      <c r="Y52" s="28">
        <v>56.898000000000003</v>
      </c>
      <c r="Z52" s="28">
        <v>423.495</v>
      </c>
    </row>
    <row r="53" spans="2:26" ht="16.5" thickBot="1" x14ac:dyDescent="0.3">
      <c r="B53" s="59" t="s">
        <v>87</v>
      </c>
      <c r="C53" s="47"/>
      <c r="D53" s="23" t="s">
        <v>81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45.023000000000003</v>
      </c>
      <c r="X53" s="29">
        <v>193.42500000000001</v>
      </c>
      <c r="Y53" s="28">
        <v>0</v>
      </c>
      <c r="Z53" s="28">
        <v>238.44800000000001</v>
      </c>
    </row>
    <row r="54" spans="2:26" ht="16.5" thickBot="1" x14ac:dyDescent="0.3">
      <c r="C54" s="47"/>
      <c r="D54" s="34" t="s">
        <v>30</v>
      </c>
      <c r="E54" s="35">
        <v>0</v>
      </c>
      <c r="F54" s="35">
        <v>0</v>
      </c>
      <c r="G54" s="35">
        <v>0</v>
      </c>
      <c r="H54" s="35">
        <v>0</v>
      </c>
      <c r="I54" s="35">
        <v>56.898000000000003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283.52500000000003</v>
      </c>
      <c r="X54" s="35">
        <v>321.52</v>
      </c>
      <c r="Y54" s="35">
        <v>56.898000000000003</v>
      </c>
      <c r="Z54" s="35">
        <v>661.94299999999998</v>
      </c>
    </row>
    <row r="55" spans="2:26" ht="15.75" x14ac:dyDescent="0.25">
      <c r="B55" s="59" t="s">
        <v>88</v>
      </c>
      <c r="C55" s="47"/>
      <c r="D55" s="49" t="s">
        <v>52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11.44</v>
      </c>
      <c r="Q55" s="29">
        <v>96.875</v>
      </c>
      <c r="R55" s="29">
        <v>0</v>
      </c>
      <c r="S55" s="29">
        <v>38.485999999999997</v>
      </c>
      <c r="T55" s="29">
        <v>70.004999999999995</v>
      </c>
      <c r="U55" s="29">
        <v>15.853999999999999</v>
      </c>
      <c r="V55" s="29">
        <v>7.5119999999999996</v>
      </c>
      <c r="W55" s="29">
        <v>0</v>
      </c>
      <c r="X55" s="29">
        <v>0</v>
      </c>
      <c r="Y55" s="28">
        <v>0</v>
      </c>
      <c r="Z55" s="28">
        <v>240.17199999999997</v>
      </c>
    </row>
    <row r="56" spans="2:26" ht="15.75" x14ac:dyDescent="0.25">
      <c r="B56" s="59" t="s">
        <v>90</v>
      </c>
      <c r="C56" s="47"/>
      <c r="D56" s="49" t="s">
        <v>53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2.41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9">
        <v>0</v>
      </c>
      <c r="Z56" s="39">
        <v>2.41</v>
      </c>
    </row>
    <row r="57" spans="2:26" ht="15.75" x14ac:dyDescent="0.25">
      <c r="B57" s="59" t="s">
        <v>90</v>
      </c>
      <c r="C57" s="47"/>
      <c r="D57" s="49" t="s">
        <v>54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1.21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9">
        <v>0</v>
      </c>
      <c r="Z57" s="39">
        <v>1.21</v>
      </c>
    </row>
    <row r="58" spans="2:26" ht="15.75" x14ac:dyDescent="0.25">
      <c r="B58" s="59" t="s">
        <v>90</v>
      </c>
      <c r="C58" s="32"/>
      <c r="D58" s="23" t="s">
        <v>55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3.69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9">
        <v>0</v>
      </c>
      <c r="Z58" s="39">
        <v>3.69</v>
      </c>
    </row>
    <row r="59" spans="2:26" ht="15.75" x14ac:dyDescent="0.25">
      <c r="B59" s="59" t="s">
        <v>90</v>
      </c>
      <c r="C59" s="32"/>
      <c r="D59" s="23" t="s">
        <v>56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36.06</v>
      </c>
      <c r="R59" s="38">
        <v>0</v>
      </c>
      <c r="S59" s="38">
        <v>3.34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9">
        <v>0</v>
      </c>
      <c r="Z59" s="39">
        <v>39.400000000000006</v>
      </c>
    </row>
    <row r="60" spans="2:26" ht="15.75" x14ac:dyDescent="0.25">
      <c r="B60" s="59" t="s">
        <v>90</v>
      </c>
      <c r="C60" s="32"/>
      <c r="D60" s="23" t="s">
        <v>57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35.04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9">
        <v>0</v>
      </c>
      <c r="Z60" s="39">
        <v>35.04</v>
      </c>
    </row>
    <row r="61" spans="2:26" ht="15.75" x14ac:dyDescent="0.25">
      <c r="B61" s="59" t="s">
        <v>90</v>
      </c>
      <c r="C61" s="32"/>
      <c r="D61" s="23" t="s">
        <v>58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12.829999999999998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9">
        <v>0</v>
      </c>
      <c r="Z61" s="39">
        <v>12.829999999999998</v>
      </c>
    </row>
    <row r="62" spans="2:26" ht="15.75" x14ac:dyDescent="0.25">
      <c r="B62" s="59" t="s">
        <v>90</v>
      </c>
      <c r="C62" s="32"/>
      <c r="D62" s="23" t="s">
        <v>59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13.009999999999998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9">
        <v>0</v>
      </c>
      <c r="Z62" s="39">
        <v>13.009999999999998</v>
      </c>
    </row>
    <row r="63" spans="2:26" ht="15.75" x14ac:dyDescent="0.25">
      <c r="B63" s="59" t="s">
        <v>90</v>
      </c>
      <c r="C63" s="32"/>
      <c r="D63" s="23" t="s">
        <v>60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9.06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9">
        <v>0</v>
      </c>
      <c r="Z63" s="39">
        <v>9.06</v>
      </c>
    </row>
    <row r="64" spans="2:26" ht="16.5" thickBot="1" x14ac:dyDescent="0.3">
      <c r="B64" s="59" t="s">
        <v>90</v>
      </c>
      <c r="C64" s="32"/>
      <c r="D64" s="23" t="s">
        <v>61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4.8099999999999996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9">
        <v>0</v>
      </c>
      <c r="Z64" s="39">
        <v>4.8099999999999996</v>
      </c>
    </row>
    <row r="65" spans="2:26" ht="16.5" thickBot="1" x14ac:dyDescent="0.3">
      <c r="C65" s="32"/>
      <c r="D65" s="34" t="s">
        <v>62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69.05</v>
      </c>
      <c r="Q65" s="40">
        <v>49.07</v>
      </c>
      <c r="R65" s="40">
        <v>0</v>
      </c>
      <c r="S65" s="40">
        <v>3.34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121.46000000000001</v>
      </c>
    </row>
    <row r="66" spans="2:26" ht="15.75" x14ac:dyDescent="0.25">
      <c r="B66" s="59" t="s">
        <v>89</v>
      </c>
      <c r="C66" s="47"/>
      <c r="D66" s="23" t="s">
        <v>63</v>
      </c>
      <c r="E66" s="29">
        <v>1.52</v>
      </c>
      <c r="F66" s="29">
        <v>1.74</v>
      </c>
      <c r="G66" s="29">
        <v>1.25</v>
      </c>
      <c r="H66" s="29">
        <v>1.28</v>
      </c>
      <c r="I66" s="29">
        <v>1.2800000000000002</v>
      </c>
      <c r="J66" s="29">
        <v>1.26</v>
      </c>
      <c r="K66" s="29">
        <v>1.2</v>
      </c>
      <c r="L66" s="29">
        <v>1.1299999999999999</v>
      </c>
      <c r="M66" s="29">
        <v>1.0900000000000001</v>
      </c>
      <c r="N66" s="29">
        <v>0.99</v>
      </c>
      <c r="O66" s="29">
        <v>1.25</v>
      </c>
      <c r="P66" s="29">
        <v>1.0999999999999999</v>
      </c>
      <c r="Q66" s="29">
        <v>0.98</v>
      </c>
      <c r="R66" s="29">
        <v>1.07</v>
      </c>
      <c r="S66" s="29">
        <v>0.98</v>
      </c>
      <c r="T66" s="29">
        <v>0.79</v>
      </c>
      <c r="U66" s="29">
        <v>0.7</v>
      </c>
      <c r="V66" s="29">
        <v>0.56999999999999995</v>
      </c>
      <c r="W66" s="29">
        <v>0.31</v>
      </c>
      <c r="X66" s="29">
        <v>0.25</v>
      </c>
      <c r="Y66" s="29">
        <v>12.74</v>
      </c>
      <c r="Z66" s="29">
        <v>20.74</v>
      </c>
    </row>
    <row r="67" spans="2:26" ht="15.75" x14ac:dyDescent="0.25">
      <c r="B67" s="59" t="s">
        <v>89</v>
      </c>
      <c r="C67" s="32"/>
      <c r="D67" s="23" t="s">
        <v>64</v>
      </c>
      <c r="E67" s="29">
        <v>45.756999999999998</v>
      </c>
      <c r="F67" s="29">
        <v>43.5</v>
      </c>
      <c r="G67" s="29">
        <v>42.4</v>
      </c>
      <c r="H67" s="29">
        <v>36.800000000000004</v>
      </c>
      <c r="I67" s="29">
        <v>31.200000000000003</v>
      </c>
      <c r="J67" s="29">
        <v>26.2</v>
      </c>
      <c r="K67" s="29">
        <v>23.1</v>
      </c>
      <c r="L67" s="29">
        <v>22.500000000000004</v>
      </c>
      <c r="M67" s="29">
        <v>19.700000000000003</v>
      </c>
      <c r="N67" s="29">
        <v>18.5</v>
      </c>
      <c r="O67" s="29">
        <v>18.3</v>
      </c>
      <c r="P67" s="29">
        <v>17.100000000000001</v>
      </c>
      <c r="Q67" s="29">
        <v>16.5</v>
      </c>
      <c r="R67" s="29">
        <v>16.400000000000002</v>
      </c>
      <c r="S67" s="29">
        <v>16.100000000000001</v>
      </c>
      <c r="T67" s="29">
        <v>16.600000000000001</v>
      </c>
      <c r="U67" s="29">
        <v>15.4</v>
      </c>
      <c r="V67" s="29">
        <v>15.3</v>
      </c>
      <c r="W67" s="29">
        <v>16.3</v>
      </c>
      <c r="X67" s="29">
        <v>16.2</v>
      </c>
      <c r="Y67" s="29">
        <v>309.65700000000004</v>
      </c>
      <c r="Z67" s="29">
        <v>473.85700000000008</v>
      </c>
    </row>
    <row r="68" spans="2:26" ht="16.5" thickBot="1" x14ac:dyDescent="0.3">
      <c r="B68" s="59" t="s">
        <v>89</v>
      </c>
      <c r="C68" s="32"/>
      <c r="D68" s="23" t="s">
        <v>65</v>
      </c>
      <c r="E68" s="29">
        <v>9.98</v>
      </c>
      <c r="F68" s="29">
        <v>8.16</v>
      </c>
      <c r="G68" s="29">
        <v>8.7000000000000011</v>
      </c>
      <c r="H68" s="29">
        <v>8.23</v>
      </c>
      <c r="I68" s="29">
        <v>9.7200000000000006</v>
      </c>
      <c r="J68" s="29">
        <v>9.2900000000000009</v>
      </c>
      <c r="K68" s="29">
        <v>8.8100000000000023</v>
      </c>
      <c r="L68" s="29">
        <v>9.0300000000000011</v>
      </c>
      <c r="M68" s="29">
        <v>8.3800000000000008</v>
      </c>
      <c r="N68" s="29">
        <v>7.5699999999999994</v>
      </c>
      <c r="O68" s="29">
        <v>7.18</v>
      </c>
      <c r="P68" s="29">
        <v>6.5500000000000007</v>
      </c>
      <c r="Q68" s="29">
        <v>5.8100000000000005</v>
      </c>
      <c r="R68" s="29">
        <v>5.2700000000000014</v>
      </c>
      <c r="S68" s="29">
        <v>5.0500000000000016</v>
      </c>
      <c r="T68" s="29">
        <v>4.0200000000000005</v>
      </c>
      <c r="U68" s="29">
        <v>3.4499999999999997</v>
      </c>
      <c r="V68" s="29">
        <v>2.7100000000000004</v>
      </c>
      <c r="W68" s="29">
        <v>2.3999999999999995</v>
      </c>
      <c r="X68" s="29">
        <v>1.85</v>
      </c>
      <c r="Y68" s="41">
        <v>87.87</v>
      </c>
      <c r="Z68" s="41">
        <v>132.16</v>
      </c>
    </row>
    <row r="69" spans="2:26" ht="16.5" thickBot="1" x14ac:dyDescent="0.3">
      <c r="C69" s="32"/>
      <c r="D69" s="34" t="s">
        <v>66</v>
      </c>
      <c r="E69" s="35">
        <v>57.257000000000005</v>
      </c>
      <c r="F69" s="35">
        <v>53.400000000000006</v>
      </c>
      <c r="G69" s="35">
        <v>52.35</v>
      </c>
      <c r="H69" s="35">
        <v>46.31</v>
      </c>
      <c r="I69" s="35">
        <v>42.2</v>
      </c>
      <c r="J69" s="35">
        <v>36.75</v>
      </c>
      <c r="K69" s="35">
        <v>33.11</v>
      </c>
      <c r="L69" s="35">
        <v>32.660000000000004</v>
      </c>
      <c r="M69" s="35">
        <v>29.17</v>
      </c>
      <c r="N69" s="35">
        <v>27.06</v>
      </c>
      <c r="O69" s="35">
        <v>26.73</v>
      </c>
      <c r="P69" s="35">
        <v>24.750000000000004</v>
      </c>
      <c r="Q69" s="35">
        <v>23.29</v>
      </c>
      <c r="R69" s="35">
        <v>22.740000000000002</v>
      </c>
      <c r="S69" s="35">
        <v>22.130000000000003</v>
      </c>
      <c r="T69" s="35">
        <v>21.41</v>
      </c>
      <c r="U69" s="35">
        <v>19.55</v>
      </c>
      <c r="V69" s="35">
        <v>18.580000000000002</v>
      </c>
      <c r="W69" s="35">
        <v>19.009999999999998</v>
      </c>
      <c r="X69" s="35">
        <v>18.3</v>
      </c>
      <c r="Y69" s="35">
        <v>410.26700000000005</v>
      </c>
      <c r="Z69" s="35">
        <v>626.75700000000006</v>
      </c>
    </row>
    <row r="70" spans="2:26" ht="15.75" x14ac:dyDescent="0.25">
      <c r="B70" s="59" t="s">
        <v>92</v>
      </c>
      <c r="C70" s="47"/>
      <c r="D70" s="49" t="s">
        <v>67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30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8">
        <v>0</v>
      </c>
      <c r="Z70" s="28">
        <v>30</v>
      </c>
    </row>
    <row r="71" spans="2:26" ht="15.75" x14ac:dyDescent="0.25">
      <c r="B71" s="59" t="s">
        <v>91</v>
      </c>
      <c r="C71" s="47"/>
      <c r="D71" s="49" t="s">
        <v>68</v>
      </c>
      <c r="E71" s="29">
        <v>0</v>
      </c>
      <c r="F71" s="29">
        <v>0</v>
      </c>
      <c r="G71" s="29">
        <v>2.8730000000000002</v>
      </c>
      <c r="H71" s="29">
        <v>0</v>
      </c>
      <c r="I71" s="29">
        <v>0</v>
      </c>
      <c r="J71" s="29">
        <v>34.305</v>
      </c>
      <c r="K71" s="29">
        <v>0</v>
      </c>
      <c r="L71" s="29">
        <v>3.4740000000000002</v>
      </c>
      <c r="M71" s="29">
        <v>160.79400000000001</v>
      </c>
      <c r="N71" s="29">
        <v>69.706000000000003</v>
      </c>
      <c r="O71" s="29">
        <v>131.107</v>
      </c>
      <c r="P71" s="29">
        <v>400</v>
      </c>
      <c r="Q71" s="29">
        <v>400</v>
      </c>
      <c r="R71" s="29">
        <v>400</v>
      </c>
      <c r="S71" s="29">
        <v>393.66500000000002</v>
      </c>
      <c r="T71" s="29">
        <v>393.66500000000002</v>
      </c>
      <c r="U71" s="29">
        <v>393.66500000000002</v>
      </c>
      <c r="V71" s="29">
        <v>393.66500000000002</v>
      </c>
      <c r="W71" s="29">
        <v>368.63099999999997</v>
      </c>
      <c r="X71" s="29">
        <v>289.911</v>
      </c>
      <c r="Y71" s="28">
        <v>27.115200000000005</v>
      </c>
      <c r="Z71" s="28">
        <v>191.77304999999998</v>
      </c>
    </row>
    <row r="72" spans="2:26" ht="15.75" x14ac:dyDescent="0.25">
      <c r="B72" s="59" t="s">
        <v>91</v>
      </c>
      <c r="C72" s="47"/>
      <c r="D72" s="49" t="s">
        <v>69</v>
      </c>
      <c r="E72" s="29">
        <v>400</v>
      </c>
      <c r="F72" s="29">
        <v>400</v>
      </c>
      <c r="G72" s="29">
        <v>400</v>
      </c>
      <c r="H72" s="29">
        <v>400</v>
      </c>
      <c r="I72" s="29">
        <v>400</v>
      </c>
      <c r="J72" s="29">
        <v>400</v>
      </c>
      <c r="K72" s="29">
        <v>400</v>
      </c>
      <c r="L72" s="29">
        <v>400</v>
      </c>
      <c r="M72" s="29">
        <v>400</v>
      </c>
      <c r="N72" s="29">
        <v>400</v>
      </c>
      <c r="O72" s="29">
        <v>400</v>
      </c>
      <c r="P72" s="29">
        <v>400</v>
      </c>
      <c r="Q72" s="29">
        <v>400</v>
      </c>
      <c r="R72" s="29">
        <v>400</v>
      </c>
      <c r="S72" s="29">
        <v>400</v>
      </c>
      <c r="T72" s="29">
        <v>400</v>
      </c>
      <c r="U72" s="29">
        <v>400</v>
      </c>
      <c r="V72" s="29">
        <v>400</v>
      </c>
      <c r="W72" s="29">
        <v>400</v>
      </c>
      <c r="X72" s="29">
        <v>400</v>
      </c>
      <c r="Y72" s="28">
        <v>400</v>
      </c>
      <c r="Z72" s="28">
        <v>400</v>
      </c>
    </row>
    <row r="73" spans="2:26" ht="15.75" x14ac:dyDescent="0.25">
      <c r="B73" s="59" t="s">
        <v>91</v>
      </c>
      <c r="C73" s="47"/>
      <c r="D73" s="49" t="s">
        <v>70</v>
      </c>
      <c r="E73" s="29">
        <v>0</v>
      </c>
      <c r="F73" s="29">
        <v>21.074999999999999</v>
      </c>
      <c r="G73" s="29">
        <v>375</v>
      </c>
      <c r="H73" s="29">
        <v>307.39</v>
      </c>
      <c r="I73" s="29">
        <v>292.80599999999998</v>
      </c>
      <c r="J73" s="29">
        <v>375</v>
      </c>
      <c r="K73" s="29">
        <v>337.87200000000001</v>
      </c>
      <c r="L73" s="29">
        <v>375</v>
      </c>
      <c r="M73" s="29">
        <v>375</v>
      </c>
      <c r="N73" s="29">
        <v>375</v>
      </c>
      <c r="O73" s="29">
        <v>375</v>
      </c>
      <c r="P73" s="29">
        <v>375</v>
      </c>
      <c r="Q73" s="29">
        <v>375</v>
      </c>
      <c r="R73" s="29">
        <v>375</v>
      </c>
      <c r="S73" s="29">
        <v>375</v>
      </c>
      <c r="T73" s="29">
        <v>375</v>
      </c>
      <c r="U73" s="29">
        <v>375</v>
      </c>
      <c r="V73" s="29">
        <v>375</v>
      </c>
      <c r="W73" s="29">
        <v>375</v>
      </c>
      <c r="X73" s="29">
        <v>375</v>
      </c>
      <c r="Y73" s="28">
        <v>283.41430000000003</v>
      </c>
      <c r="Z73" s="28">
        <v>329.20715000000001</v>
      </c>
    </row>
    <row r="74" spans="2:26" ht="15.75" x14ac:dyDescent="0.25">
      <c r="B74" s="59" t="s">
        <v>91</v>
      </c>
      <c r="C74" s="47"/>
      <c r="D74" s="49" t="s">
        <v>71</v>
      </c>
      <c r="E74" s="29">
        <v>100</v>
      </c>
      <c r="F74" s="29">
        <v>100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100</v>
      </c>
      <c r="N74" s="29">
        <v>100</v>
      </c>
      <c r="O74" s="29">
        <v>100</v>
      </c>
      <c r="P74" s="29">
        <v>100</v>
      </c>
      <c r="Q74" s="29">
        <v>100</v>
      </c>
      <c r="R74" s="29">
        <v>100</v>
      </c>
      <c r="S74" s="29">
        <v>100</v>
      </c>
      <c r="T74" s="29">
        <v>100</v>
      </c>
      <c r="U74" s="29">
        <v>100</v>
      </c>
      <c r="V74" s="29">
        <v>100</v>
      </c>
      <c r="W74" s="29">
        <v>100</v>
      </c>
      <c r="X74" s="29">
        <v>100</v>
      </c>
      <c r="Y74" s="28">
        <v>100</v>
      </c>
      <c r="Z74" s="28">
        <v>100</v>
      </c>
    </row>
    <row r="75" spans="2:26" ht="15.75" x14ac:dyDescent="0.25">
      <c r="C75" s="50"/>
      <c r="D75" s="49" t="s">
        <v>72</v>
      </c>
      <c r="E75" s="29">
        <v>281.012</v>
      </c>
      <c r="F75" s="29">
        <v>332.17</v>
      </c>
      <c r="G75" s="29">
        <v>272.65499999999997</v>
      </c>
      <c r="H75" s="29">
        <v>307.34800000000001</v>
      </c>
      <c r="I75" s="29">
        <v>312.97399999999999</v>
      </c>
      <c r="J75" s="29">
        <v>301.24400000000003</v>
      </c>
      <c r="K75" s="29">
        <v>0</v>
      </c>
      <c r="L75" s="29">
        <v>0</v>
      </c>
      <c r="M75" s="29">
        <v>288.47199999999998</v>
      </c>
      <c r="N75" s="29">
        <v>0</v>
      </c>
      <c r="O75" s="29">
        <v>282.214</v>
      </c>
      <c r="P75" s="29">
        <v>306.15300000000002</v>
      </c>
      <c r="Q75" s="29">
        <v>69.305000000000007</v>
      </c>
      <c r="R75" s="29">
        <v>34.235999999999997</v>
      </c>
      <c r="S75" s="29">
        <v>8.8670000000000009</v>
      </c>
      <c r="T75" s="29">
        <v>0</v>
      </c>
      <c r="U75" s="29">
        <v>330.24900000000002</v>
      </c>
      <c r="V75" s="29">
        <v>370.69900000000001</v>
      </c>
      <c r="W75" s="29">
        <v>341.512</v>
      </c>
      <c r="X75" s="29">
        <v>217.68</v>
      </c>
      <c r="Y75" s="28">
        <v>209.58750000000001</v>
      </c>
      <c r="Z75" s="28">
        <v>202.83950000000002</v>
      </c>
    </row>
    <row r="76" spans="2:26" ht="15.75" x14ac:dyDescent="0.25">
      <c r="C76" s="50"/>
      <c r="D76" s="49" t="s">
        <v>73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299.58800000000002</v>
      </c>
      <c r="L76" s="29">
        <v>280.69600000000003</v>
      </c>
      <c r="M76" s="29">
        <v>0</v>
      </c>
      <c r="N76" s="29">
        <v>290.73599999999999</v>
      </c>
      <c r="O76" s="29">
        <v>0</v>
      </c>
      <c r="P76" s="29">
        <v>0</v>
      </c>
      <c r="Q76" s="29">
        <v>375</v>
      </c>
      <c r="R76" s="29">
        <v>375</v>
      </c>
      <c r="S76" s="29">
        <v>375</v>
      </c>
      <c r="T76" s="29">
        <v>344.32299999999998</v>
      </c>
      <c r="U76" s="29">
        <v>0</v>
      </c>
      <c r="V76" s="29">
        <v>0</v>
      </c>
      <c r="W76" s="29">
        <v>0</v>
      </c>
      <c r="X76" s="29">
        <v>375</v>
      </c>
      <c r="Y76" s="28">
        <v>87.102000000000004</v>
      </c>
      <c r="Z76" s="28">
        <v>135.76714999999999</v>
      </c>
    </row>
    <row r="77" spans="2:26" ht="16.5" thickBot="1" x14ac:dyDescent="0.3">
      <c r="C77" s="51"/>
      <c r="D77" s="27" t="s">
        <v>74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52.73</v>
      </c>
      <c r="N77" s="41">
        <v>54.026000000000003</v>
      </c>
      <c r="O77" s="41">
        <v>8.2089999999999996</v>
      </c>
      <c r="P77" s="41">
        <v>100</v>
      </c>
      <c r="Q77" s="41">
        <v>100</v>
      </c>
      <c r="R77" s="41">
        <v>100</v>
      </c>
      <c r="S77" s="41">
        <v>100</v>
      </c>
      <c r="T77" s="41">
        <v>100</v>
      </c>
      <c r="U77" s="41">
        <v>100</v>
      </c>
      <c r="V77" s="41">
        <v>100</v>
      </c>
      <c r="W77" s="41">
        <v>100</v>
      </c>
      <c r="X77" s="41">
        <v>100</v>
      </c>
      <c r="Y77" s="28">
        <v>10.675599999999999</v>
      </c>
      <c r="Z77" s="28">
        <v>50.748249999999999</v>
      </c>
    </row>
    <row r="78" spans="2:26" ht="17.25" thickTop="1" thickBot="1" x14ac:dyDescent="0.3">
      <c r="C78" s="52"/>
      <c r="D78" s="53" t="s">
        <v>2</v>
      </c>
      <c r="E78" s="54">
        <v>0</v>
      </c>
      <c r="F78" s="54">
        <v>0</v>
      </c>
      <c r="G78" s="54">
        <v>-280</v>
      </c>
      <c r="H78" s="54">
        <v>0</v>
      </c>
      <c r="I78" s="54">
        <v>-387</v>
      </c>
      <c r="J78" s="54">
        <v>0</v>
      </c>
      <c r="K78" s="54">
        <v>0</v>
      </c>
      <c r="L78" s="54">
        <v>0</v>
      </c>
      <c r="M78" s="54">
        <v>0</v>
      </c>
      <c r="N78" s="54">
        <v>-82.3</v>
      </c>
      <c r="O78" s="54">
        <v>0</v>
      </c>
      <c r="P78" s="54">
        <v>-762</v>
      </c>
      <c r="Q78" s="54">
        <v>-354</v>
      </c>
      <c r="R78" s="54">
        <v>-357</v>
      </c>
      <c r="S78" s="54">
        <v>-77.78</v>
      </c>
      <c r="T78" s="54">
        <v>0</v>
      </c>
      <c r="U78" s="54">
        <v>-716.8</v>
      </c>
      <c r="V78" s="54">
        <v>0</v>
      </c>
      <c r="W78" s="54">
        <v>-81.540000000000006</v>
      </c>
      <c r="X78" s="54">
        <v>0</v>
      </c>
      <c r="Y78" s="1"/>
      <c r="Z78" s="1"/>
    </row>
    <row r="79" spans="2:26" ht="16.5" thickTop="1" x14ac:dyDescent="0.25">
      <c r="C79" s="31"/>
      <c r="D79" s="55" t="s">
        <v>75</v>
      </c>
      <c r="E79" s="56">
        <v>153.77200000000005</v>
      </c>
      <c r="F79" s="56">
        <v>127.71000000000004</v>
      </c>
      <c r="G79" s="56">
        <v>131.18999999999983</v>
      </c>
      <c r="H79" s="56">
        <v>121.57999999999993</v>
      </c>
      <c r="I79" s="56">
        <v>1279.6479999999995</v>
      </c>
      <c r="J79" s="56">
        <v>114.05999999999995</v>
      </c>
      <c r="K79" s="56">
        <v>117.86000000000013</v>
      </c>
      <c r="L79" s="56">
        <v>117.64999999999964</v>
      </c>
      <c r="M79" s="56">
        <v>111.58000000000015</v>
      </c>
      <c r="N79" s="56">
        <v>111.22000000000003</v>
      </c>
      <c r="O79" s="56">
        <v>109.07000000000016</v>
      </c>
      <c r="P79" s="56">
        <v>305.94999999999982</v>
      </c>
      <c r="Q79" s="56">
        <v>562.66900000000032</v>
      </c>
      <c r="R79" s="56">
        <v>536.44700000000057</v>
      </c>
      <c r="S79" s="56">
        <v>302.96500000000015</v>
      </c>
      <c r="T79" s="56">
        <v>323.35000000000036</v>
      </c>
      <c r="U79" s="56">
        <v>980.00600000000009</v>
      </c>
      <c r="V79" s="56">
        <v>117.29100000000017</v>
      </c>
      <c r="W79" s="56">
        <v>636.83100000000013</v>
      </c>
      <c r="X79" s="56">
        <v>1185.509</v>
      </c>
      <c r="Y79" s="2"/>
      <c r="Z79" s="2"/>
    </row>
    <row r="80" spans="2:26" ht="15.75" x14ac:dyDescent="0.25">
      <c r="C80" s="57"/>
      <c r="D80" s="58" t="s">
        <v>76</v>
      </c>
      <c r="E80" s="28">
        <v>781.01199999999994</v>
      </c>
      <c r="F80" s="28">
        <v>853.24500000000012</v>
      </c>
      <c r="G80" s="28">
        <v>1150.528</v>
      </c>
      <c r="H80" s="28">
        <v>1114.7380000000001</v>
      </c>
      <c r="I80" s="28">
        <v>1105.78</v>
      </c>
      <c r="J80" s="28">
        <v>1210.549</v>
      </c>
      <c r="K80" s="28">
        <v>1137.46</v>
      </c>
      <c r="L80" s="28">
        <v>1159.17</v>
      </c>
      <c r="M80" s="28">
        <v>1376.9959999999999</v>
      </c>
      <c r="N80" s="28">
        <v>1316.5940000000001</v>
      </c>
      <c r="O80" s="28">
        <v>1323.6559999999999</v>
      </c>
      <c r="P80" s="28">
        <v>1974.817</v>
      </c>
      <c r="Q80" s="28">
        <v>2112.9679999999998</v>
      </c>
      <c r="R80" s="28">
        <v>2068.5749999999998</v>
      </c>
      <c r="S80" s="28">
        <v>2052.5320000000002</v>
      </c>
      <c r="T80" s="28">
        <v>2012.9879999999998</v>
      </c>
      <c r="U80" s="28">
        <v>1998.914</v>
      </c>
      <c r="V80" s="28">
        <v>2039.364</v>
      </c>
      <c r="W80" s="28">
        <v>1982.058</v>
      </c>
      <c r="X80" s="28">
        <v>2157.5889999999999</v>
      </c>
      <c r="Y80" s="2"/>
      <c r="Z80" s="2"/>
    </row>
    <row r="81" spans="3:26" ht="15.75" x14ac:dyDescent="0.25">
      <c r="C81" s="57"/>
      <c r="D81" s="58" t="s">
        <v>77</v>
      </c>
      <c r="E81" s="28">
        <v>934.78399999999999</v>
      </c>
      <c r="F81" s="28">
        <v>980.95500000000015</v>
      </c>
      <c r="G81" s="28">
        <v>1281.7179999999998</v>
      </c>
      <c r="H81" s="28">
        <v>1236.318</v>
      </c>
      <c r="I81" s="28">
        <v>2385.4279999999994</v>
      </c>
      <c r="J81" s="28">
        <v>1324.6089999999999</v>
      </c>
      <c r="K81" s="28">
        <v>1255.3200000000002</v>
      </c>
      <c r="L81" s="28">
        <v>1276.8199999999997</v>
      </c>
      <c r="M81" s="28">
        <v>1488.576</v>
      </c>
      <c r="N81" s="28">
        <v>1427.8140000000001</v>
      </c>
      <c r="O81" s="28">
        <v>1432.7260000000001</v>
      </c>
      <c r="P81" s="28">
        <v>2280.7669999999998</v>
      </c>
      <c r="Q81" s="28">
        <v>2675.6370000000002</v>
      </c>
      <c r="R81" s="28">
        <v>2605.0220000000004</v>
      </c>
      <c r="S81" s="28">
        <v>2355.4970000000003</v>
      </c>
      <c r="T81" s="28">
        <v>2336.3380000000002</v>
      </c>
      <c r="U81" s="28">
        <v>2978.92</v>
      </c>
      <c r="V81" s="28">
        <v>2156.6550000000002</v>
      </c>
      <c r="W81" s="28">
        <v>2618.8890000000001</v>
      </c>
      <c r="X81" s="28">
        <v>3343.098</v>
      </c>
      <c r="Y81" s="2"/>
      <c r="Z81" s="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Z78"/>
  <sheetViews>
    <sheetView zoomScaleNormal="100" workbookViewId="0"/>
  </sheetViews>
  <sheetFormatPr defaultRowHeight="15" x14ac:dyDescent="0.25"/>
  <cols>
    <col min="1" max="1" width="9.140625" style="59"/>
    <col min="2" max="2" width="21.85546875" style="59" bestFit="1" customWidth="1"/>
    <col min="3" max="3" width="9.140625" style="59"/>
    <col min="4" max="4" width="39.85546875" style="59" bestFit="1" customWidth="1"/>
    <col min="5" max="16384" width="9.140625" style="59"/>
  </cols>
  <sheetData>
    <row r="3" spans="2:26" ht="18.75" x14ac:dyDescent="0.3">
      <c r="C3" s="3" t="s">
        <v>83</v>
      </c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ht="18.75" x14ac:dyDescent="0.3">
      <c r="C4" s="6"/>
      <c r="D4" s="7"/>
      <c r="E4" s="60" t="s">
        <v>7</v>
      </c>
      <c r="F4" s="8"/>
      <c r="G4" s="8"/>
      <c r="H4" s="9"/>
      <c r="I4" s="9"/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31.5" x14ac:dyDescent="0.25">
      <c r="C5" s="10"/>
      <c r="D5" s="11"/>
      <c r="E5" s="12" t="s">
        <v>8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 t="s">
        <v>9</v>
      </c>
      <c r="Z5" s="15"/>
    </row>
    <row r="6" spans="2:26" ht="15.75" x14ac:dyDescent="0.25">
      <c r="C6" s="16"/>
      <c r="D6" s="17" t="s">
        <v>0</v>
      </c>
      <c r="E6" s="18">
        <v>2017</v>
      </c>
      <c r="F6" s="19">
        <v>2018</v>
      </c>
      <c r="G6" s="19">
        <v>2019</v>
      </c>
      <c r="H6" s="19">
        <v>2020</v>
      </c>
      <c r="I6" s="19">
        <v>2021</v>
      </c>
      <c r="J6" s="19">
        <v>2022</v>
      </c>
      <c r="K6" s="19">
        <v>2023</v>
      </c>
      <c r="L6" s="19">
        <v>2024</v>
      </c>
      <c r="M6" s="19">
        <v>2025</v>
      </c>
      <c r="N6" s="19">
        <v>2026</v>
      </c>
      <c r="O6" s="19">
        <v>2027</v>
      </c>
      <c r="P6" s="19">
        <v>2028</v>
      </c>
      <c r="Q6" s="19">
        <v>2029</v>
      </c>
      <c r="R6" s="19">
        <v>2030</v>
      </c>
      <c r="S6" s="19">
        <v>2031</v>
      </c>
      <c r="T6" s="19">
        <v>2032</v>
      </c>
      <c r="U6" s="19">
        <v>2033</v>
      </c>
      <c r="V6" s="19">
        <v>2034</v>
      </c>
      <c r="W6" s="19">
        <v>2035</v>
      </c>
      <c r="X6" s="19">
        <v>2036</v>
      </c>
      <c r="Y6" s="20" t="s">
        <v>10</v>
      </c>
      <c r="Z6" s="20" t="s">
        <v>11</v>
      </c>
    </row>
    <row r="7" spans="2:26" x14ac:dyDescent="0.25">
      <c r="C7" s="21" t="s">
        <v>1</v>
      </c>
      <c r="D7" s="22" t="s">
        <v>2</v>
      </c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5"/>
      <c r="Y7" s="23"/>
      <c r="Z7" s="25"/>
    </row>
    <row r="8" spans="2:26" ht="15.75" x14ac:dyDescent="0.25">
      <c r="B8" s="59" t="s">
        <v>84</v>
      </c>
      <c r="C8" s="26"/>
      <c r="D8" s="27" t="s">
        <v>3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-82.3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-82.3</v>
      </c>
      <c r="Z8" s="28">
        <v>-82.3</v>
      </c>
    </row>
    <row r="9" spans="2:26" ht="15.75" x14ac:dyDescent="0.25">
      <c r="B9" s="59" t="s">
        <v>85</v>
      </c>
      <c r="C9" s="26"/>
      <c r="D9" s="27" t="s">
        <v>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-81.540000000000006</v>
      </c>
      <c r="X9" s="28">
        <v>0</v>
      </c>
      <c r="Y9" s="28">
        <v>0</v>
      </c>
      <c r="Z9" s="28">
        <v>-81.540000000000006</v>
      </c>
    </row>
    <row r="10" spans="2:26" ht="15.75" x14ac:dyDescent="0.25">
      <c r="B10" s="59" t="s">
        <v>85</v>
      </c>
      <c r="C10" s="26"/>
      <c r="D10" s="27" t="s">
        <v>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-45.1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-45.1</v>
      </c>
    </row>
    <row r="11" spans="2:26" ht="15.75" x14ac:dyDescent="0.25">
      <c r="B11" s="59" t="s">
        <v>85</v>
      </c>
      <c r="C11" s="26"/>
      <c r="D11" s="27" t="s">
        <v>6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-32.68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-32.68</v>
      </c>
    </row>
    <row r="12" spans="2:26" ht="15.75" x14ac:dyDescent="0.25">
      <c r="B12" s="59" t="s">
        <v>84</v>
      </c>
      <c r="C12" s="26"/>
      <c r="D12" s="27" t="s">
        <v>12</v>
      </c>
      <c r="E12" s="28">
        <v>0</v>
      </c>
      <c r="F12" s="28">
        <v>0</v>
      </c>
      <c r="G12" s="28">
        <v>0</v>
      </c>
      <c r="H12" s="28">
        <v>0</v>
      </c>
      <c r="I12" s="28">
        <v>-387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-387</v>
      </c>
      <c r="Z12" s="28">
        <v>-387</v>
      </c>
    </row>
    <row r="13" spans="2:26" ht="15.75" x14ac:dyDescent="0.25">
      <c r="B13" s="59" t="s">
        <v>85</v>
      </c>
      <c r="C13" s="26"/>
      <c r="D13" s="27" t="s">
        <v>13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-106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-106</v>
      </c>
    </row>
    <row r="14" spans="2:26" ht="15.75" x14ac:dyDescent="0.25">
      <c r="B14" s="59" t="s">
        <v>85</v>
      </c>
      <c r="C14" s="26"/>
      <c r="D14" s="27" t="s">
        <v>14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-106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-106</v>
      </c>
    </row>
    <row r="15" spans="2:26" ht="15.75" x14ac:dyDescent="0.25">
      <c r="B15" s="59" t="s">
        <v>85</v>
      </c>
      <c r="C15" s="26"/>
      <c r="D15" s="27" t="s">
        <v>15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-220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-220</v>
      </c>
    </row>
    <row r="16" spans="2:26" ht="15.75" x14ac:dyDescent="0.25">
      <c r="B16" s="59" t="s">
        <v>85</v>
      </c>
      <c r="C16" s="26"/>
      <c r="D16" s="27" t="s">
        <v>16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-330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-330</v>
      </c>
    </row>
    <row r="17" spans="2:26" ht="15.75" x14ac:dyDescent="0.25">
      <c r="B17" s="59" t="s">
        <v>85</v>
      </c>
      <c r="C17" s="26"/>
      <c r="D17" s="27" t="s">
        <v>17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-156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-156</v>
      </c>
    </row>
    <row r="18" spans="2:26" ht="15.75" x14ac:dyDescent="0.25">
      <c r="B18" s="59" t="s">
        <v>85</v>
      </c>
      <c r="C18" s="26"/>
      <c r="D18" s="27" t="s">
        <v>18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-201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-201</v>
      </c>
    </row>
    <row r="19" spans="2:26" ht="15.75" x14ac:dyDescent="0.25">
      <c r="B19" s="59" t="s">
        <v>84</v>
      </c>
      <c r="C19" s="26"/>
      <c r="D19" s="27" t="s">
        <v>19</v>
      </c>
      <c r="E19" s="28">
        <v>0</v>
      </c>
      <c r="F19" s="28">
        <v>0</v>
      </c>
      <c r="G19" s="28">
        <v>-280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-280</v>
      </c>
      <c r="Z19" s="28">
        <v>-280</v>
      </c>
    </row>
    <row r="20" spans="2:26" ht="15.75" x14ac:dyDescent="0.25">
      <c r="B20" s="59" t="s">
        <v>85</v>
      </c>
      <c r="C20" s="26"/>
      <c r="D20" s="27" t="s">
        <v>20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-357.5</v>
      </c>
      <c r="V20" s="29">
        <v>0</v>
      </c>
      <c r="W20" s="29">
        <v>0</v>
      </c>
      <c r="X20" s="29">
        <v>0</v>
      </c>
      <c r="Y20" s="28">
        <v>0</v>
      </c>
      <c r="Z20" s="28">
        <v>-357.5</v>
      </c>
    </row>
    <row r="21" spans="2:26" x14ac:dyDescent="0.25">
      <c r="C21" s="26"/>
      <c r="D21" s="22" t="s">
        <v>21</v>
      </c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  <c r="Y21" s="30"/>
      <c r="Z21" s="31"/>
    </row>
    <row r="22" spans="2:26" ht="16.5" thickBot="1" x14ac:dyDescent="0.3">
      <c r="B22" s="59" t="s">
        <v>86</v>
      </c>
      <c r="C22" s="32"/>
      <c r="D22" s="33" t="s">
        <v>22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476.577</v>
      </c>
      <c r="V22" s="29">
        <v>0</v>
      </c>
      <c r="W22" s="29">
        <v>0</v>
      </c>
      <c r="X22" s="29">
        <v>0</v>
      </c>
      <c r="Y22" s="28">
        <v>0</v>
      </c>
      <c r="Z22" s="28">
        <v>476.577</v>
      </c>
    </row>
    <row r="23" spans="2:26" ht="16.5" thickBot="1" x14ac:dyDescent="0.3">
      <c r="C23" s="32"/>
      <c r="D23" s="34" t="s">
        <v>24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476.577</v>
      </c>
      <c r="V23" s="35">
        <v>0</v>
      </c>
      <c r="W23" s="35">
        <v>0</v>
      </c>
      <c r="X23" s="35">
        <v>0</v>
      </c>
      <c r="Y23" s="35">
        <v>0</v>
      </c>
      <c r="Z23" s="35">
        <v>476.577</v>
      </c>
    </row>
    <row r="24" spans="2:26" ht="15.75" x14ac:dyDescent="0.25">
      <c r="B24" s="59" t="s">
        <v>86</v>
      </c>
      <c r="C24" s="32"/>
      <c r="D24" s="33" t="s">
        <v>25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199.92400000000001</v>
      </c>
      <c r="V24" s="29">
        <v>0</v>
      </c>
      <c r="W24" s="29">
        <v>0</v>
      </c>
      <c r="X24" s="29">
        <v>0</v>
      </c>
      <c r="Y24" s="28">
        <v>0</v>
      </c>
      <c r="Z24" s="28">
        <v>199.92400000000001</v>
      </c>
    </row>
    <row r="25" spans="2:26" ht="15.75" x14ac:dyDescent="0.25">
      <c r="B25" s="59" t="s">
        <v>86</v>
      </c>
      <c r="C25" s="32"/>
      <c r="D25" s="33" t="s">
        <v>26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199.92400000000001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8">
        <v>0</v>
      </c>
      <c r="Z25" s="28">
        <v>199.92400000000001</v>
      </c>
    </row>
    <row r="26" spans="2:26" ht="15.75" x14ac:dyDescent="0.25">
      <c r="B26" s="59" t="s">
        <v>87</v>
      </c>
      <c r="C26" s="32"/>
      <c r="D26" s="33" t="s">
        <v>27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85.498999999999995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8">
        <v>0</v>
      </c>
      <c r="Z26" s="28">
        <v>85.498999999999995</v>
      </c>
    </row>
    <row r="27" spans="2:26" ht="15.75" x14ac:dyDescent="0.25">
      <c r="B27" s="59" t="s">
        <v>87</v>
      </c>
      <c r="C27" s="32"/>
      <c r="D27" s="33" t="s">
        <v>28</v>
      </c>
      <c r="E27" s="29">
        <v>0</v>
      </c>
      <c r="F27" s="29">
        <v>0</v>
      </c>
      <c r="G27" s="29">
        <v>0</v>
      </c>
      <c r="H27" s="29">
        <v>0</v>
      </c>
      <c r="I27" s="29">
        <v>61.1</v>
      </c>
      <c r="J27" s="29">
        <v>1.3680000000000001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773.98800000000006</v>
      </c>
      <c r="Y27" s="28">
        <v>62.468000000000004</v>
      </c>
      <c r="Z27" s="28">
        <v>836.45600000000002</v>
      </c>
    </row>
    <row r="28" spans="2:26" ht="16.5" thickBot="1" x14ac:dyDescent="0.3">
      <c r="B28" s="59" t="s">
        <v>87</v>
      </c>
      <c r="C28" s="32"/>
      <c r="D28" s="33" t="s">
        <v>29</v>
      </c>
      <c r="E28" s="29">
        <v>0</v>
      </c>
      <c r="F28" s="29">
        <v>0</v>
      </c>
      <c r="G28" s="29">
        <v>0</v>
      </c>
      <c r="H28" s="29">
        <v>0</v>
      </c>
      <c r="I28" s="29">
        <v>1100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8">
        <v>1100</v>
      </c>
      <c r="Z28" s="28">
        <v>1100</v>
      </c>
    </row>
    <row r="29" spans="2:26" ht="16.5" thickBot="1" x14ac:dyDescent="0.3">
      <c r="C29" s="32"/>
      <c r="D29" s="34" t="s">
        <v>30</v>
      </c>
      <c r="E29" s="35">
        <v>0</v>
      </c>
      <c r="F29" s="35">
        <v>0</v>
      </c>
      <c r="G29" s="35">
        <v>0</v>
      </c>
      <c r="H29" s="35">
        <v>0</v>
      </c>
      <c r="I29" s="35">
        <v>1161.0999999999999</v>
      </c>
      <c r="J29" s="35">
        <v>1.3680000000000001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85.498999999999995</v>
      </c>
      <c r="T29" s="35">
        <v>0</v>
      </c>
      <c r="U29" s="35">
        <v>0</v>
      </c>
      <c r="V29" s="35">
        <v>0</v>
      </c>
      <c r="W29" s="35">
        <v>0</v>
      </c>
      <c r="X29" s="35">
        <v>773.98800000000006</v>
      </c>
      <c r="Y29" s="35">
        <v>1162.4679999999998</v>
      </c>
      <c r="Z29" s="35">
        <v>2021.9549999999999</v>
      </c>
    </row>
    <row r="30" spans="2:26" ht="15.75" x14ac:dyDescent="0.25">
      <c r="B30" s="59" t="s">
        <v>88</v>
      </c>
      <c r="C30" s="32"/>
      <c r="D30" s="36" t="s">
        <v>31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79.44</v>
      </c>
      <c r="T30" s="37">
        <v>166.625</v>
      </c>
      <c r="U30" s="37">
        <v>209.99100000000001</v>
      </c>
      <c r="V30" s="37">
        <v>40.779000000000003</v>
      </c>
      <c r="W30" s="37">
        <v>290.57600000000002</v>
      </c>
      <c r="X30" s="37">
        <v>12.589</v>
      </c>
      <c r="Y30" s="29">
        <v>0</v>
      </c>
      <c r="Z30" s="29">
        <v>800.00000000000011</v>
      </c>
    </row>
    <row r="31" spans="2:26" ht="15.75" x14ac:dyDescent="0.25">
      <c r="B31" s="59" t="s">
        <v>90</v>
      </c>
      <c r="C31" s="32"/>
      <c r="D31" s="36" t="s">
        <v>32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3.35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1.34</v>
      </c>
      <c r="Y31" s="39">
        <v>0</v>
      </c>
      <c r="Z31" s="39">
        <v>4.6900000000000004</v>
      </c>
    </row>
    <row r="32" spans="2:26" ht="15.75" x14ac:dyDescent="0.25">
      <c r="B32" s="59" t="s">
        <v>90</v>
      </c>
      <c r="C32" s="32"/>
      <c r="D32" s="36" t="s">
        <v>33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1.93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9">
        <v>0</v>
      </c>
      <c r="Z32" s="39">
        <v>1.93</v>
      </c>
    </row>
    <row r="33" spans="2:26" ht="15.75" x14ac:dyDescent="0.25">
      <c r="B33" s="59" t="s">
        <v>90</v>
      </c>
      <c r="C33" s="32"/>
      <c r="D33" s="36" t="s">
        <v>34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10.93</v>
      </c>
      <c r="Q33" s="38">
        <v>3.94</v>
      </c>
      <c r="R33" s="38">
        <v>0</v>
      </c>
      <c r="S33" s="38">
        <v>0</v>
      </c>
      <c r="T33" s="38">
        <v>3.36</v>
      </c>
      <c r="U33" s="38">
        <v>0</v>
      </c>
      <c r="V33" s="38">
        <v>0</v>
      </c>
      <c r="W33" s="38">
        <v>3.05</v>
      </c>
      <c r="X33" s="38">
        <v>0</v>
      </c>
      <c r="Y33" s="39">
        <v>0</v>
      </c>
      <c r="Z33" s="39">
        <v>21.28</v>
      </c>
    </row>
    <row r="34" spans="2:26" ht="15.75" x14ac:dyDescent="0.25">
      <c r="B34" s="59" t="s">
        <v>90</v>
      </c>
      <c r="C34" s="32"/>
      <c r="D34" s="36" t="s">
        <v>35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68.37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68.37</v>
      </c>
    </row>
    <row r="35" spans="2:26" ht="15.75" x14ac:dyDescent="0.25">
      <c r="B35" s="59" t="s">
        <v>90</v>
      </c>
      <c r="C35" s="32"/>
      <c r="D35" s="36" t="s">
        <v>36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34.75</v>
      </c>
      <c r="Q35" s="38">
        <v>40.54</v>
      </c>
      <c r="R35" s="38">
        <v>4.75</v>
      </c>
      <c r="S35" s="38">
        <v>0</v>
      </c>
      <c r="T35" s="38">
        <v>0</v>
      </c>
      <c r="U35" s="38">
        <v>0</v>
      </c>
      <c r="V35" s="38">
        <v>3.67</v>
      </c>
      <c r="W35" s="38">
        <v>0</v>
      </c>
      <c r="X35" s="38">
        <v>2.2200000000000002</v>
      </c>
      <c r="Y35" s="39">
        <v>0</v>
      </c>
      <c r="Z35" s="39">
        <v>85.929999999999993</v>
      </c>
    </row>
    <row r="36" spans="2:26" ht="15.75" x14ac:dyDescent="0.25">
      <c r="B36" s="59" t="s">
        <v>90</v>
      </c>
      <c r="C36" s="32"/>
      <c r="D36" s="36" t="s">
        <v>37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3.05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3.25</v>
      </c>
      <c r="Y36" s="39">
        <v>0</v>
      </c>
      <c r="Z36" s="39">
        <v>6.3</v>
      </c>
    </row>
    <row r="37" spans="2:26" ht="15.75" x14ac:dyDescent="0.25">
      <c r="B37" s="59" t="s">
        <v>90</v>
      </c>
      <c r="C37" s="32"/>
      <c r="D37" s="36" t="s">
        <v>38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4.78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2.87</v>
      </c>
      <c r="Y37" s="39">
        <v>0</v>
      </c>
      <c r="Z37" s="39">
        <v>7.65</v>
      </c>
    </row>
    <row r="38" spans="2:26" ht="15.75" x14ac:dyDescent="0.25">
      <c r="B38" s="59" t="s">
        <v>90</v>
      </c>
      <c r="C38" s="32"/>
      <c r="D38" s="36" t="s">
        <v>39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40.71</v>
      </c>
      <c r="R38" s="38">
        <v>0</v>
      </c>
      <c r="S38" s="38">
        <v>0</v>
      </c>
      <c r="T38" s="38">
        <v>0</v>
      </c>
      <c r="U38" s="38">
        <v>3.11</v>
      </c>
      <c r="V38" s="38">
        <v>0</v>
      </c>
      <c r="W38" s="38">
        <v>0</v>
      </c>
      <c r="X38" s="38">
        <v>1.95</v>
      </c>
      <c r="Y38" s="39">
        <v>0</v>
      </c>
      <c r="Z38" s="39">
        <v>45.77</v>
      </c>
    </row>
    <row r="39" spans="2:26" ht="16.5" thickBot="1" x14ac:dyDescent="0.3">
      <c r="B39" s="59" t="s">
        <v>90</v>
      </c>
      <c r="C39" s="32"/>
      <c r="D39" s="36" t="s">
        <v>40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1.88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9">
        <v>0</v>
      </c>
      <c r="Z39" s="39">
        <v>1.88</v>
      </c>
    </row>
    <row r="40" spans="2:26" ht="16.5" thickBot="1" x14ac:dyDescent="0.3">
      <c r="C40" s="32"/>
      <c r="D40" s="34" t="s">
        <v>41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123.76</v>
      </c>
      <c r="Q40" s="40">
        <v>90.47</v>
      </c>
      <c r="R40" s="40">
        <v>4.75</v>
      </c>
      <c r="S40" s="40">
        <v>0</v>
      </c>
      <c r="T40" s="40">
        <v>3.36</v>
      </c>
      <c r="U40" s="40">
        <v>3.11</v>
      </c>
      <c r="V40" s="40">
        <v>3.67</v>
      </c>
      <c r="W40" s="40">
        <v>3.05</v>
      </c>
      <c r="X40" s="40">
        <v>11.629999999999999</v>
      </c>
      <c r="Y40" s="40">
        <v>0</v>
      </c>
      <c r="Z40" s="40">
        <v>243.80000000000004</v>
      </c>
    </row>
    <row r="41" spans="2:26" ht="15.75" x14ac:dyDescent="0.25">
      <c r="B41" s="59" t="s">
        <v>89</v>
      </c>
      <c r="C41" s="32"/>
      <c r="D41" s="23" t="s">
        <v>42</v>
      </c>
      <c r="E41" s="29">
        <v>4.57</v>
      </c>
      <c r="F41" s="29">
        <v>6.5</v>
      </c>
      <c r="G41" s="29">
        <v>6.5299999999999994</v>
      </c>
      <c r="H41" s="29">
        <v>5.59</v>
      </c>
      <c r="I41" s="29">
        <v>5.7900000000000009</v>
      </c>
      <c r="J41" s="29">
        <v>5.42</v>
      </c>
      <c r="K41" s="29">
        <v>5.24</v>
      </c>
      <c r="L41" s="29">
        <v>5.5400000000000009</v>
      </c>
      <c r="M41" s="29">
        <v>5.33</v>
      </c>
      <c r="N41" s="29">
        <v>5.58</v>
      </c>
      <c r="O41" s="29">
        <v>5.25</v>
      </c>
      <c r="P41" s="29">
        <v>4.93</v>
      </c>
      <c r="Q41" s="29">
        <v>4.6500000000000004</v>
      </c>
      <c r="R41" s="29">
        <v>4.57</v>
      </c>
      <c r="S41" s="29">
        <v>4.43</v>
      </c>
      <c r="T41" s="29">
        <v>3.7300000000000004</v>
      </c>
      <c r="U41" s="29">
        <v>3.48</v>
      </c>
      <c r="V41" s="29">
        <v>2.86</v>
      </c>
      <c r="W41" s="29">
        <v>2.56</v>
      </c>
      <c r="X41" s="29">
        <v>2.58</v>
      </c>
      <c r="Y41" s="29">
        <v>56.09</v>
      </c>
      <c r="Z41" s="29">
        <v>95.130000000000024</v>
      </c>
    </row>
    <row r="42" spans="2:26" ht="15.75" x14ac:dyDescent="0.25">
      <c r="B42" s="59" t="s">
        <v>89</v>
      </c>
      <c r="C42" s="32"/>
      <c r="D42" s="23" t="s">
        <v>43</v>
      </c>
      <c r="E42" s="29">
        <v>84.4</v>
      </c>
      <c r="F42" s="29">
        <v>57.6</v>
      </c>
      <c r="G42" s="29">
        <v>56.400000000000006</v>
      </c>
      <c r="H42" s="29">
        <v>59.4</v>
      </c>
      <c r="I42" s="29">
        <v>61.5</v>
      </c>
      <c r="J42" s="29">
        <v>58.400000000000006</v>
      </c>
      <c r="K42" s="29">
        <v>65.8</v>
      </c>
      <c r="L42" s="29">
        <v>65.7</v>
      </c>
      <c r="M42" s="29">
        <v>62.6</v>
      </c>
      <c r="N42" s="29">
        <v>64.700000000000017</v>
      </c>
      <c r="O42" s="29">
        <v>63.800000000000004</v>
      </c>
      <c r="P42" s="29">
        <v>60.70000000000001</v>
      </c>
      <c r="Q42" s="29">
        <v>56.800000000000011</v>
      </c>
      <c r="R42" s="29">
        <v>56.999999999999993</v>
      </c>
      <c r="S42" s="29">
        <v>56.300000000000004</v>
      </c>
      <c r="T42" s="29">
        <v>49.300000000000011</v>
      </c>
      <c r="U42" s="29">
        <v>43.900000000000006</v>
      </c>
      <c r="V42" s="29">
        <v>37.000000000000007</v>
      </c>
      <c r="W42" s="29">
        <v>34.200000000000003</v>
      </c>
      <c r="X42" s="29">
        <v>34.800000000000004</v>
      </c>
      <c r="Y42" s="29">
        <v>636.50000000000011</v>
      </c>
      <c r="Z42" s="29">
        <v>1130.3000000000002</v>
      </c>
    </row>
    <row r="43" spans="2:26" ht="16.5" thickBot="1" x14ac:dyDescent="0.3">
      <c r="B43" s="59" t="s">
        <v>89</v>
      </c>
      <c r="C43" s="32"/>
      <c r="D43" s="23" t="s">
        <v>44</v>
      </c>
      <c r="E43" s="29">
        <v>7.5449999999999999</v>
      </c>
      <c r="F43" s="29">
        <v>10.210000000000001</v>
      </c>
      <c r="G43" s="29">
        <v>10.809999999999999</v>
      </c>
      <c r="H43" s="29">
        <v>10.28</v>
      </c>
      <c r="I43" s="29">
        <v>11.179999999999998</v>
      </c>
      <c r="J43" s="29">
        <v>13.489999999999998</v>
      </c>
      <c r="K43" s="29">
        <v>13.71</v>
      </c>
      <c r="L43" s="29">
        <v>13.75</v>
      </c>
      <c r="M43" s="29">
        <v>14.48</v>
      </c>
      <c r="N43" s="29">
        <v>13.88</v>
      </c>
      <c r="O43" s="29">
        <v>12.49</v>
      </c>
      <c r="P43" s="29">
        <v>11.32</v>
      </c>
      <c r="Q43" s="29">
        <v>11.48</v>
      </c>
      <c r="R43" s="29">
        <v>10.41</v>
      </c>
      <c r="S43" s="29">
        <v>10.64</v>
      </c>
      <c r="T43" s="29">
        <v>8.92</v>
      </c>
      <c r="U43" s="29">
        <v>7.62</v>
      </c>
      <c r="V43" s="29">
        <v>6.8900000000000006</v>
      </c>
      <c r="W43" s="29">
        <v>6.64</v>
      </c>
      <c r="X43" s="29">
        <v>6.68</v>
      </c>
      <c r="Y43" s="41">
        <v>119.33499999999999</v>
      </c>
      <c r="Z43" s="41">
        <v>212.42499999999995</v>
      </c>
    </row>
    <row r="44" spans="2:26" ht="16.5" thickBot="1" x14ac:dyDescent="0.3">
      <c r="C44" s="32"/>
      <c r="D44" s="34" t="s">
        <v>45</v>
      </c>
      <c r="E44" s="35">
        <v>96.515000000000001</v>
      </c>
      <c r="F44" s="35">
        <v>74.31</v>
      </c>
      <c r="G44" s="35">
        <v>73.740000000000009</v>
      </c>
      <c r="H44" s="35">
        <v>75.27</v>
      </c>
      <c r="I44" s="35">
        <v>78.47</v>
      </c>
      <c r="J44" s="35">
        <v>77.31</v>
      </c>
      <c r="K44" s="35">
        <v>84.75</v>
      </c>
      <c r="L44" s="35">
        <v>84.990000000000009</v>
      </c>
      <c r="M44" s="35">
        <v>82.410000000000011</v>
      </c>
      <c r="N44" s="35">
        <v>84.160000000000011</v>
      </c>
      <c r="O44" s="35">
        <v>81.540000000000006</v>
      </c>
      <c r="P44" s="35">
        <v>76.950000000000017</v>
      </c>
      <c r="Q44" s="35">
        <v>72.930000000000007</v>
      </c>
      <c r="R44" s="35">
        <v>71.97999999999999</v>
      </c>
      <c r="S44" s="35">
        <v>71.37</v>
      </c>
      <c r="T44" s="35">
        <v>61.950000000000017</v>
      </c>
      <c r="U44" s="35">
        <v>55</v>
      </c>
      <c r="V44" s="35">
        <v>46.750000000000007</v>
      </c>
      <c r="W44" s="35">
        <v>43.400000000000006</v>
      </c>
      <c r="X44" s="35">
        <v>44.06</v>
      </c>
      <c r="Y44" s="35">
        <v>811.92499999999995</v>
      </c>
      <c r="Z44" s="35">
        <v>1437.8550000000002</v>
      </c>
    </row>
    <row r="45" spans="2:26" ht="15.75" x14ac:dyDescent="0.25">
      <c r="B45" s="59" t="s">
        <v>91</v>
      </c>
      <c r="C45" s="32"/>
      <c r="D45" s="42" t="s">
        <v>46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27.126000000000001</v>
      </c>
      <c r="O45" s="29">
        <v>27.126000000000001</v>
      </c>
      <c r="P45" s="29">
        <v>296.93400000000003</v>
      </c>
      <c r="Q45" s="29">
        <v>297.01400000000001</v>
      </c>
      <c r="R45" s="29">
        <v>288.04399999999998</v>
      </c>
      <c r="S45" s="29">
        <v>299.49700000000001</v>
      </c>
      <c r="T45" s="29">
        <v>299.49700000000001</v>
      </c>
      <c r="U45" s="29">
        <v>299.49599999999998</v>
      </c>
      <c r="V45" s="29">
        <v>299.49599999999998</v>
      </c>
      <c r="W45" s="29">
        <v>299.70699999999999</v>
      </c>
      <c r="X45" s="29">
        <v>300</v>
      </c>
      <c r="Y45" s="43">
        <v>2.7126000000000001</v>
      </c>
      <c r="Z45" s="28">
        <v>136.69684999999998</v>
      </c>
    </row>
    <row r="46" spans="2:26" x14ac:dyDescent="0.25">
      <c r="C46" s="21" t="s">
        <v>47</v>
      </c>
      <c r="D46" s="22" t="s">
        <v>2</v>
      </c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5"/>
      <c r="Y46" s="23"/>
      <c r="Z46" s="31"/>
    </row>
    <row r="47" spans="2:26" ht="15.75" x14ac:dyDescent="0.25">
      <c r="B47" s="59" t="s">
        <v>84</v>
      </c>
      <c r="C47" s="26"/>
      <c r="D47" s="27" t="s">
        <v>48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-354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-354</v>
      </c>
    </row>
    <row r="48" spans="2:26" ht="15.75" x14ac:dyDescent="0.25">
      <c r="B48" s="59" t="s">
        <v>84</v>
      </c>
      <c r="C48" s="26"/>
      <c r="D48" s="27" t="s">
        <v>49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-359.3</v>
      </c>
      <c r="V48" s="28">
        <v>0</v>
      </c>
      <c r="W48" s="28">
        <v>0</v>
      </c>
      <c r="X48" s="28">
        <v>0</v>
      </c>
      <c r="Y48" s="28">
        <v>0</v>
      </c>
      <c r="Z48" s="28">
        <v>-359.3</v>
      </c>
    </row>
    <row r="49" spans="2:26" x14ac:dyDescent="0.25">
      <c r="C49" s="44"/>
      <c r="D49" s="22" t="s">
        <v>21</v>
      </c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5"/>
      <c r="Y49" s="30"/>
      <c r="Z49" s="31"/>
    </row>
    <row r="50" spans="2:26" ht="16.5" thickBot="1" x14ac:dyDescent="0.3">
      <c r="B50" s="59" t="s">
        <v>86</v>
      </c>
      <c r="C50" s="45"/>
      <c r="D50" s="46" t="s">
        <v>50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436.35700000000003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8">
        <v>0</v>
      </c>
      <c r="Z50" s="28">
        <v>436.35700000000003</v>
      </c>
    </row>
    <row r="51" spans="2:26" ht="16.5" thickBot="1" x14ac:dyDescent="0.3">
      <c r="C51" s="32"/>
      <c r="D51" s="34" t="s">
        <v>24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436.35700000000003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436.35700000000003</v>
      </c>
    </row>
    <row r="52" spans="2:26" ht="15.75" x14ac:dyDescent="0.25">
      <c r="B52" s="59" t="s">
        <v>88</v>
      </c>
      <c r="C52" s="47"/>
      <c r="D52" s="49" t="s">
        <v>52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11.44</v>
      </c>
      <c r="Q52" s="29">
        <v>96.875</v>
      </c>
      <c r="R52" s="29">
        <v>0</v>
      </c>
      <c r="S52" s="29">
        <v>38.485999999999997</v>
      </c>
      <c r="T52" s="29">
        <v>70.004999999999995</v>
      </c>
      <c r="U52" s="29">
        <v>15.853999999999999</v>
      </c>
      <c r="V52" s="29">
        <v>7.5119999999999996</v>
      </c>
      <c r="W52" s="29">
        <v>0</v>
      </c>
      <c r="X52" s="29">
        <v>0</v>
      </c>
      <c r="Y52" s="28">
        <v>0</v>
      </c>
      <c r="Z52" s="28">
        <v>240.17199999999997</v>
      </c>
    </row>
    <row r="53" spans="2:26" ht="15.75" x14ac:dyDescent="0.25">
      <c r="B53" s="59" t="s">
        <v>90</v>
      </c>
      <c r="C53" s="47"/>
      <c r="D53" s="49" t="s">
        <v>53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2.41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9">
        <v>0</v>
      </c>
      <c r="Z53" s="39">
        <v>2.41</v>
      </c>
    </row>
    <row r="54" spans="2:26" ht="15.75" x14ac:dyDescent="0.25">
      <c r="B54" s="59" t="s">
        <v>90</v>
      </c>
      <c r="C54" s="47"/>
      <c r="D54" s="49" t="s">
        <v>54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1.21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9">
        <v>0</v>
      </c>
      <c r="Z54" s="39">
        <v>1.21</v>
      </c>
    </row>
    <row r="55" spans="2:26" ht="15.75" x14ac:dyDescent="0.25">
      <c r="B55" s="59" t="s">
        <v>90</v>
      </c>
      <c r="C55" s="32"/>
      <c r="D55" s="23" t="s">
        <v>55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3.69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9">
        <v>0</v>
      </c>
      <c r="Z55" s="39">
        <v>3.69</v>
      </c>
    </row>
    <row r="56" spans="2:26" ht="15.75" x14ac:dyDescent="0.25">
      <c r="B56" s="59" t="s">
        <v>90</v>
      </c>
      <c r="C56" s="32"/>
      <c r="D56" s="23" t="s">
        <v>56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36.06</v>
      </c>
      <c r="R56" s="38">
        <v>0</v>
      </c>
      <c r="S56" s="38">
        <v>3.34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9">
        <v>0</v>
      </c>
      <c r="Z56" s="39">
        <v>39.400000000000006</v>
      </c>
    </row>
    <row r="57" spans="2:26" ht="15.75" x14ac:dyDescent="0.25">
      <c r="B57" s="59" t="s">
        <v>90</v>
      </c>
      <c r="C57" s="32"/>
      <c r="D57" s="23" t="s">
        <v>57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35.04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9">
        <v>0</v>
      </c>
      <c r="Z57" s="39">
        <v>35.04</v>
      </c>
    </row>
    <row r="58" spans="2:26" ht="15.75" x14ac:dyDescent="0.25">
      <c r="B58" s="59" t="s">
        <v>90</v>
      </c>
      <c r="C58" s="32"/>
      <c r="D58" s="23" t="s">
        <v>58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12.829999999999998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9">
        <v>0</v>
      </c>
      <c r="Z58" s="39">
        <v>12.829999999999998</v>
      </c>
    </row>
    <row r="59" spans="2:26" ht="15.75" x14ac:dyDescent="0.25">
      <c r="B59" s="59" t="s">
        <v>90</v>
      </c>
      <c r="C59" s="32"/>
      <c r="D59" s="23" t="s">
        <v>59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13.009999999999998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9">
        <v>0</v>
      </c>
      <c r="Z59" s="39">
        <v>13.009999999999998</v>
      </c>
    </row>
    <row r="60" spans="2:26" ht="15.75" x14ac:dyDescent="0.25">
      <c r="B60" s="59" t="s">
        <v>90</v>
      </c>
      <c r="C60" s="32"/>
      <c r="D60" s="23" t="s">
        <v>60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9.06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9">
        <v>0</v>
      </c>
      <c r="Z60" s="39">
        <v>9.06</v>
      </c>
    </row>
    <row r="61" spans="2:26" ht="16.5" thickBot="1" x14ac:dyDescent="0.3">
      <c r="B61" s="59" t="s">
        <v>90</v>
      </c>
      <c r="C61" s="32"/>
      <c r="D61" s="23" t="s">
        <v>61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4.8099999999999996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9">
        <v>0</v>
      </c>
      <c r="Z61" s="39">
        <v>4.8099999999999996</v>
      </c>
    </row>
    <row r="62" spans="2:26" ht="16.5" thickBot="1" x14ac:dyDescent="0.3">
      <c r="C62" s="32"/>
      <c r="D62" s="34" t="s">
        <v>62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69.05</v>
      </c>
      <c r="Q62" s="40">
        <v>49.07</v>
      </c>
      <c r="R62" s="40">
        <v>0</v>
      </c>
      <c r="S62" s="40">
        <v>3.34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121.46000000000001</v>
      </c>
    </row>
    <row r="63" spans="2:26" ht="15.75" x14ac:dyDescent="0.25">
      <c r="B63" s="59" t="s">
        <v>89</v>
      </c>
      <c r="C63" s="47"/>
      <c r="D63" s="23" t="s">
        <v>63</v>
      </c>
      <c r="E63" s="29">
        <v>1.52</v>
      </c>
      <c r="F63" s="29">
        <v>1.74</v>
      </c>
      <c r="G63" s="29">
        <v>1.25</v>
      </c>
      <c r="H63" s="29">
        <v>1.28</v>
      </c>
      <c r="I63" s="29">
        <v>1.2800000000000002</v>
      </c>
      <c r="J63" s="29">
        <v>1.26</v>
      </c>
      <c r="K63" s="29">
        <v>1.2</v>
      </c>
      <c r="L63" s="29">
        <v>1.1299999999999999</v>
      </c>
      <c r="M63" s="29">
        <v>1.0900000000000001</v>
      </c>
      <c r="N63" s="29">
        <v>0.99</v>
      </c>
      <c r="O63" s="29">
        <v>1.25</v>
      </c>
      <c r="P63" s="29">
        <v>1.0999999999999999</v>
      </c>
      <c r="Q63" s="29">
        <v>0.98</v>
      </c>
      <c r="R63" s="29">
        <v>1.07</v>
      </c>
      <c r="S63" s="29">
        <v>0.98</v>
      </c>
      <c r="T63" s="29">
        <v>0.79</v>
      </c>
      <c r="U63" s="29">
        <v>0.7</v>
      </c>
      <c r="V63" s="29">
        <v>0.56999999999999995</v>
      </c>
      <c r="W63" s="29">
        <v>0.31</v>
      </c>
      <c r="X63" s="29">
        <v>0.25</v>
      </c>
      <c r="Y63" s="29">
        <v>12.74</v>
      </c>
      <c r="Z63" s="29">
        <v>20.74</v>
      </c>
    </row>
    <row r="64" spans="2:26" ht="15.75" x14ac:dyDescent="0.25">
      <c r="B64" s="59" t="s">
        <v>89</v>
      </c>
      <c r="C64" s="32"/>
      <c r="D64" s="23" t="s">
        <v>64</v>
      </c>
      <c r="E64" s="29">
        <v>45.756999999999998</v>
      </c>
      <c r="F64" s="29">
        <v>43.5</v>
      </c>
      <c r="G64" s="29">
        <v>42.4</v>
      </c>
      <c r="H64" s="29">
        <v>36.800000000000004</v>
      </c>
      <c r="I64" s="29">
        <v>31.200000000000003</v>
      </c>
      <c r="J64" s="29">
        <v>26.2</v>
      </c>
      <c r="K64" s="29">
        <v>23.1</v>
      </c>
      <c r="L64" s="29">
        <v>22.500000000000004</v>
      </c>
      <c r="M64" s="29">
        <v>19.700000000000003</v>
      </c>
      <c r="N64" s="29">
        <v>18.5</v>
      </c>
      <c r="O64" s="29">
        <v>18.3</v>
      </c>
      <c r="P64" s="29">
        <v>17.100000000000001</v>
      </c>
      <c r="Q64" s="29">
        <v>16.5</v>
      </c>
      <c r="R64" s="29">
        <v>16.400000000000002</v>
      </c>
      <c r="S64" s="29">
        <v>16.100000000000001</v>
      </c>
      <c r="T64" s="29">
        <v>16.600000000000001</v>
      </c>
      <c r="U64" s="29">
        <v>15.4</v>
      </c>
      <c r="V64" s="29">
        <v>15.3</v>
      </c>
      <c r="W64" s="29">
        <v>16.3</v>
      </c>
      <c r="X64" s="29">
        <v>16.2</v>
      </c>
      <c r="Y64" s="29">
        <v>309.65700000000004</v>
      </c>
      <c r="Z64" s="29">
        <v>473.85700000000008</v>
      </c>
    </row>
    <row r="65" spans="2:26" ht="16.5" thickBot="1" x14ac:dyDescent="0.3">
      <c r="B65" s="59" t="s">
        <v>89</v>
      </c>
      <c r="C65" s="32"/>
      <c r="D65" s="23" t="s">
        <v>65</v>
      </c>
      <c r="E65" s="29">
        <v>9.98</v>
      </c>
      <c r="F65" s="29">
        <v>8.16</v>
      </c>
      <c r="G65" s="29">
        <v>8.7000000000000011</v>
      </c>
      <c r="H65" s="29">
        <v>8.23</v>
      </c>
      <c r="I65" s="29">
        <v>9.7200000000000006</v>
      </c>
      <c r="J65" s="29">
        <v>9.2900000000000009</v>
      </c>
      <c r="K65" s="29">
        <v>8.8100000000000023</v>
      </c>
      <c r="L65" s="29">
        <v>9.0300000000000011</v>
      </c>
      <c r="M65" s="29">
        <v>8.3800000000000008</v>
      </c>
      <c r="N65" s="29">
        <v>7.5699999999999994</v>
      </c>
      <c r="O65" s="29">
        <v>7.18</v>
      </c>
      <c r="P65" s="29">
        <v>6.5500000000000007</v>
      </c>
      <c r="Q65" s="29">
        <v>5.8100000000000005</v>
      </c>
      <c r="R65" s="29">
        <v>5.2700000000000014</v>
      </c>
      <c r="S65" s="29">
        <v>5.0500000000000016</v>
      </c>
      <c r="T65" s="29">
        <v>4.0200000000000005</v>
      </c>
      <c r="U65" s="29">
        <v>3.4899999999999998</v>
      </c>
      <c r="V65" s="29">
        <v>2.7100000000000004</v>
      </c>
      <c r="W65" s="29">
        <v>2.3999999999999995</v>
      </c>
      <c r="X65" s="29">
        <v>1.85</v>
      </c>
      <c r="Y65" s="41">
        <v>87.87</v>
      </c>
      <c r="Z65" s="41">
        <v>132.19999999999999</v>
      </c>
    </row>
    <row r="66" spans="2:26" ht="16.5" thickBot="1" x14ac:dyDescent="0.3">
      <c r="C66" s="32"/>
      <c r="D66" s="34" t="s">
        <v>66</v>
      </c>
      <c r="E66" s="35">
        <v>57.257000000000005</v>
      </c>
      <c r="F66" s="35">
        <v>53.400000000000006</v>
      </c>
      <c r="G66" s="35">
        <v>52.35</v>
      </c>
      <c r="H66" s="35">
        <v>46.31</v>
      </c>
      <c r="I66" s="35">
        <v>42.2</v>
      </c>
      <c r="J66" s="35">
        <v>36.75</v>
      </c>
      <c r="K66" s="35">
        <v>33.11</v>
      </c>
      <c r="L66" s="35">
        <v>32.660000000000004</v>
      </c>
      <c r="M66" s="35">
        <v>29.17</v>
      </c>
      <c r="N66" s="35">
        <v>27.06</v>
      </c>
      <c r="O66" s="35">
        <v>26.73</v>
      </c>
      <c r="P66" s="35">
        <v>24.750000000000004</v>
      </c>
      <c r="Q66" s="35">
        <v>23.29</v>
      </c>
      <c r="R66" s="35">
        <v>22.740000000000002</v>
      </c>
      <c r="S66" s="35">
        <v>22.130000000000003</v>
      </c>
      <c r="T66" s="35">
        <v>21.41</v>
      </c>
      <c r="U66" s="35">
        <v>19.59</v>
      </c>
      <c r="V66" s="35">
        <v>18.580000000000002</v>
      </c>
      <c r="W66" s="35">
        <v>19.009999999999998</v>
      </c>
      <c r="X66" s="35">
        <v>18.3</v>
      </c>
      <c r="Y66" s="35">
        <v>410.26700000000005</v>
      </c>
      <c r="Z66" s="35">
        <v>626.79700000000014</v>
      </c>
    </row>
    <row r="67" spans="2:26" ht="15.75" x14ac:dyDescent="0.25">
      <c r="B67" s="59" t="s">
        <v>92</v>
      </c>
      <c r="C67" s="47"/>
      <c r="D67" s="49" t="s">
        <v>67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30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8">
        <v>0</v>
      </c>
      <c r="Z67" s="28">
        <v>30</v>
      </c>
    </row>
    <row r="68" spans="2:26" ht="15.75" x14ac:dyDescent="0.25">
      <c r="B68" s="59" t="s">
        <v>91</v>
      </c>
      <c r="C68" s="47"/>
      <c r="D68" s="49" t="s">
        <v>68</v>
      </c>
      <c r="E68" s="29">
        <v>0</v>
      </c>
      <c r="F68" s="29">
        <v>0</v>
      </c>
      <c r="G68" s="29">
        <v>6.8209999999999997</v>
      </c>
      <c r="H68" s="29">
        <v>0</v>
      </c>
      <c r="I68" s="29">
        <v>0</v>
      </c>
      <c r="J68" s="29">
        <v>36.991999999999997</v>
      </c>
      <c r="K68" s="29">
        <v>0</v>
      </c>
      <c r="L68" s="29">
        <v>6.1619999999999999</v>
      </c>
      <c r="M68" s="29">
        <v>163.483</v>
      </c>
      <c r="N68" s="29">
        <v>72.385999999999996</v>
      </c>
      <c r="O68" s="29">
        <v>134.376</v>
      </c>
      <c r="P68" s="29">
        <v>400</v>
      </c>
      <c r="Q68" s="29">
        <v>400</v>
      </c>
      <c r="R68" s="29">
        <v>400</v>
      </c>
      <c r="S68" s="29">
        <v>399.99200000000002</v>
      </c>
      <c r="T68" s="29">
        <v>399.99200000000002</v>
      </c>
      <c r="U68" s="29">
        <v>399.97300000000001</v>
      </c>
      <c r="V68" s="29">
        <v>399.97300000000001</v>
      </c>
      <c r="W68" s="29">
        <v>400</v>
      </c>
      <c r="X68" s="29">
        <v>363.58</v>
      </c>
      <c r="Y68" s="28">
        <v>28.584399999999999</v>
      </c>
      <c r="Z68" s="28">
        <v>199.1865</v>
      </c>
    </row>
    <row r="69" spans="2:26" ht="15.75" x14ac:dyDescent="0.25">
      <c r="B69" s="59" t="s">
        <v>91</v>
      </c>
      <c r="C69" s="47"/>
      <c r="D69" s="49" t="s">
        <v>69</v>
      </c>
      <c r="E69" s="29">
        <v>400</v>
      </c>
      <c r="F69" s="29">
        <v>400</v>
      </c>
      <c r="G69" s="29">
        <v>400</v>
      </c>
      <c r="H69" s="29">
        <v>400</v>
      </c>
      <c r="I69" s="29">
        <v>400</v>
      </c>
      <c r="J69" s="29">
        <v>400</v>
      </c>
      <c r="K69" s="29">
        <v>400</v>
      </c>
      <c r="L69" s="29">
        <v>400</v>
      </c>
      <c r="M69" s="29">
        <v>400</v>
      </c>
      <c r="N69" s="29">
        <v>400</v>
      </c>
      <c r="O69" s="29">
        <v>400</v>
      </c>
      <c r="P69" s="29">
        <v>400</v>
      </c>
      <c r="Q69" s="29">
        <v>400</v>
      </c>
      <c r="R69" s="29">
        <v>400</v>
      </c>
      <c r="S69" s="29">
        <v>400</v>
      </c>
      <c r="T69" s="29">
        <v>400</v>
      </c>
      <c r="U69" s="29">
        <v>400</v>
      </c>
      <c r="V69" s="29">
        <v>400</v>
      </c>
      <c r="W69" s="29">
        <v>400</v>
      </c>
      <c r="X69" s="29">
        <v>400</v>
      </c>
      <c r="Y69" s="28">
        <v>400</v>
      </c>
      <c r="Z69" s="28">
        <v>400</v>
      </c>
    </row>
    <row r="70" spans="2:26" ht="15.75" x14ac:dyDescent="0.25">
      <c r="B70" s="59" t="s">
        <v>91</v>
      </c>
      <c r="C70" s="47"/>
      <c r="D70" s="49" t="s">
        <v>70</v>
      </c>
      <c r="E70" s="29">
        <v>0</v>
      </c>
      <c r="F70" s="29">
        <v>21.074999999999999</v>
      </c>
      <c r="G70" s="29">
        <v>375</v>
      </c>
      <c r="H70" s="29">
        <v>311.33800000000002</v>
      </c>
      <c r="I70" s="29">
        <v>295.69799999999998</v>
      </c>
      <c r="J70" s="29">
        <v>375</v>
      </c>
      <c r="K70" s="29">
        <v>340.56</v>
      </c>
      <c r="L70" s="29">
        <v>375</v>
      </c>
      <c r="M70" s="29">
        <v>375</v>
      </c>
      <c r="N70" s="29">
        <v>375</v>
      </c>
      <c r="O70" s="29">
        <v>375</v>
      </c>
      <c r="P70" s="29">
        <v>375</v>
      </c>
      <c r="Q70" s="29">
        <v>375</v>
      </c>
      <c r="R70" s="29">
        <v>375</v>
      </c>
      <c r="S70" s="29">
        <v>375</v>
      </c>
      <c r="T70" s="29">
        <v>375</v>
      </c>
      <c r="U70" s="29">
        <v>375</v>
      </c>
      <c r="V70" s="29">
        <v>375</v>
      </c>
      <c r="W70" s="29">
        <v>375</v>
      </c>
      <c r="X70" s="29">
        <v>375</v>
      </c>
      <c r="Y70" s="28">
        <v>284.36709999999999</v>
      </c>
      <c r="Z70" s="28">
        <v>329.68355000000003</v>
      </c>
    </row>
    <row r="71" spans="2:26" ht="15.75" x14ac:dyDescent="0.25">
      <c r="B71" s="59" t="s">
        <v>91</v>
      </c>
      <c r="C71" s="47"/>
      <c r="D71" s="49" t="s">
        <v>71</v>
      </c>
      <c r="E71" s="29">
        <v>100</v>
      </c>
      <c r="F71" s="29">
        <v>100</v>
      </c>
      <c r="G71" s="29">
        <v>100</v>
      </c>
      <c r="H71" s="29">
        <v>100</v>
      </c>
      <c r="I71" s="29">
        <v>100</v>
      </c>
      <c r="J71" s="29">
        <v>100</v>
      </c>
      <c r="K71" s="29">
        <v>100</v>
      </c>
      <c r="L71" s="29">
        <v>100</v>
      </c>
      <c r="M71" s="29">
        <v>100</v>
      </c>
      <c r="N71" s="29">
        <v>100</v>
      </c>
      <c r="O71" s="29">
        <v>100</v>
      </c>
      <c r="P71" s="29">
        <v>100</v>
      </c>
      <c r="Q71" s="29">
        <v>100</v>
      </c>
      <c r="R71" s="29">
        <v>100</v>
      </c>
      <c r="S71" s="29">
        <v>100</v>
      </c>
      <c r="T71" s="29">
        <v>100</v>
      </c>
      <c r="U71" s="29">
        <v>100</v>
      </c>
      <c r="V71" s="29">
        <v>100</v>
      </c>
      <c r="W71" s="29">
        <v>100</v>
      </c>
      <c r="X71" s="29">
        <v>100</v>
      </c>
      <c r="Y71" s="28">
        <v>100</v>
      </c>
      <c r="Z71" s="28">
        <v>100</v>
      </c>
    </row>
    <row r="72" spans="2:26" ht="15.75" x14ac:dyDescent="0.25">
      <c r="C72" s="50"/>
      <c r="D72" s="49" t="s">
        <v>72</v>
      </c>
      <c r="E72" s="29">
        <v>281.012</v>
      </c>
      <c r="F72" s="29">
        <v>332.17</v>
      </c>
      <c r="G72" s="29">
        <v>0</v>
      </c>
      <c r="H72" s="29">
        <v>307.34800000000001</v>
      </c>
      <c r="I72" s="29">
        <v>319.30799999999999</v>
      </c>
      <c r="J72" s="29">
        <v>0</v>
      </c>
      <c r="K72" s="29">
        <v>0</v>
      </c>
      <c r="L72" s="29">
        <v>0</v>
      </c>
      <c r="M72" s="29">
        <v>294.80599999999998</v>
      </c>
      <c r="N72" s="29">
        <v>297.06200000000001</v>
      </c>
      <c r="O72" s="29">
        <v>0</v>
      </c>
      <c r="P72" s="29">
        <v>0</v>
      </c>
      <c r="Q72" s="29">
        <v>400</v>
      </c>
      <c r="R72" s="29">
        <v>400</v>
      </c>
      <c r="S72" s="29">
        <v>386.59500000000003</v>
      </c>
      <c r="T72" s="29">
        <v>0</v>
      </c>
      <c r="U72" s="29">
        <v>0</v>
      </c>
      <c r="V72" s="29">
        <v>0</v>
      </c>
      <c r="W72" s="29">
        <v>375.92200000000003</v>
      </c>
      <c r="X72" s="29">
        <v>288.04500000000002</v>
      </c>
      <c r="Y72" s="28">
        <v>183.17060000000001</v>
      </c>
      <c r="Z72" s="28">
        <v>184.11340000000001</v>
      </c>
    </row>
    <row r="73" spans="2:26" ht="15.75" x14ac:dyDescent="0.25">
      <c r="C73" s="50"/>
      <c r="D73" s="49" t="s">
        <v>73</v>
      </c>
      <c r="E73" s="29">
        <v>0</v>
      </c>
      <c r="F73" s="29">
        <v>0</v>
      </c>
      <c r="G73" s="29">
        <v>272.65499999999997</v>
      </c>
      <c r="H73" s="29">
        <v>0</v>
      </c>
      <c r="I73" s="29">
        <v>0</v>
      </c>
      <c r="J73" s="29">
        <v>307.57900000000001</v>
      </c>
      <c r="K73" s="29">
        <v>305.923</v>
      </c>
      <c r="L73" s="29">
        <v>287.03100000000001</v>
      </c>
      <c r="M73" s="29">
        <v>0</v>
      </c>
      <c r="N73" s="29">
        <v>0</v>
      </c>
      <c r="O73" s="29">
        <v>288.54000000000002</v>
      </c>
      <c r="P73" s="29">
        <v>307.517</v>
      </c>
      <c r="Q73" s="29">
        <v>45.715000000000003</v>
      </c>
      <c r="R73" s="29">
        <v>10.91</v>
      </c>
      <c r="S73" s="29">
        <v>0</v>
      </c>
      <c r="T73" s="29">
        <v>347.05099999999999</v>
      </c>
      <c r="U73" s="29">
        <v>332.95100000000002</v>
      </c>
      <c r="V73" s="29">
        <v>373.4</v>
      </c>
      <c r="W73" s="29">
        <v>0</v>
      </c>
      <c r="X73" s="29">
        <v>375</v>
      </c>
      <c r="Y73" s="28">
        <v>117.31879999999998</v>
      </c>
      <c r="Z73" s="28">
        <v>162.71359999999999</v>
      </c>
    </row>
    <row r="74" spans="2:26" ht="16.5" thickBot="1" x14ac:dyDescent="0.3">
      <c r="C74" s="51"/>
      <c r="D74" s="27" t="s">
        <v>74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52.73</v>
      </c>
      <c r="N74" s="41">
        <v>54.026000000000003</v>
      </c>
      <c r="O74" s="41">
        <v>8.2089999999999996</v>
      </c>
      <c r="P74" s="41">
        <v>100</v>
      </c>
      <c r="Q74" s="41">
        <v>100</v>
      </c>
      <c r="R74" s="41">
        <v>100</v>
      </c>
      <c r="S74" s="41">
        <v>100</v>
      </c>
      <c r="T74" s="41">
        <v>100</v>
      </c>
      <c r="U74" s="41">
        <v>100</v>
      </c>
      <c r="V74" s="41">
        <v>100</v>
      </c>
      <c r="W74" s="41">
        <v>100</v>
      </c>
      <c r="X74" s="41">
        <v>100</v>
      </c>
      <c r="Y74" s="28">
        <v>10.675599999999999</v>
      </c>
      <c r="Z74" s="28">
        <v>50.748249999999999</v>
      </c>
    </row>
    <row r="75" spans="2:26" ht="17.25" thickTop="1" thickBot="1" x14ac:dyDescent="0.3">
      <c r="C75" s="52"/>
      <c r="D75" s="53" t="s">
        <v>2</v>
      </c>
      <c r="E75" s="54">
        <v>0</v>
      </c>
      <c r="F75" s="54">
        <v>0</v>
      </c>
      <c r="G75" s="54">
        <v>-280</v>
      </c>
      <c r="H75" s="54">
        <v>0</v>
      </c>
      <c r="I75" s="54">
        <v>-387</v>
      </c>
      <c r="J75" s="54">
        <v>0</v>
      </c>
      <c r="K75" s="54">
        <v>0</v>
      </c>
      <c r="L75" s="54">
        <v>0</v>
      </c>
      <c r="M75" s="54">
        <v>0</v>
      </c>
      <c r="N75" s="54">
        <v>-82.3</v>
      </c>
      <c r="O75" s="54">
        <v>0</v>
      </c>
      <c r="P75" s="54">
        <v>-762</v>
      </c>
      <c r="Q75" s="54">
        <v>-354</v>
      </c>
      <c r="R75" s="54">
        <v>-357</v>
      </c>
      <c r="S75" s="54">
        <v>-77.78</v>
      </c>
      <c r="T75" s="54">
        <v>0</v>
      </c>
      <c r="U75" s="54">
        <v>-716.8</v>
      </c>
      <c r="V75" s="54">
        <v>0</v>
      </c>
      <c r="W75" s="54">
        <v>-81.540000000000006</v>
      </c>
      <c r="X75" s="54">
        <v>0</v>
      </c>
      <c r="Y75" s="1"/>
      <c r="Z75" s="1"/>
    </row>
    <row r="76" spans="2:26" ht="16.5" thickTop="1" x14ac:dyDescent="0.25">
      <c r="C76" s="31"/>
      <c r="D76" s="55" t="s">
        <v>75</v>
      </c>
      <c r="E76" s="56">
        <v>153.77200000000005</v>
      </c>
      <c r="F76" s="56">
        <v>127.71000000000004</v>
      </c>
      <c r="G76" s="56">
        <v>126.08999999999992</v>
      </c>
      <c r="H76" s="56">
        <v>121.58000000000015</v>
      </c>
      <c r="I76" s="56">
        <v>1281.77</v>
      </c>
      <c r="J76" s="56">
        <v>115.42800000000011</v>
      </c>
      <c r="K76" s="56">
        <v>117.86000000000013</v>
      </c>
      <c r="L76" s="56">
        <v>117.64999999999986</v>
      </c>
      <c r="M76" s="56">
        <v>111.57999999999993</v>
      </c>
      <c r="N76" s="56">
        <v>111.2199999999998</v>
      </c>
      <c r="O76" s="56">
        <v>108.26999999999998</v>
      </c>
      <c r="P76" s="56">
        <v>305.94999999999982</v>
      </c>
      <c r="Q76" s="56">
        <v>562.5590000000002</v>
      </c>
      <c r="R76" s="56">
        <v>535.82700000000068</v>
      </c>
      <c r="S76" s="56">
        <v>300.26500000000078</v>
      </c>
      <c r="T76" s="56">
        <v>323.35000000000036</v>
      </c>
      <c r="U76" s="56">
        <v>980.04600000000028</v>
      </c>
      <c r="V76" s="56">
        <v>117.29099999999971</v>
      </c>
      <c r="W76" s="56">
        <v>356.0359999999996</v>
      </c>
      <c r="X76" s="56">
        <v>860.56700000000001</v>
      </c>
      <c r="Y76" s="2"/>
      <c r="Z76" s="2"/>
    </row>
    <row r="77" spans="2:26" ht="15.75" x14ac:dyDescent="0.25">
      <c r="C77" s="57"/>
      <c r="D77" s="58" t="s">
        <v>76</v>
      </c>
      <c r="E77" s="28">
        <v>781.01199999999994</v>
      </c>
      <c r="F77" s="28">
        <v>853.24500000000012</v>
      </c>
      <c r="G77" s="28">
        <v>1154.4760000000001</v>
      </c>
      <c r="H77" s="28">
        <v>1118.6859999999999</v>
      </c>
      <c r="I77" s="28">
        <v>1115.0059999999999</v>
      </c>
      <c r="J77" s="28">
        <v>1219.5709999999999</v>
      </c>
      <c r="K77" s="28">
        <v>1146.4829999999999</v>
      </c>
      <c r="L77" s="28">
        <v>1168.193</v>
      </c>
      <c r="M77" s="28">
        <v>1386.019</v>
      </c>
      <c r="N77" s="28">
        <v>1325.6000000000001</v>
      </c>
      <c r="O77" s="28">
        <v>1333.251</v>
      </c>
      <c r="P77" s="28">
        <v>1979.451</v>
      </c>
      <c r="Q77" s="28">
        <v>2117.7290000000003</v>
      </c>
      <c r="R77" s="28">
        <v>2073.9539999999997</v>
      </c>
      <c r="S77" s="28">
        <v>2061.0839999999998</v>
      </c>
      <c r="T77" s="28">
        <v>2021.54</v>
      </c>
      <c r="U77" s="28">
        <v>2007.42</v>
      </c>
      <c r="V77" s="28">
        <v>2047.8690000000001</v>
      </c>
      <c r="W77" s="28">
        <v>2050.6289999999999</v>
      </c>
      <c r="X77" s="28">
        <v>2301.625</v>
      </c>
      <c r="Y77" s="2"/>
      <c r="Z77" s="2"/>
    </row>
    <row r="78" spans="2:26" ht="15.75" x14ac:dyDescent="0.25">
      <c r="C78" s="57"/>
      <c r="D78" s="58" t="s">
        <v>77</v>
      </c>
      <c r="E78" s="28">
        <v>934.78399999999999</v>
      </c>
      <c r="F78" s="28">
        <v>980.95500000000015</v>
      </c>
      <c r="G78" s="28">
        <v>1280.566</v>
      </c>
      <c r="H78" s="28">
        <v>1240.2660000000001</v>
      </c>
      <c r="I78" s="28">
        <v>2396.7759999999998</v>
      </c>
      <c r="J78" s="28">
        <v>1334.999</v>
      </c>
      <c r="K78" s="28">
        <v>1264.3430000000001</v>
      </c>
      <c r="L78" s="28">
        <v>1285.8429999999998</v>
      </c>
      <c r="M78" s="28">
        <v>1497.5989999999999</v>
      </c>
      <c r="N78" s="28">
        <v>1436.82</v>
      </c>
      <c r="O78" s="28">
        <v>1441.521</v>
      </c>
      <c r="P78" s="28">
        <v>2285.4009999999998</v>
      </c>
      <c r="Q78" s="28">
        <v>2680.2880000000005</v>
      </c>
      <c r="R78" s="28">
        <v>2609.7810000000004</v>
      </c>
      <c r="S78" s="28">
        <v>2361.3490000000006</v>
      </c>
      <c r="T78" s="28">
        <v>2344.8900000000003</v>
      </c>
      <c r="U78" s="28">
        <v>2987.4660000000003</v>
      </c>
      <c r="V78" s="28">
        <v>2165.16</v>
      </c>
      <c r="W78" s="28">
        <v>2406.6649999999995</v>
      </c>
      <c r="X78" s="28">
        <v>3162.192</v>
      </c>
      <c r="Y78" s="2"/>
      <c r="Z7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 8.61</vt:lpstr>
      <vt:lpstr>FS-REP</vt:lpstr>
      <vt:lpstr>FS-GW4</vt:lpstr>
      <vt:lpstr>FS-R1c</vt:lpstr>
      <vt:lpstr>FS-R2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2017-03-26T19:45:54Z</dcterms:created>
  <dcterms:modified xsi:type="dcterms:W3CDTF">2017-04-07T22:32:55Z</dcterms:modified>
</cp:coreProperties>
</file>