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20" windowWidth="21840" windowHeight="12150"/>
  </bookViews>
  <sheets>
    <sheet name="Compare" sheetId="9" r:id="rId1"/>
    <sheet name="2017 IRP" sheetId="7" r:id="rId2"/>
    <sheet name="2015 IRP Update" sheetId="2" r:id="rId3"/>
    <sheet name="Fall 2016 Business Plan" sheetId="8" r:id="rId4"/>
  </sheets>
  <calcPr calcId="152511"/>
</workbook>
</file>

<file path=xl/calcChain.xml><?xml version="1.0" encoding="utf-8"?>
<calcChain xmlns="http://schemas.openxmlformats.org/spreadsheetml/2006/main">
  <c r="S69" i="9" l="1"/>
  <c r="T69" i="9"/>
  <c r="U69" i="9"/>
  <c r="V69" i="9"/>
  <c r="W69" i="9"/>
  <c r="X69" i="9"/>
  <c r="Y69" i="9"/>
  <c r="Z69" i="9"/>
  <c r="AA69" i="9"/>
  <c r="AB69" i="9"/>
  <c r="S70" i="9"/>
  <c r="T70" i="9"/>
  <c r="U70" i="9"/>
  <c r="V70" i="9"/>
  <c r="W70" i="9"/>
  <c r="X70" i="9"/>
  <c r="Y70" i="9"/>
  <c r="Z70" i="9"/>
  <c r="AA70" i="9"/>
  <c r="AB70" i="9"/>
  <c r="S71" i="9"/>
  <c r="T71" i="9"/>
  <c r="U71" i="9"/>
  <c r="V71" i="9"/>
  <c r="W71" i="9"/>
  <c r="X71" i="9"/>
  <c r="Y71" i="9"/>
  <c r="Z71" i="9"/>
  <c r="AA71" i="9"/>
  <c r="AB71" i="9"/>
  <c r="S72" i="9"/>
  <c r="T72" i="9"/>
  <c r="U72" i="9"/>
  <c r="V72" i="9"/>
  <c r="W72" i="9"/>
  <c r="X72" i="9"/>
  <c r="Y72" i="9"/>
  <c r="Z72" i="9"/>
  <c r="AA72" i="9"/>
  <c r="AB72" i="9"/>
  <c r="S73" i="9"/>
  <c r="T73" i="9"/>
  <c r="U73" i="9"/>
  <c r="V73" i="9"/>
  <c r="W73" i="9"/>
  <c r="X73" i="9"/>
  <c r="Y73" i="9"/>
  <c r="Z73" i="9"/>
  <c r="AA73" i="9"/>
  <c r="AB73" i="9"/>
  <c r="S56" i="9"/>
  <c r="T56" i="9"/>
  <c r="U56" i="9"/>
  <c r="V56" i="9"/>
  <c r="W56" i="9"/>
  <c r="X56" i="9"/>
  <c r="Y56" i="9"/>
  <c r="Z56" i="9"/>
  <c r="AA56" i="9"/>
  <c r="AB56" i="9"/>
  <c r="S57" i="9"/>
  <c r="T57" i="9"/>
  <c r="U57" i="9"/>
  <c r="V57" i="9"/>
  <c r="W57" i="9"/>
  <c r="X57" i="9"/>
  <c r="Y57" i="9"/>
  <c r="Z57" i="9"/>
  <c r="AA57" i="9"/>
  <c r="AB57" i="9"/>
  <c r="S58" i="9"/>
  <c r="T58" i="9"/>
  <c r="U58" i="9"/>
  <c r="V58" i="9"/>
  <c r="W58" i="9"/>
  <c r="X58" i="9"/>
  <c r="Y58" i="9"/>
  <c r="Z58" i="9"/>
  <c r="AA58" i="9"/>
  <c r="AB58" i="9"/>
  <c r="S59" i="9"/>
  <c r="T59" i="9"/>
  <c r="U59" i="9"/>
  <c r="V59" i="9"/>
  <c r="W59" i="9"/>
  <c r="X59" i="9"/>
  <c r="Y59" i="9"/>
  <c r="Z59" i="9"/>
  <c r="AA59" i="9"/>
  <c r="AB59" i="9"/>
  <c r="S60" i="9"/>
  <c r="T60" i="9"/>
  <c r="U60" i="9"/>
  <c r="V60" i="9"/>
  <c r="W60" i="9"/>
  <c r="X60" i="9"/>
  <c r="Y60" i="9"/>
  <c r="Z60" i="9"/>
  <c r="AA60" i="9"/>
  <c r="AB60" i="9"/>
  <c r="S61" i="9"/>
  <c r="T61" i="9"/>
  <c r="U61" i="9"/>
  <c r="V61" i="9"/>
  <c r="W61" i="9"/>
  <c r="X61" i="9"/>
  <c r="Y61" i="9"/>
  <c r="Z61" i="9"/>
  <c r="AA61" i="9"/>
  <c r="AB61" i="9"/>
  <c r="S62" i="9"/>
  <c r="T62" i="9"/>
  <c r="U62" i="9"/>
  <c r="V62" i="9"/>
  <c r="W62" i="9"/>
  <c r="X62" i="9"/>
  <c r="Y62" i="9"/>
  <c r="Z62" i="9"/>
  <c r="AA62" i="9"/>
  <c r="AB62" i="9"/>
  <c r="S63" i="9"/>
  <c r="T63" i="9"/>
  <c r="U63" i="9"/>
  <c r="V63" i="9"/>
  <c r="W63" i="9"/>
  <c r="X63" i="9"/>
  <c r="Y63" i="9"/>
  <c r="Z63" i="9"/>
  <c r="AA63" i="9"/>
  <c r="AB63" i="9"/>
  <c r="S64" i="9"/>
  <c r="T64" i="9"/>
  <c r="U64" i="9"/>
  <c r="V64" i="9"/>
  <c r="W64" i="9"/>
  <c r="X64" i="9"/>
  <c r="Y64" i="9"/>
  <c r="Z64" i="9"/>
  <c r="AA64" i="9"/>
  <c r="AB64" i="9"/>
  <c r="S65" i="9"/>
  <c r="T65" i="9"/>
  <c r="U65" i="9"/>
  <c r="V65" i="9"/>
  <c r="W65" i="9"/>
  <c r="X65" i="9"/>
  <c r="Y65" i="9"/>
  <c r="Z65" i="9"/>
  <c r="AA65" i="9"/>
  <c r="AB65" i="9"/>
  <c r="S66" i="9"/>
  <c r="T66" i="9"/>
  <c r="U66" i="9"/>
  <c r="V66" i="9"/>
  <c r="W66" i="9"/>
  <c r="X66" i="9"/>
  <c r="Y66" i="9"/>
  <c r="Z66" i="9"/>
  <c r="AA66" i="9"/>
  <c r="AB66" i="9"/>
  <c r="S67" i="9"/>
  <c r="T67" i="9"/>
  <c r="U67" i="9"/>
  <c r="V67" i="9"/>
  <c r="W67" i="9"/>
  <c r="X67" i="9"/>
  <c r="Y67" i="9"/>
  <c r="Z67" i="9"/>
  <c r="AA67" i="9"/>
  <c r="AB67" i="9"/>
  <c r="B73" i="9"/>
  <c r="C73" i="9"/>
  <c r="D73" i="9"/>
  <c r="E73" i="9"/>
  <c r="F73" i="9"/>
  <c r="G73" i="9"/>
  <c r="H73" i="9"/>
  <c r="I73" i="9"/>
  <c r="J73" i="9"/>
  <c r="K73" i="9"/>
  <c r="L73" i="9"/>
  <c r="B69" i="9"/>
  <c r="C69" i="9"/>
  <c r="D69" i="9"/>
  <c r="E69" i="9"/>
  <c r="F69" i="9"/>
  <c r="G69" i="9"/>
  <c r="H69" i="9"/>
  <c r="I69" i="9"/>
  <c r="J69" i="9"/>
  <c r="K69" i="9"/>
  <c r="L69" i="9"/>
  <c r="B70" i="9"/>
  <c r="C70" i="9"/>
  <c r="D70" i="9"/>
  <c r="E70" i="9"/>
  <c r="F70" i="9"/>
  <c r="G70" i="9"/>
  <c r="H70" i="9"/>
  <c r="I70" i="9"/>
  <c r="J70" i="9"/>
  <c r="K70" i="9"/>
  <c r="L70" i="9"/>
  <c r="B71" i="9"/>
  <c r="C71" i="9"/>
  <c r="D71" i="9"/>
  <c r="E71" i="9"/>
  <c r="F71" i="9"/>
  <c r="G71" i="9"/>
  <c r="H71" i="9"/>
  <c r="I71" i="9"/>
  <c r="J71" i="9"/>
  <c r="K71" i="9"/>
  <c r="L71" i="9"/>
  <c r="L46" i="9" s="1"/>
  <c r="B72" i="9"/>
  <c r="C72" i="9"/>
  <c r="D72" i="9"/>
  <c r="E72" i="9"/>
  <c r="F72" i="9"/>
  <c r="G72" i="9"/>
  <c r="H72" i="9"/>
  <c r="I72" i="9"/>
  <c r="J72" i="9"/>
  <c r="K72" i="9"/>
  <c r="L72" i="9"/>
  <c r="B56" i="9"/>
  <c r="B57" i="9"/>
  <c r="B58" i="9"/>
  <c r="B59" i="9"/>
  <c r="B60" i="9"/>
  <c r="B61" i="9"/>
  <c r="B62" i="9"/>
  <c r="B63" i="9"/>
  <c r="B64" i="9"/>
  <c r="B65" i="9"/>
  <c r="B66" i="9"/>
  <c r="B67" i="9"/>
  <c r="C56" i="9"/>
  <c r="D56" i="9"/>
  <c r="E56" i="9"/>
  <c r="F56" i="9"/>
  <c r="G56" i="9"/>
  <c r="H56" i="9"/>
  <c r="I56" i="9"/>
  <c r="J56" i="9"/>
  <c r="K56" i="9"/>
  <c r="L56" i="9"/>
  <c r="C57" i="9"/>
  <c r="D57" i="9"/>
  <c r="E57" i="9"/>
  <c r="F57" i="9"/>
  <c r="G57" i="9"/>
  <c r="H57" i="9"/>
  <c r="I57" i="9"/>
  <c r="J57" i="9"/>
  <c r="K57" i="9"/>
  <c r="L57" i="9"/>
  <c r="C58" i="9"/>
  <c r="D58" i="9"/>
  <c r="E58" i="9"/>
  <c r="F58" i="9"/>
  <c r="G58" i="9"/>
  <c r="H58" i="9"/>
  <c r="I58" i="9"/>
  <c r="J58" i="9"/>
  <c r="K58" i="9"/>
  <c r="L58" i="9"/>
  <c r="C59" i="9"/>
  <c r="D59" i="9"/>
  <c r="E59" i="9"/>
  <c r="F59" i="9"/>
  <c r="G59" i="9"/>
  <c r="H59" i="9"/>
  <c r="I59" i="9"/>
  <c r="J59" i="9"/>
  <c r="K59" i="9"/>
  <c r="L59" i="9"/>
  <c r="C60" i="9"/>
  <c r="D60" i="9"/>
  <c r="E60" i="9"/>
  <c r="F60" i="9"/>
  <c r="G60" i="9"/>
  <c r="H60" i="9"/>
  <c r="I60" i="9"/>
  <c r="J60" i="9"/>
  <c r="K60" i="9"/>
  <c r="L60" i="9"/>
  <c r="C61" i="9"/>
  <c r="D61" i="9"/>
  <c r="E61" i="9"/>
  <c r="F61" i="9"/>
  <c r="G61" i="9"/>
  <c r="H61" i="9"/>
  <c r="I61" i="9"/>
  <c r="J61" i="9"/>
  <c r="K61" i="9"/>
  <c r="L61" i="9"/>
  <c r="C62" i="9"/>
  <c r="D62" i="9"/>
  <c r="E62" i="9"/>
  <c r="F62" i="9"/>
  <c r="G62" i="9"/>
  <c r="H62" i="9"/>
  <c r="I62" i="9"/>
  <c r="J62" i="9"/>
  <c r="K62" i="9"/>
  <c r="L62" i="9"/>
  <c r="C63" i="9"/>
  <c r="D63" i="9"/>
  <c r="E63" i="9"/>
  <c r="F63" i="9"/>
  <c r="G63" i="9"/>
  <c r="H63" i="9"/>
  <c r="I63" i="9"/>
  <c r="J63" i="9"/>
  <c r="K63" i="9"/>
  <c r="L63" i="9"/>
  <c r="C64" i="9"/>
  <c r="D64" i="9"/>
  <c r="E64" i="9"/>
  <c r="F64" i="9"/>
  <c r="G64" i="9"/>
  <c r="H64" i="9"/>
  <c r="I64" i="9"/>
  <c r="J64" i="9"/>
  <c r="K64" i="9"/>
  <c r="L64" i="9"/>
  <c r="C65" i="9"/>
  <c r="D65" i="9"/>
  <c r="E65" i="9"/>
  <c r="F65" i="9"/>
  <c r="G65" i="9"/>
  <c r="H65" i="9"/>
  <c r="I65" i="9"/>
  <c r="J65" i="9"/>
  <c r="K65" i="9"/>
  <c r="L65" i="9"/>
  <c r="C66" i="9"/>
  <c r="D66" i="9"/>
  <c r="E66" i="9"/>
  <c r="F66" i="9"/>
  <c r="G66" i="9"/>
  <c r="H66" i="9"/>
  <c r="I66" i="9"/>
  <c r="J66" i="9"/>
  <c r="K66" i="9"/>
  <c r="L66" i="9"/>
  <c r="C67" i="9"/>
  <c r="D67" i="9"/>
  <c r="E67" i="9"/>
  <c r="F67" i="9"/>
  <c r="G67" i="9"/>
  <c r="H67" i="9"/>
  <c r="I67" i="9"/>
  <c r="J67" i="9"/>
  <c r="K67" i="9"/>
  <c r="L67" i="9"/>
  <c r="Q24" i="9"/>
  <c r="A19" i="9"/>
  <c r="Q19" i="9" s="1"/>
  <c r="A20" i="9"/>
  <c r="Q20" i="9" s="1"/>
  <c r="A21" i="9"/>
  <c r="Q21" i="9" s="1"/>
  <c r="A22" i="9"/>
  <c r="Q22" i="9" s="1"/>
  <c r="C19" i="9"/>
  <c r="D19" i="9"/>
  <c r="E19" i="9"/>
  <c r="F19" i="9"/>
  <c r="G19" i="9"/>
  <c r="H19" i="9"/>
  <c r="I19" i="9"/>
  <c r="J19" i="9"/>
  <c r="K19" i="9"/>
  <c r="L19" i="9"/>
  <c r="C20" i="9"/>
  <c r="C45" i="9" s="1"/>
  <c r="D20" i="9"/>
  <c r="E20" i="9"/>
  <c r="F20" i="9"/>
  <c r="G20" i="9"/>
  <c r="G45" i="9" s="1"/>
  <c r="H20" i="9"/>
  <c r="I20" i="9"/>
  <c r="J20" i="9"/>
  <c r="K20" i="9"/>
  <c r="K45" i="9" s="1"/>
  <c r="L20" i="9"/>
  <c r="C21" i="9"/>
  <c r="D21" i="9"/>
  <c r="E21" i="9"/>
  <c r="F21" i="9"/>
  <c r="F46" i="9" s="1"/>
  <c r="G21" i="9"/>
  <c r="H21" i="9"/>
  <c r="I21" i="9"/>
  <c r="J21" i="9"/>
  <c r="J46" i="9" s="1"/>
  <c r="K21" i="9"/>
  <c r="L21" i="9"/>
  <c r="C22" i="9"/>
  <c r="D22" i="9"/>
  <c r="E22" i="9"/>
  <c r="F22" i="9"/>
  <c r="G22" i="9"/>
  <c r="H22" i="9"/>
  <c r="I22" i="9"/>
  <c r="J22" i="9"/>
  <c r="K22" i="9"/>
  <c r="L22" i="9"/>
  <c r="L10" i="9"/>
  <c r="L11" i="9"/>
  <c r="AB11" i="9" s="1"/>
  <c r="L12" i="9"/>
  <c r="AB12" i="9" s="1"/>
  <c r="L13" i="9"/>
  <c r="L14" i="9"/>
  <c r="AB14" i="9" s="1"/>
  <c r="L15" i="9"/>
  <c r="AB15" i="9" s="1"/>
  <c r="L16" i="9"/>
  <c r="AB16" i="9" s="1"/>
  <c r="L17" i="9"/>
  <c r="AB17" i="9" s="1"/>
  <c r="C6" i="9"/>
  <c r="D6" i="9"/>
  <c r="E6" i="9"/>
  <c r="F6" i="9"/>
  <c r="V6" i="9" s="1"/>
  <c r="G6" i="9"/>
  <c r="W6" i="9" s="1"/>
  <c r="H6" i="9"/>
  <c r="X6" i="9" s="1"/>
  <c r="I6" i="9"/>
  <c r="J6" i="9"/>
  <c r="Z6" i="9" s="1"/>
  <c r="K6" i="9"/>
  <c r="L6" i="9"/>
  <c r="C7" i="9"/>
  <c r="S7" i="9" s="1"/>
  <c r="D7" i="9"/>
  <c r="T7" i="9" s="1"/>
  <c r="E7" i="9"/>
  <c r="U7" i="9" s="1"/>
  <c r="F7" i="9"/>
  <c r="V7" i="9" s="1"/>
  <c r="G7" i="9"/>
  <c r="H7" i="9"/>
  <c r="X7" i="9" s="1"/>
  <c r="I7" i="9"/>
  <c r="J7" i="9"/>
  <c r="K7" i="9"/>
  <c r="L7" i="9"/>
  <c r="AB7" i="9" s="1"/>
  <c r="C8" i="9"/>
  <c r="S8" i="9" s="1"/>
  <c r="D8" i="9"/>
  <c r="T8" i="9" s="1"/>
  <c r="E8" i="9"/>
  <c r="U8" i="9" s="1"/>
  <c r="F8" i="9"/>
  <c r="V8" i="9" s="1"/>
  <c r="G8" i="9"/>
  <c r="H8" i="9"/>
  <c r="I8" i="9"/>
  <c r="J8" i="9"/>
  <c r="Z8" i="9" s="1"/>
  <c r="K8" i="9"/>
  <c r="AA8" i="9" s="1"/>
  <c r="L8" i="9"/>
  <c r="AB8" i="9" s="1"/>
  <c r="C9" i="9"/>
  <c r="D9" i="9"/>
  <c r="T9" i="9" s="1"/>
  <c r="T34" i="9" s="1"/>
  <c r="E9" i="9"/>
  <c r="F9" i="9"/>
  <c r="G9" i="9"/>
  <c r="H9" i="9"/>
  <c r="X9" i="9" s="1"/>
  <c r="I9" i="9"/>
  <c r="Y9" i="9" s="1"/>
  <c r="J9" i="9"/>
  <c r="Z9" i="9" s="1"/>
  <c r="K9" i="9"/>
  <c r="L9" i="9"/>
  <c r="AB9" i="9" s="1"/>
  <c r="AB34" i="9" s="1"/>
  <c r="C10" i="9"/>
  <c r="D10" i="9"/>
  <c r="E10" i="9"/>
  <c r="U10" i="9" s="1"/>
  <c r="F10" i="9"/>
  <c r="V10" i="9" s="1"/>
  <c r="G10" i="9"/>
  <c r="W10" i="9" s="1"/>
  <c r="H10" i="9"/>
  <c r="X10" i="9" s="1"/>
  <c r="I10" i="9"/>
  <c r="J10" i="9"/>
  <c r="Z10" i="9" s="1"/>
  <c r="Z35" i="9" s="1"/>
  <c r="K10" i="9"/>
  <c r="C11" i="9"/>
  <c r="D11" i="9"/>
  <c r="T11" i="9" s="1"/>
  <c r="E11" i="9"/>
  <c r="U11" i="9" s="1"/>
  <c r="U36" i="9" s="1"/>
  <c r="F11" i="9"/>
  <c r="V11" i="9" s="1"/>
  <c r="V36" i="9" s="1"/>
  <c r="G11" i="9"/>
  <c r="H11" i="9"/>
  <c r="X11" i="9" s="1"/>
  <c r="X36" i="9" s="1"/>
  <c r="I11" i="9"/>
  <c r="J11" i="9"/>
  <c r="Z11" i="9" s="1"/>
  <c r="Z36" i="9" s="1"/>
  <c r="K11" i="9"/>
  <c r="AA11" i="9" s="1"/>
  <c r="C12" i="9"/>
  <c r="D12" i="9"/>
  <c r="T12" i="9" s="1"/>
  <c r="E12" i="9"/>
  <c r="U12" i="9" s="1"/>
  <c r="F12" i="9"/>
  <c r="V12" i="9" s="1"/>
  <c r="G12" i="9"/>
  <c r="W12" i="9" s="1"/>
  <c r="H12" i="9"/>
  <c r="I12" i="9"/>
  <c r="J12" i="9"/>
  <c r="Z12" i="9" s="1"/>
  <c r="K12" i="9"/>
  <c r="C13" i="9"/>
  <c r="C38" i="9" s="1"/>
  <c r="D13" i="9"/>
  <c r="T13" i="9" s="1"/>
  <c r="E13" i="9"/>
  <c r="U13" i="9" s="1"/>
  <c r="F13" i="9"/>
  <c r="V13" i="9" s="1"/>
  <c r="G13" i="9"/>
  <c r="W13" i="9" s="1"/>
  <c r="H13" i="9"/>
  <c r="X13" i="9" s="1"/>
  <c r="I13" i="9"/>
  <c r="J13" i="9"/>
  <c r="Z13" i="9" s="1"/>
  <c r="K13" i="9"/>
  <c r="K38" i="9" s="1"/>
  <c r="C14" i="9"/>
  <c r="S14" i="9" s="1"/>
  <c r="D14" i="9"/>
  <c r="T14" i="9" s="1"/>
  <c r="E14" i="9"/>
  <c r="F14" i="9"/>
  <c r="V14" i="9" s="1"/>
  <c r="G14" i="9"/>
  <c r="H14" i="9"/>
  <c r="X14" i="9" s="1"/>
  <c r="I14" i="9"/>
  <c r="J14" i="9"/>
  <c r="Z14" i="9" s="1"/>
  <c r="K14" i="9"/>
  <c r="C15" i="9"/>
  <c r="D15" i="9"/>
  <c r="T15" i="9" s="1"/>
  <c r="E15" i="9"/>
  <c r="U15" i="9" s="1"/>
  <c r="F15" i="9"/>
  <c r="V15" i="9" s="1"/>
  <c r="G15" i="9"/>
  <c r="H15" i="9"/>
  <c r="X15" i="9" s="1"/>
  <c r="I15" i="9"/>
  <c r="Y15" i="9" s="1"/>
  <c r="J15" i="9"/>
  <c r="Z15" i="9" s="1"/>
  <c r="K15" i="9"/>
  <c r="C16" i="9"/>
  <c r="D16" i="9"/>
  <c r="T16" i="9" s="1"/>
  <c r="E16" i="9"/>
  <c r="U16" i="9" s="1"/>
  <c r="F16" i="9"/>
  <c r="V16" i="9" s="1"/>
  <c r="G16" i="9"/>
  <c r="H16" i="9"/>
  <c r="X16" i="9" s="1"/>
  <c r="I16" i="9"/>
  <c r="J16" i="9"/>
  <c r="Z16" i="9" s="1"/>
  <c r="K16" i="9"/>
  <c r="AA16" i="9" s="1"/>
  <c r="C17" i="9"/>
  <c r="S17" i="9" s="1"/>
  <c r="D17" i="9"/>
  <c r="T17" i="9" s="1"/>
  <c r="E17" i="9"/>
  <c r="U17" i="9" s="1"/>
  <c r="F17" i="9"/>
  <c r="V17" i="9" s="1"/>
  <c r="G17" i="9"/>
  <c r="G42" i="9" s="1"/>
  <c r="H17" i="9"/>
  <c r="X17" i="9" s="1"/>
  <c r="I17" i="9"/>
  <c r="J17" i="9"/>
  <c r="Z17" i="9" s="1"/>
  <c r="K17" i="9"/>
  <c r="K42" i="9" s="1"/>
  <c r="A15" i="9"/>
  <c r="A16" i="9"/>
  <c r="Q16" i="9" s="1"/>
  <c r="A17" i="9"/>
  <c r="A42" i="9" s="1"/>
  <c r="A6" i="9"/>
  <c r="Q6" i="9" s="1"/>
  <c r="A7" i="9"/>
  <c r="A8" i="9"/>
  <c r="Q8" i="9" s="1"/>
  <c r="A9" i="9"/>
  <c r="A34" i="9" s="1"/>
  <c r="A10" i="9"/>
  <c r="Q10" i="9" s="1"/>
  <c r="A11" i="9"/>
  <c r="A12" i="9"/>
  <c r="A37" i="9" s="1"/>
  <c r="A62" i="9" s="1"/>
  <c r="Q62" i="9" s="1"/>
  <c r="A13" i="9"/>
  <c r="A38" i="9" s="1"/>
  <c r="Q38" i="9" s="1"/>
  <c r="A14" i="9"/>
  <c r="Q14" i="9" s="1"/>
  <c r="I46" i="9" l="1"/>
  <c r="E46" i="9"/>
  <c r="E40" i="9"/>
  <c r="H46" i="9"/>
  <c r="D46" i="9"/>
  <c r="K46" i="9"/>
  <c r="G46" i="9"/>
  <c r="C46" i="9"/>
  <c r="X35" i="9"/>
  <c r="Z34" i="9"/>
  <c r="W35" i="9"/>
  <c r="Y34" i="9"/>
  <c r="N59" i="9"/>
  <c r="I39" i="9"/>
  <c r="E39" i="9"/>
  <c r="I35" i="9"/>
  <c r="K34" i="9"/>
  <c r="G34" i="9"/>
  <c r="C34" i="9"/>
  <c r="I33" i="9"/>
  <c r="K32" i="9"/>
  <c r="G32" i="9"/>
  <c r="I31" i="9"/>
  <c r="E31" i="9"/>
  <c r="K47" i="9"/>
  <c r="G47" i="9"/>
  <c r="C47" i="9"/>
  <c r="K40" i="9"/>
  <c r="G40" i="9"/>
  <c r="C40" i="9"/>
  <c r="G36" i="9"/>
  <c r="C36" i="9"/>
  <c r="L44" i="9"/>
  <c r="H44" i="9"/>
  <c r="D44" i="9"/>
  <c r="N58" i="9"/>
  <c r="I41" i="9"/>
  <c r="I37" i="9"/>
  <c r="L35" i="9"/>
  <c r="I47" i="9"/>
  <c r="E47" i="9"/>
  <c r="I45" i="9"/>
  <c r="E45" i="9"/>
  <c r="K44" i="9"/>
  <c r="G44" i="9"/>
  <c r="C44" i="9"/>
  <c r="E33" i="9"/>
  <c r="Q9" i="9"/>
  <c r="Q17" i="9"/>
  <c r="AA36" i="9"/>
  <c r="D35" i="9"/>
  <c r="F34" i="9"/>
  <c r="H33" i="9"/>
  <c r="J32" i="9"/>
  <c r="L31" i="9"/>
  <c r="D31" i="9"/>
  <c r="E35" i="9"/>
  <c r="N63" i="9"/>
  <c r="N62" i="9"/>
  <c r="AD62" i="9"/>
  <c r="AD59" i="9"/>
  <c r="W15" i="9"/>
  <c r="W11" i="9"/>
  <c r="W36" i="9" s="1"/>
  <c r="Y14" i="9"/>
  <c r="Y10" i="9"/>
  <c r="Y35" i="9" s="1"/>
  <c r="W7" i="9"/>
  <c r="H37" i="9"/>
  <c r="A63" i="9"/>
  <c r="Q63" i="9" s="1"/>
  <c r="E36" i="9"/>
  <c r="N60" i="9"/>
  <c r="AA17" i="9"/>
  <c r="AA13" i="9"/>
  <c r="AA9" i="9"/>
  <c r="AA34" i="9" s="1"/>
  <c r="Y6" i="9"/>
  <c r="U35" i="9"/>
  <c r="I44" i="9"/>
  <c r="E44" i="9"/>
  <c r="S13" i="9"/>
  <c r="S9" i="9"/>
  <c r="S34" i="9" s="1"/>
  <c r="A59" i="9"/>
  <c r="Q59" i="9" s="1"/>
  <c r="Q34" i="9"/>
  <c r="Q42" i="9"/>
  <c r="A67" i="9"/>
  <c r="Q67" i="9" s="1"/>
  <c r="G39" i="9"/>
  <c r="W14" i="9"/>
  <c r="K35" i="9"/>
  <c r="AA10" i="9"/>
  <c r="AA35" i="9" s="1"/>
  <c r="C35" i="9"/>
  <c r="S10" i="9"/>
  <c r="I32" i="9"/>
  <c r="Y7" i="9"/>
  <c r="E37" i="9"/>
  <c r="C33" i="9"/>
  <c r="N17" i="9"/>
  <c r="I36" i="9"/>
  <c r="Y11" i="9"/>
  <c r="Y36" i="9" s="1"/>
  <c r="V35" i="9"/>
  <c r="X34" i="9"/>
  <c r="AB13" i="9"/>
  <c r="L38" i="9"/>
  <c r="J44" i="9"/>
  <c r="F44" i="9"/>
  <c r="E41" i="9"/>
  <c r="K36" i="9"/>
  <c r="E42" i="9"/>
  <c r="D39" i="9"/>
  <c r="G37" i="9"/>
  <c r="J35" i="9"/>
  <c r="D34" i="9"/>
  <c r="H32" i="9"/>
  <c r="L42" i="9"/>
  <c r="H42" i="9"/>
  <c r="D42" i="9"/>
  <c r="J41" i="9"/>
  <c r="F41" i="9"/>
  <c r="L40" i="9"/>
  <c r="H40" i="9"/>
  <c r="D40" i="9"/>
  <c r="J39" i="9"/>
  <c r="F39" i="9"/>
  <c r="H38" i="9"/>
  <c r="J37" i="9"/>
  <c r="L36" i="9"/>
  <c r="D36" i="9"/>
  <c r="F35" i="9"/>
  <c r="H34" i="9"/>
  <c r="J33" i="9"/>
  <c r="L32" i="9"/>
  <c r="D32" i="9"/>
  <c r="F31" i="9"/>
  <c r="AD61" i="9"/>
  <c r="Q37" i="9"/>
  <c r="K31" i="9"/>
  <c r="AA6" i="9"/>
  <c r="D38" i="9"/>
  <c r="I34" i="9"/>
  <c r="W16" i="9"/>
  <c r="G41" i="9"/>
  <c r="C41" i="9"/>
  <c r="S16" i="9"/>
  <c r="AA12" i="9"/>
  <c r="K37" i="9"/>
  <c r="S12" i="9"/>
  <c r="C37" i="9"/>
  <c r="T36" i="9"/>
  <c r="A41" i="9"/>
  <c r="G38" i="9"/>
  <c r="C32" i="9"/>
  <c r="K41" i="9"/>
  <c r="C39" i="9"/>
  <c r="F37" i="9"/>
  <c r="G35" i="9"/>
  <c r="K33" i="9"/>
  <c r="E32" i="9"/>
  <c r="N61" i="9"/>
  <c r="W17" i="9"/>
  <c r="Y16" i="9"/>
  <c r="AA15" i="9"/>
  <c r="S15" i="9"/>
  <c r="U14" i="9"/>
  <c r="Y12" i="9"/>
  <c r="S11" i="9"/>
  <c r="W9" i="9"/>
  <c r="W34" i="9" s="1"/>
  <c r="Y8" i="9"/>
  <c r="AA7" i="9"/>
  <c r="U6" i="9"/>
  <c r="AA14" i="9"/>
  <c r="K39" i="9"/>
  <c r="E34" i="9"/>
  <c r="U9" i="9"/>
  <c r="U34" i="9" s="1"/>
  <c r="G33" i="9"/>
  <c r="W8" i="9"/>
  <c r="C31" i="9"/>
  <c r="S6" i="9"/>
  <c r="A33" i="9"/>
  <c r="G31" i="9"/>
  <c r="Q13" i="9"/>
  <c r="I42" i="9"/>
  <c r="Y17" i="9"/>
  <c r="I38" i="9"/>
  <c r="Y13" i="9"/>
  <c r="AB36" i="9"/>
  <c r="C42" i="9"/>
  <c r="I40" i="9"/>
  <c r="E38" i="9"/>
  <c r="H36" i="9"/>
  <c r="L34" i="9"/>
  <c r="F33" i="9"/>
  <c r="J31" i="9"/>
  <c r="J47" i="9"/>
  <c r="F47" i="9"/>
  <c r="L45" i="9"/>
  <c r="H45" i="9"/>
  <c r="D45" i="9"/>
  <c r="AD60" i="9"/>
  <c r="X12" i="9"/>
  <c r="AB10" i="9"/>
  <c r="AB35" i="9" s="1"/>
  <c r="T10" i="9"/>
  <c r="T35" i="9" s="1"/>
  <c r="V9" i="9"/>
  <c r="V34" i="9" s="1"/>
  <c r="X8" i="9"/>
  <c r="Z7" i="9"/>
  <c r="AB6" i="9"/>
  <c r="T6" i="9"/>
  <c r="J42" i="9"/>
  <c r="F42" i="9"/>
  <c r="L41" i="9"/>
  <c r="H41" i="9"/>
  <c r="D41" i="9"/>
  <c r="J40" i="9"/>
  <c r="F40" i="9"/>
  <c r="L39" i="9"/>
  <c r="H39" i="9"/>
  <c r="J38" i="9"/>
  <c r="F38" i="9"/>
  <c r="L37" i="9"/>
  <c r="D37" i="9"/>
  <c r="J36" i="9"/>
  <c r="F36" i="9"/>
  <c r="H35" i="9"/>
  <c r="J34" i="9"/>
  <c r="L33" i="9"/>
  <c r="D33" i="9"/>
  <c r="F32" i="9"/>
  <c r="H31" i="9"/>
  <c r="L47" i="9"/>
  <c r="H47" i="9"/>
  <c r="D47" i="9"/>
  <c r="J45" i="9"/>
  <c r="F45" i="9"/>
  <c r="N16" i="9"/>
  <c r="N12" i="9"/>
  <c r="Q12" i="9"/>
  <c r="Q11" i="9"/>
  <c r="A36" i="9"/>
  <c r="Q7" i="9"/>
  <c r="A32" i="9"/>
  <c r="Q15" i="9"/>
  <c r="A40" i="9"/>
  <c r="N13" i="9"/>
  <c r="N15" i="9"/>
  <c r="N11" i="9"/>
  <c r="N14" i="9"/>
  <c r="N10" i="9"/>
  <c r="A39" i="9"/>
  <c r="A35" i="9"/>
  <c r="A31" i="9"/>
  <c r="N34" i="9" l="1"/>
  <c r="AD13" i="9"/>
  <c r="N37" i="9"/>
  <c r="N38" i="9"/>
  <c r="AD34" i="9"/>
  <c r="AD17" i="9"/>
  <c r="N35" i="9"/>
  <c r="AD8" i="9"/>
  <c r="AD14" i="9"/>
  <c r="AD15" i="9"/>
  <c r="AD12" i="9"/>
  <c r="N36" i="9"/>
  <c r="A58" i="9"/>
  <c r="Q58" i="9" s="1"/>
  <c r="Q33" i="9"/>
  <c r="Q39" i="9"/>
  <c r="A64" i="9"/>
  <c r="Q64" i="9" s="1"/>
  <c r="Q32" i="9"/>
  <c r="A57" i="9"/>
  <c r="Q57" i="9" s="1"/>
  <c r="S36" i="9"/>
  <c r="AD36" i="9" s="1"/>
  <c r="AD11" i="9"/>
  <c r="A66" i="9"/>
  <c r="Q66" i="9" s="1"/>
  <c r="Q41" i="9"/>
  <c r="S35" i="9"/>
  <c r="AD35" i="9" s="1"/>
  <c r="AD10" i="9"/>
  <c r="Q35" i="9"/>
  <c r="A60" i="9"/>
  <c r="Q60" i="9" s="1"/>
  <c r="Q31" i="9"/>
  <c r="A56" i="9"/>
  <c r="Q56" i="9" s="1"/>
  <c r="Q40" i="9"/>
  <c r="A65" i="9"/>
  <c r="Q65" i="9" s="1"/>
  <c r="Q36" i="9"/>
  <c r="A61" i="9"/>
  <c r="Q61" i="9" s="1"/>
  <c r="AD16" i="9"/>
  <c r="AD9" i="9"/>
  <c r="Q2" i="9"/>
  <c r="AB42" i="9" l="1"/>
  <c r="AA42" i="9"/>
  <c r="Z42" i="9"/>
  <c r="Y42" i="9"/>
  <c r="X42" i="9"/>
  <c r="W42" i="9"/>
  <c r="V42" i="9"/>
  <c r="U42" i="9"/>
  <c r="T42" i="9"/>
  <c r="S42" i="9"/>
  <c r="AB41" i="9"/>
  <c r="AA41" i="9"/>
  <c r="Z41" i="9"/>
  <c r="Y41" i="9"/>
  <c r="X41" i="9"/>
  <c r="W41" i="9"/>
  <c r="V41" i="9"/>
  <c r="U41" i="9"/>
  <c r="T41" i="9"/>
  <c r="S41" i="9"/>
  <c r="AB40" i="9"/>
  <c r="AA40" i="9"/>
  <c r="Z40" i="9"/>
  <c r="Y40" i="9"/>
  <c r="X40" i="9"/>
  <c r="W40" i="9"/>
  <c r="V40" i="9"/>
  <c r="U40" i="9"/>
  <c r="T40" i="9"/>
  <c r="S40" i="9"/>
  <c r="AB39" i="9"/>
  <c r="AA39" i="9"/>
  <c r="Z39" i="9"/>
  <c r="Y39" i="9"/>
  <c r="X39" i="9"/>
  <c r="W39" i="9"/>
  <c r="V39" i="9"/>
  <c r="U39" i="9"/>
  <c r="T39" i="9"/>
  <c r="S39" i="9"/>
  <c r="AB38" i="9"/>
  <c r="AA38" i="9"/>
  <c r="Z38" i="9"/>
  <c r="Y38" i="9"/>
  <c r="X38" i="9"/>
  <c r="W38" i="9"/>
  <c r="V38" i="9"/>
  <c r="U38" i="9"/>
  <c r="T38" i="9"/>
  <c r="S38" i="9"/>
  <c r="AB37" i="9"/>
  <c r="AA37" i="9"/>
  <c r="Z37" i="9"/>
  <c r="Y37" i="9"/>
  <c r="X37" i="9"/>
  <c r="W37" i="9"/>
  <c r="V37" i="9"/>
  <c r="U37" i="9"/>
  <c r="T37" i="9"/>
  <c r="S37" i="9"/>
  <c r="AB33" i="9"/>
  <c r="AA33" i="9"/>
  <c r="Z33" i="9"/>
  <c r="Y33" i="9"/>
  <c r="X33" i="9"/>
  <c r="W33" i="9"/>
  <c r="V33" i="9"/>
  <c r="U33" i="9"/>
  <c r="T33" i="9"/>
  <c r="S33" i="9"/>
  <c r="AB32" i="9"/>
  <c r="AA32" i="9"/>
  <c r="Z32" i="9"/>
  <c r="Y32" i="9"/>
  <c r="X32" i="9"/>
  <c r="W32" i="9"/>
  <c r="V32" i="9"/>
  <c r="U32" i="9"/>
  <c r="T32" i="9"/>
  <c r="S32" i="9"/>
  <c r="AB31" i="9"/>
  <c r="AA31" i="9"/>
  <c r="Z31" i="9"/>
  <c r="Y31" i="9"/>
  <c r="X31" i="9"/>
  <c r="W31" i="9"/>
  <c r="V31" i="9"/>
  <c r="U31" i="9"/>
  <c r="T31" i="9"/>
  <c r="S31" i="9"/>
  <c r="M76" i="9"/>
  <c r="AD4" i="9"/>
  <c r="AD29" i="9" s="1"/>
  <c r="R4" i="9"/>
  <c r="R54" i="9" s="1"/>
  <c r="N54" i="9"/>
  <c r="B54" i="9"/>
  <c r="N29" i="9"/>
  <c r="B29" i="9"/>
  <c r="L23" i="9"/>
  <c r="K23" i="9"/>
  <c r="AA23" i="9" s="1"/>
  <c r="AA48" i="9" s="1"/>
  <c r="J23" i="9"/>
  <c r="I23" i="9"/>
  <c r="H23" i="9"/>
  <c r="G23" i="9"/>
  <c r="W23" i="9" s="1"/>
  <c r="W48" i="9" s="1"/>
  <c r="F23" i="9"/>
  <c r="E23" i="9"/>
  <c r="D23" i="9"/>
  <c r="C23" i="9"/>
  <c r="AB22" i="9"/>
  <c r="AB47" i="9" s="1"/>
  <c r="AA22" i="9"/>
  <c r="AA47" i="9" s="1"/>
  <c r="Z22" i="9"/>
  <c r="Z47" i="9" s="1"/>
  <c r="Y22" i="9"/>
  <c r="Y47" i="9" s="1"/>
  <c r="X22" i="9"/>
  <c r="W22" i="9"/>
  <c r="V22" i="9"/>
  <c r="V47" i="9" s="1"/>
  <c r="T22" i="9"/>
  <c r="S22" i="9"/>
  <c r="S47" i="9" s="1"/>
  <c r="AB21" i="9"/>
  <c r="AB46" i="9" s="1"/>
  <c r="AA21" i="9"/>
  <c r="AA46" i="9" s="1"/>
  <c r="Z21" i="9"/>
  <c r="Y21" i="9"/>
  <c r="X21" i="9"/>
  <c r="X46" i="9" s="1"/>
  <c r="W21" i="9"/>
  <c r="W46" i="9" s="1"/>
  <c r="V21" i="9"/>
  <c r="U21" i="9"/>
  <c r="U46" i="9" s="1"/>
  <c r="T21" i="9"/>
  <c r="T46" i="9" s="1"/>
  <c r="S21" i="9"/>
  <c r="S46" i="9" s="1"/>
  <c r="AB20" i="9"/>
  <c r="AA20" i="9"/>
  <c r="Z20" i="9"/>
  <c r="Z45" i="9" s="1"/>
  <c r="Y20" i="9"/>
  <c r="Y45" i="9" s="1"/>
  <c r="X20" i="9"/>
  <c r="W20" i="9"/>
  <c r="W45" i="9" s="1"/>
  <c r="V20" i="9"/>
  <c r="V45" i="9" s="1"/>
  <c r="U20" i="9"/>
  <c r="U45" i="9" s="1"/>
  <c r="T20" i="9"/>
  <c r="AB19" i="9"/>
  <c r="AB44" i="9" s="1"/>
  <c r="AA19" i="9"/>
  <c r="AA44" i="9" s="1"/>
  <c r="Z19" i="9"/>
  <c r="Y19" i="9"/>
  <c r="Y44" i="9" s="1"/>
  <c r="X19" i="9"/>
  <c r="X44" i="9" s="1"/>
  <c r="W19" i="9"/>
  <c r="W44" i="9" s="1"/>
  <c r="V19" i="9"/>
  <c r="U19" i="9"/>
  <c r="T19" i="9"/>
  <c r="T44" i="9" s="1"/>
  <c r="AD38" i="9" l="1"/>
  <c r="AD37" i="9"/>
  <c r="X45" i="9"/>
  <c r="V46" i="9"/>
  <c r="T47" i="9"/>
  <c r="Z44" i="9"/>
  <c r="R29" i="9"/>
  <c r="U44" i="9"/>
  <c r="AA45" i="9"/>
  <c r="Y46" i="9"/>
  <c r="W47" i="9"/>
  <c r="V44" i="9"/>
  <c r="T45" i="9"/>
  <c r="AB45" i="9"/>
  <c r="Z46" i="9"/>
  <c r="X47" i="9"/>
  <c r="AD56" i="9"/>
  <c r="AD63" i="9"/>
  <c r="AD67" i="9"/>
  <c r="AD72" i="9"/>
  <c r="AD66" i="9"/>
  <c r="AD71" i="9"/>
  <c r="T23" i="9"/>
  <c r="X23" i="9"/>
  <c r="AB23" i="9"/>
  <c r="D48" i="9"/>
  <c r="H48" i="9"/>
  <c r="L48" i="9"/>
  <c r="AD54" i="9"/>
  <c r="U23" i="9"/>
  <c r="Y23" i="9"/>
  <c r="N67" i="9"/>
  <c r="AD65" i="9"/>
  <c r="V23" i="9"/>
  <c r="Z23" i="9"/>
  <c r="N56" i="9"/>
  <c r="N70" i="9"/>
  <c r="AD58" i="9"/>
  <c r="AD70" i="9"/>
  <c r="S23" i="9"/>
  <c r="S48" i="9" s="1"/>
  <c r="AD57" i="9"/>
  <c r="AD64" i="9"/>
  <c r="AD69" i="9"/>
  <c r="F48" i="9"/>
  <c r="J48" i="9"/>
  <c r="N69" i="9"/>
  <c r="N71" i="9"/>
  <c r="C48" i="9"/>
  <c r="N72" i="9"/>
  <c r="E48" i="9"/>
  <c r="N65" i="9"/>
  <c r="G48" i="9"/>
  <c r="K48" i="9"/>
  <c r="N66" i="9"/>
  <c r="N42" i="9"/>
  <c r="I48" i="9"/>
  <c r="N57" i="9"/>
  <c r="N64" i="9"/>
  <c r="AD21" i="9"/>
  <c r="N22" i="9"/>
  <c r="U22" i="9"/>
  <c r="AD6" i="9"/>
  <c r="N20" i="9"/>
  <c r="N21" i="9"/>
  <c r="N19" i="9"/>
  <c r="S19" i="9"/>
  <c r="AD7" i="9"/>
  <c r="S20" i="9"/>
  <c r="C4" i="9"/>
  <c r="N9" i="9"/>
  <c r="N8" i="9"/>
  <c r="N7" i="9"/>
  <c r="N6" i="9"/>
  <c r="AD32" i="9" l="1"/>
  <c r="N39" i="9"/>
  <c r="AD33" i="9"/>
  <c r="AD19" i="9"/>
  <c r="S44" i="9"/>
  <c r="U48" i="9"/>
  <c r="Z48" i="9"/>
  <c r="X48" i="9"/>
  <c r="S4" i="9"/>
  <c r="C54" i="9"/>
  <c r="AD22" i="9"/>
  <c r="U47" i="9"/>
  <c r="Y48" i="9"/>
  <c r="AD20" i="9"/>
  <c r="S45" i="9"/>
  <c r="V48" i="9"/>
  <c r="AB48" i="9"/>
  <c r="T48" i="9"/>
  <c r="AD39" i="9"/>
  <c r="AD42" i="9"/>
  <c r="N32" i="9"/>
  <c r="N41" i="9"/>
  <c r="N31" i="9"/>
  <c r="D4" i="9"/>
  <c r="C29" i="9"/>
  <c r="N33" i="9"/>
  <c r="AD31" i="9"/>
  <c r="T4" i="9" l="1"/>
  <c r="D54" i="9"/>
  <c r="S54" i="9"/>
  <c r="S29" i="9"/>
  <c r="N45" i="9"/>
  <c r="N44" i="9"/>
  <c r="E4" i="9"/>
  <c r="D29" i="9"/>
  <c r="N40" i="9"/>
  <c r="AD40" i="9"/>
  <c r="U4" i="9" l="1"/>
  <c r="E54" i="9"/>
  <c r="T54" i="9"/>
  <c r="T29" i="9"/>
  <c r="N46" i="9"/>
  <c r="F4" i="9"/>
  <c r="E29" i="9"/>
  <c r="U54" i="9" l="1"/>
  <c r="U29" i="9"/>
  <c r="V4" i="9"/>
  <c r="F54" i="9"/>
  <c r="AD41" i="9"/>
  <c r="AD45" i="9"/>
  <c r="AD44" i="9"/>
  <c r="AD46" i="9"/>
  <c r="N47" i="9"/>
  <c r="G4" i="9"/>
  <c r="F29" i="9"/>
  <c r="V54" i="9" l="1"/>
  <c r="V29" i="9"/>
  <c r="W4" i="9"/>
  <c r="G54" i="9"/>
  <c r="AD47" i="9"/>
  <c r="H4" i="9"/>
  <c r="G29" i="9"/>
  <c r="X4" i="9" l="1"/>
  <c r="H54" i="9"/>
  <c r="W54" i="9"/>
  <c r="W29" i="9"/>
  <c r="I4" i="9"/>
  <c r="H29" i="9"/>
  <c r="I54" i="9" l="1"/>
  <c r="Y4" i="9"/>
  <c r="X54" i="9"/>
  <c r="X29" i="9"/>
  <c r="J4" i="9"/>
  <c r="I29" i="9"/>
  <c r="J54" i="9" l="1"/>
  <c r="Z4" i="9"/>
  <c r="Y29" i="9"/>
  <c r="Y54" i="9"/>
  <c r="K4" i="9"/>
  <c r="J29" i="9"/>
  <c r="AA4" i="9" l="1"/>
  <c r="K54" i="9"/>
  <c r="Z29" i="9"/>
  <c r="Z54" i="9"/>
  <c r="L4" i="9"/>
  <c r="K29" i="9"/>
  <c r="L29" i="9" l="1"/>
  <c r="AB4" i="9"/>
  <c r="L54" i="9"/>
  <c r="AA54" i="9"/>
  <c r="AA29" i="9"/>
  <c r="AB54" i="9" l="1"/>
  <c r="AB29" i="9"/>
</calcChain>
</file>

<file path=xl/sharedStrings.xml><?xml version="1.0" encoding="utf-8"?>
<sst xmlns="http://schemas.openxmlformats.org/spreadsheetml/2006/main" count="379" uniqueCount="139">
  <si>
    <t>Resource</t>
  </si>
  <si>
    <t>Installed Capacity, MW</t>
  </si>
  <si>
    <t>Total</t>
  </si>
  <si>
    <t>Expansion Options</t>
  </si>
  <si>
    <t>Gas - CCCT</t>
  </si>
  <si>
    <t>Gas- Peaking</t>
  </si>
  <si>
    <t>DSM - Energy Efficiency</t>
  </si>
  <si>
    <t>DSM - Load Control</t>
  </si>
  <si>
    <t>Renewable - Wind</t>
  </si>
  <si>
    <t>Renewable - Utility Solar</t>
  </si>
  <si>
    <t>Front Office Transactions</t>
  </si>
  <si>
    <t>Existing Unit Changes</t>
  </si>
  <si>
    <t>Coal Early Retirement/Conversions</t>
  </si>
  <si>
    <t>Thermal Plant End-of-life Retirements</t>
  </si>
  <si>
    <t>Coal Plant Gas Conversion Additions</t>
  </si>
  <si>
    <t>Turbine Upgrades</t>
  </si>
  <si>
    <t>Capacity (MW)</t>
  </si>
  <si>
    <t>Resource Totals</t>
  </si>
  <si>
    <t>East</t>
  </si>
  <si>
    <t>West</t>
  </si>
  <si>
    <t>Annual Additions, Long Term Resources</t>
  </si>
  <si>
    <t>Annual Additions, Short Term Resources</t>
  </si>
  <si>
    <t>Total Annual Additions</t>
  </si>
  <si>
    <t>Existing Plant Retirements/Conversions</t>
  </si>
  <si>
    <t>Resource Totals 1/</t>
  </si>
  <si>
    <t>10-year</t>
  </si>
  <si>
    <t>20-year</t>
  </si>
  <si>
    <t>Coal Ret_WY - Gas RePower</t>
  </si>
  <si>
    <t>Expansion Resources</t>
  </si>
  <si>
    <t>Total Wind</t>
  </si>
  <si>
    <t>DSM, Class 1 Total</t>
  </si>
  <si>
    <t>DSM, Class 2 Total</t>
  </si>
  <si>
    <t>FOT Mona Q3</t>
  </si>
  <si>
    <t>DSM, Class 1  Total</t>
  </si>
  <si>
    <t>DSM, Class 2  Total</t>
  </si>
  <si>
    <t>FOT COB Q3</t>
  </si>
  <si>
    <t>FOT NOB Q3</t>
  </si>
  <si>
    <t>FOT MidColumbia Q3</t>
  </si>
  <si>
    <t>FOT MidColumbia Q3 - 2</t>
  </si>
  <si>
    <t>1/ Front office transaction amounts reflect one-year transaction periods, are not additive, and are reported as a 10/20-year annual average.</t>
  </si>
  <si>
    <t>Study includes Naughton 3 gas conversion in 2015</t>
  </si>
  <si>
    <t>FOT in resource total are 10-year averages</t>
  </si>
  <si>
    <t>Detailed Portfolio Capacity by Year, Installed MW</t>
  </si>
  <si>
    <t>Hayden 1</t>
  </si>
  <si>
    <t>Hayden 2</t>
  </si>
  <si>
    <t>Hunter 2  (Coal Early Retirement/Conversions)</t>
  </si>
  <si>
    <t>Huntington 2  (Coal Early Retirement/Conversions)</t>
  </si>
  <si>
    <t>Carbon 1  (Coal Early Retirement/Conversions)</t>
  </si>
  <si>
    <t>Carbon 2  (Coal Early Retirement/Conversions)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</si>
  <si>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</si>
  <si>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</si>
  <si>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</si>
  <si>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</si>
  <si>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</si>
  <si>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</si>
  <si>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</si>
  <si>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</si>
  <si>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</si>
  <si>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CCCT - DJohns - J 1x1</t>
  </si>
  <si>
    <t>CCCT - Utah-S - J 1x1</t>
  </si>
  <si>
    <t>Total CCCT</t>
  </si>
  <si>
    <t>DSM, Class 1, UT-DLC-RES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</si>
  <si>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</si>
  <si>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</si>
  <si>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</si>
  <si>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</si>
  <si>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</si>
  <si>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</si>
  <si>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</si>
  <si>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</si>
  <si>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Source:</t>
  </si>
  <si>
    <t>RH1 - 2015IRP System Optimizer Report Package 03032015.xlsx</t>
  </si>
  <si>
    <t>2017 IRP vs 2015 IRP Update</t>
  </si>
  <si>
    <t>2017 IRP Preferred Portfolio</t>
  </si>
  <si>
    <t>2017 IRP vs Fall 2016 Ten-Year Business Plan sensitivity</t>
  </si>
  <si>
    <t xml:space="preserve">2017 IRP Preferred Portfolio less 2015 IRP Update </t>
  </si>
  <si>
    <t>2015 IRP Update</t>
  </si>
  <si>
    <t>Fall 2016 Ten-Year Business Plan sensitivity</t>
  </si>
  <si>
    <t>2017 IRP Preferred Portfolio less Fall 2016 Ten-Year Business Plan sensitivity</t>
  </si>
  <si>
    <t>IRP Case FS-GW4, Preferred Portfolio</t>
  </si>
  <si>
    <t>Craig 1  (Coal Early Retirement/Conversions)</t>
  </si>
  <si>
    <t>Craig 2</t>
  </si>
  <si>
    <t>SCCT Frame DJ</t>
  </si>
  <si>
    <t>SCCT Frame UTN</t>
  </si>
  <si>
    <t>Wind, Djohnston</t>
  </si>
  <si>
    <t>Wind, GO</t>
  </si>
  <si>
    <t>Wind, WYAE</t>
  </si>
  <si>
    <t>Utility Solar - PV - Utah-S</t>
  </si>
  <si>
    <t>DSM, Class 1, ID-Cool/WH</t>
  </si>
  <si>
    <t>DSM, Class 1, ID-Curtail</t>
  </si>
  <si>
    <t>DSM, Class 1, ID-Irrigate</t>
  </si>
  <si>
    <t>DSM, Class 1, UT-Cool/WH</t>
  </si>
  <si>
    <t>DSM, Class 1, UT-Curtail</t>
  </si>
  <si>
    <t>DSM, Class 1, UT-Irrigate</t>
  </si>
  <si>
    <t>DSM, Class 1, WY-Cool/WH</t>
  </si>
  <si>
    <t>DSM, Class 1, WY-Curtail</t>
  </si>
  <si>
    <t>DSM, Class 1, WY-Irrigate</t>
  </si>
  <si>
    <t>FOT Mona - SMR</t>
  </si>
  <si>
    <t>JimBridger 1  (Coal Early Retirement/Conversions)</t>
  </si>
  <si>
    <t>JimBridger 2  (Coal Early Retirement/Conversions)</t>
  </si>
  <si>
    <t>CCCT - WillamValcc - G 1x1</t>
  </si>
  <si>
    <t>Utility Solar - PV - Yakima</t>
  </si>
  <si>
    <t>DSM, Class 1, CA-Cool/WH</t>
  </si>
  <si>
    <t>DSM, Class 1, CA-Curtail</t>
  </si>
  <si>
    <t>DSM, Class 1, CA-Irrigate</t>
  </si>
  <si>
    <t>DSM, Class 1, OR-Cool/WH</t>
  </si>
  <si>
    <t>DSM, Class 1, WA-Cool/WH</t>
  </si>
  <si>
    <t>DSM, Class 1, WA-Curtail</t>
  </si>
  <si>
    <t>DSM, Class 1, WA-Irrigate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</si>
  <si>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</si>
  <si>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</si>
  <si>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</si>
  <si>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</si>
  <si>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</si>
  <si>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</si>
  <si>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</si>
  <si>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</si>
  <si>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>Renewable - Geothermal</t>
  </si>
  <si>
    <t>Renewable - Biomass</t>
  </si>
  <si>
    <t>Storage - Pumped Hydro</t>
  </si>
  <si>
    <t>Storage - CAES</t>
  </si>
  <si>
    <t>Storage - Other</t>
  </si>
  <si>
    <t>Nuclear</t>
  </si>
  <si>
    <t>IGCC with CCS</t>
  </si>
  <si>
    <t>Study Name: I15U_Case_Opt_F  (03-03-16 0505 PM)</t>
  </si>
  <si>
    <t>CCCT - DJohns - F 2x1</t>
  </si>
  <si>
    <t>CCCT - Utah-N - J 1x1</t>
  </si>
  <si>
    <t>CCCT - Utah-S - F 2x1</t>
  </si>
  <si>
    <t>CCCT - SOregonCal - J 1x1</t>
  </si>
  <si>
    <t>CCCT - WillamValcc - J 1x1</t>
  </si>
  <si>
    <t>Study Name: I17s_S_16BPO  (02-22-17 0135 PM)</t>
  </si>
  <si>
    <t/>
  </si>
  <si>
    <t>Utility Solar - PV - S-Oregon</t>
  </si>
  <si>
    <t>Study includes Naughton 3 retirement at the end of 2018</t>
  </si>
  <si>
    <t>2017-2026</t>
  </si>
  <si>
    <t>Study includes Naughton 3 gas conversion at the end of 2018</t>
  </si>
  <si>
    <t>FOT in resource total are 10-year averages, and include Winter FOTs in the 2017 IRP.</t>
  </si>
  <si>
    <t>Study Name: I15U_Case_Opt_F</t>
  </si>
  <si>
    <t xml:space="preserve">Study Name: I17s_S_16BPO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</si>
</sst>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_);_(* \(#,##0.0\);_(* &quot;-&quot;??_);_(@_)"/>
    <numFmt numFmtId="167" formatCode="_(* #,##0.0_);_(* \(#,##0.0\);_(* &quot;-&quot;?_);_(@_)"/>
    <numFmt numFmtId="168" formatCode="[$-409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/>
  </cellStyleXfs>
  <cellXfs count="235">
    <xf numFmtId="0" fontId="0" fillId="0" borderId="0" xfId="0"/>
    <xf numFmtId="1" fontId="2" fillId="3" borderId="2" xfId="0" applyNumberFormat="1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/>
    <xf numFmtId="0" fontId="5" fillId="3" borderId="4" xfId="0" applyFont="1" applyFill="1" applyBorder="1" applyAlignment="1"/>
    <xf numFmtId="0" fontId="2" fillId="3" borderId="12" xfId="0" applyFont="1" applyFill="1" applyBorder="1" applyAlignment="1">
      <alignment horizontal="center" vertical="top"/>
    </xf>
    <xf numFmtId="0" fontId="2" fillId="6" borderId="8" xfId="0" applyFont="1" applyFill="1" applyBorder="1" applyAlignment="1"/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applyNumberFormat="1" applyFont="1"/>
    <xf numFmtId="0" fontId="3" fillId="6" borderId="8" xfId="0" applyFont="1" applyFill="1" applyBorder="1" applyAlignment="1"/>
    <xf numFmtId="0" fontId="3" fillId="6" borderId="9" xfId="0" applyFont="1" applyFill="1" applyBorder="1" applyAlignment="1"/>
    <xf numFmtId="0" fontId="3" fillId="6" borderId="6" xfId="0" applyFont="1" applyFill="1" applyBorder="1" applyAlignment="1"/>
    <xf numFmtId="0" fontId="4" fillId="3" borderId="6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center" vertical="top"/>
    </xf>
    <xf numFmtId="0" fontId="3" fillId="0" borderId="13" xfId="0" applyFont="1" applyBorder="1" applyAlignment="1"/>
    <xf numFmtId="0" fontId="3" fillId="3" borderId="10" xfId="0" applyFont="1" applyFill="1" applyBorder="1" applyAlignment="1">
      <alignment horizontal="center" vertical="top"/>
    </xf>
    <xf numFmtId="0" fontId="3" fillId="6" borderId="14" xfId="0" applyFont="1" applyFill="1" applyBorder="1" applyAlignment="1"/>
    <xf numFmtId="0" fontId="3" fillId="6" borderId="11" xfId="0" applyFont="1" applyFill="1" applyBorder="1" applyAlignment="1"/>
    <xf numFmtId="0" fontId="3" fillId="0" borderId="15" xfId="0" applyFont="1" applyBorder="1" applyAlignment="1"/>
    <xf numFmtId="0" fontId="3" fillId="0" borderId="8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0" fontId="3" fillId="3" borderId="18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right"/>
    </xf>
    <xf numFmtId="0" fontId="3" fillId="0" borderId="11" xfId="0" applyFont="1" applyBorder="1" applyAlignment="1"/>
    <xf numFmtId="0" fontId="3" fillId="3" borderId="20" xfId="0" applyFont="1" applyFill="1" applyBorder="1" applyAlignment="1">
      <alignment horizontal="right"/>
    </xf>
    <xf numFmtId="0" fontId="3" fillId="0" borderId="0" xfId="0" applyFont="1" applyAlignment="1"/>
    <xf numFmtId="0" fontId="3" fillId="3" borderId="8" xfId="0" applyFont="1" applyFill="1" applyBorder="1" applyAlignment="1">
      <alignment horizontal="right"/>
    </xf>
    <xf numFmtId="0" fontId="3" fillId="0" borderId="0" xfId="0" applyFont="1" applyFill="1" applyAlignme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5" fontId="9" fillId="0" borderId="0" xfId="0" applyNumberFormat="1" applyFont="1" applyAlignment="1">
      <alignment horizontal="left" vertical="center"/>
    </xf>
    <xf numFmtId="0" fontId="7" fillId="3" borderId="4" xfId="0" applyFont="1" applyFill="1" applyBorder="1" applyAlignment="1">
      <alignment horizontal="center" wrapText="1"/>
    </xf>
    <xf numFmtId="164" fontId="7" fillId="5" borderId="4" xfId="1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1" fontId="7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Continuous" vertical="center"/>
    </xf>
    <xf numFmtId="0" fontId="7" fillId="3" borderId="6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1" fontId="7" fillId="3" borderId="7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2" fillId="3" borderId="24" xfId="0" applyFont="1" applyFill="1" applyBorder="1" applyAlignment="1">
      <alignment horizontal="center" vertical="top"/>
    </xf>
    <xf numFmtId="164" fontId="5" fillId="0" borderId="4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0" fontId="3" fillId="3" borderId="24" xfId="0" applyFont="1" applyFill="1" applyBorder="1" applyAlignment="1">
      <alignment horizontal="center" vertical="top"/>
    </xf>
    <xf numFmtId="0" fontId="3" fillId="6" borderId="25" xfId="0" applyFont="1" applyFill="1" applyBorder="1" applyAlignment="1"/>
    <xf numFmtId="0" fontId="3" fillId="0" borderId="26" xfId="0" applyFont="1" applyBorder="1" applyAlignment="1"/>
    <xf numFmtId="0" fontId="2" fillId="0" borderId="16" xfId="0" applyFont="1" applyBorder="1" applyAlignment="1"/>
    <xf numFmtId="164" fontId="5" fillId="0" borderId="17" xfId="2" applyNumberFormat="1" applyFont="1" applyBorder="1" applyAlignment="1">
      <alignment horizontal="center"/>
    </xf>
    <xf numFmtId="0" fontId="3" fillId="0" borderId="23" xfId="0" applyFont="1" applyBorder="1" applyAlignment="1"/>
    <xf numFmtId="166" fontId="5" fillId="0" borderId="2" xfId="2" applyNumberFormat="1" applyFont="1" applyBorder="1" applyAlignment="1">
      <alignment horizontal="center"/>
    </xf>
    <xf numFmtId="166" fontId="5" fillId="0" borderId="4" xfId="2" applyNumberFormat="1" applyFont="1" applyBorder="1" applyAlignment="1">
      <alignment horizontal="center"/>
    </xf>
    <xf numFmtId="166" fontId="5" fillId="0" borderId="17" xfId="2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164" fontId="5" fillId="3" borderId="21" xfId="2" applyNumberFormat="1" applyFont="1" applyFill="1" applyBorder="1" applyAlignment="1">
      <alignment horizontal="center"/>
    </xf>
    <xf numFmtId="164" fontId="5" fillId="3" borderId="22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5" fillId="3" borderId="4" xfId="2" applyNumberFormat="1" applyFont="1" applyFill="1" applyBorder="1" applyAlignment="1">
      <alignment horizontal="center"/>
    </xf>
    <xf numFmtId="0" fontId="5" fillId="3" borderId="27" xfId="0" applyFont="1" applyFill="1" applyBorder="1" applyAlignment="1"/>
    <xf numFmtId="0" fontId="2" fillId="6" borderId="28" xfId="0" applyFont="1" applyFill="1" applyBorder="1" applyAlignment="1"/>
    <xf numFmtId="0" fontId="5" fillId="3" borderId="27" xfId="0" applyFont="1" applyFill="1" applyBorder="1" applyAlignment="1">
      <alignment horizontal="centerContinuous" vertical="center"/>
    </xf>
    <xf numFmtId="0" fontId="5" fillId="3" borderId="27" xfId="0" applyFont="1" applyFill="1" applyBorder="1" applyAlignment="1">
      <alignment horizontal="centerContinuous"/>
    </xf>
    <xf numFmtId="1" fontId="5" fillId="3" borderId="27" xfId="0" applyNumberFormat="1" applyFont="1" applyFill="1" applyBorder="1" applyAlignment="1">
      <alignment horizontal="center"/>
    </xf>
    <xf numFmtId="0" fontId="5" fillId="3" borderId="27" xfId="0" applyNumberFormat="1" applyFont="1" applyFill="1" applyBorder="1" applyAlignment="1">
      <alignment horizontal="center"/>
    </xf>
    <xf numFmtId="0" fontId="3" fillId="6" borderId="28" xfId="0" applyFont="1" applyFill="1" applyBorder="1" applyAlignment="1"/>
    <xf numFmtId="0" fontId="4" fillId="3" borderId="28" xfId="0" applyFont="1" applyFill="1" applyBorder="1" applyAlignment="1">
      <alignment horizontal="centerContinuous" wrapText="1"/>
    </xf>
    <xf numFmtId="0" fontId="4" fillId="3" borderId="27" xfId="0" applyFont="1" applyFill="1" applyBorder="1" applyAlignment="1">
      <alignment horizontal="centerContinuous"/>
    </xf>
    <xf numFmtId="164" fontId="5" fillId="0" borderId="27" xfId="2" applyNumberFormat="1" applyFont="1" applyBorder="1" applyAlignment="1">
      <alignment horizontal="center"/>
    </xf>
    <xf numFmtId="0" fontId="3" fillId="0" borderId="29" xfId="0" applyFont="1" applyBorder="1" applyAlignment="1"/>
    <xf numFmtId="0" fontId="3" fillId="0" borderId="30" xfId="0" applyFont="1" applyBorder="1" applyAlignment="1"/>
    <xf numFmtId="43" fontId="5" fillId="0" borderId="2" xfId="2" applyNumberFormat="1" applyFont="1" applyBorder="1" applyAlignment="1">
      <alignment horizontal="center"/>
    </xf>
    <xf numFmtId="164" fontId="5" fillId="0" borderId="31" xfId="2" applyNumberFormat="1" applyFont="1" applyBorder="1" applyAlignment="1">
      <alignment horizontal="center"/>
    </xf>
    <xf numFmtId="0" fontId="2" fillId="3" borderId="30" xfId="0" applyFont="1" applyFill="1" applyBorder="1" applyAlignment="1">
      <alignment horizontal="center" vertical="top"/>
    </xf>
    <xf numFmtId="0" fontId="3" fillId="6" borderId="32" xfId="0" applyFont="1" applyFill="1" applyBorder="1" applyAlignment="1"/>
    <xf numFmtId="0" fontId="3" fillId="6" borderId="33" xfId="0" applyFont="1" applyFill="1" applyBorder="1" applyAlignment="1"/>
    <xf numFmtId="0" fontId="3" fillId="3" borderId="14" xfId="0" applyFont="1" applyFill="1" applyBorder="1" applyAlignment="1">
      <alignment horizontal="center" vertical="top"/>
    </xf>
    <xf numFmtId="0" fontId="3" fillId="0" borderId="34" xfId="0" applyFont="1" applyBorder="1" applyAlignment="1"/>
    <xf numFmtId="164" fontId="5" fillId="0" borderId="35" xfId="2" applyNumberFormat="1" applyFont="1" applyFill="1" applyBorder="1" applyAlignment="1">
      <alignment horizontal="center"/>
    </xf>
    <xf numFmtId="0" fontId="3" fillId="0" borderId="36" xfId="0" applyFont="1" applyBorder="1" applyAlignment="1"/>
    <xf numFmtId="0" fontId="2" fillId="3" borderId="1" xfId="0" applyFont="1" applyFill="1" applyBorder="1" applyAlignment="1"/>
    <xf numFmtId="0" fontId="2" fillId="4" borderId="8" xfId="0" applyFont="1" applyFill="1" applyBorder="1" applyAlignment="1"/>
    <xf numFmtId="164" fontId="3" fillId="0" borderId="2" xfId="2" applyNumberFormat="1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164" fontId="9" fillId="0" borderId="4" xfId="1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165" fontId="8" fillId="0" borderId="0" xfId="0" applyNumberFormat="1" applyFont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Continuous" vertical="center"/>
    </xf>
    <xf numFmtId="0" fontId="5" fillId="3" borderId="37" xfId="0" applyFont="1" applyFill="1" applyBorder="1" applyAlignment="1">
      <alignment horizontal="centerContinuous"/>
    </xf>
    <xf numFmtId="1" fontId="5" fillId="3" borderId="37" xfId="0" applyNumberFormat="1" applyFont="1" applyFill="1" applyBorder="1" applyAlignment="1">
      <alignment horizontal="center"/>
    </xf>
    <xf numFmtId="0" fontId="5" fillId="3" borderId="37" xfId="0" applyNumberFormat="1" applyFont="1" applyFill="1" applyBorder="1" applyAlignment="1">
      <alignment horizontal="center"/>
    </xf>
    <xf numFmtId="164" fontId="5" fillId="0" borderId="37" xfId="2" applyNumberFormat="1" applyFont="1" applyBorder="1" applyAlignment="1">
      <alignment horizontal="center"/>
    </xf>
    <xf numFmtId="0" fontId="4" fillId="3" borderId="33" xfId="0" applyFont="1" applyFill="1" applyBorder="1" applyAlignment="1">
      <alignment horizontal="centerContinuous" wrapText="1"/>
    </xf>
    <xf numFmtId="0" fontId="4" fillId="3" borderId="37" xfId="0" applyFont="1" applyFill="1" applyBorder="1" applyAlignment="1">
      <alignment horizontal="centerContinuous"/>
    </xf>
    <xf numFmtId="164" fontId="5" fillId="0" borderId="38" xfId="2" applyNumberFormat="1" applyFont="1" applyBorder="1" applyAlignment="1">
      <alignment horizontal="center"/>
    </xf>
    <xf numFmtId="0" fontId="2" fillId="3" borderId="25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right" vertical="top"/>
    </xf>
    <xf numFmtId="0" fontId="3" fillId="7" borderId="29" xfId="0" applyFont="1" applyFill="1" applyBorder="1" applyAlignment="1"/>
    <xf numFmtId="0" fontId="3" fillId="3" borderId="2" xfId="0" applyFont="1" applyFill="1" applyBorder="1" applyAlignment="1">
      <alignment horizontal="right" vertical="top"/>
    </xf>
    <xf numFmtId="0" fontId="3" fillId="7" borderId="36" xfId="0" applyFont="1" applyFill="1" applyBorder="1" applyAlignment="1"/>
    <xf numFmtId="164" fontId="5" fillId="7" borderId="2" xfId="2" applyNumberFormat="1" applyFont="1" applyFill="1" applyBorder="1" applyAlignment="1">
      <alignment horizontal="center"/>
    </xf>
    <xf numFmtId="164" fontId="5" fillId="7" borderId="10" xfId="2" applyNumberFormat="1" applyFont="1" applyFill="1" applyBorder="1" applyAlignment="1">
      <alignment horizontal="center"/>
    </xf>
    <xf numFmtId="164" fontId="5" fillId="7" borderId="4" xfId="2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39" xfId="0" applyFont="1" applyBorder="1" applyAlignment="1"/>
    <xf numFmtId="0" fontId="2" fillId="4" borderId="40" xfId="0" applyFont="1" applyFill="1" applyBorder="1" applyAlignment="1"/>
    <xf numFmtId="0" fontId="2" fillId="4" borderId="41" xfId="0" applyFont="1" applyFill="1" applyBorder="1" applyAlignment="1"/>
    <xf numFmtId="0" fontId="3" fillId="0" borderId="42" xfId="0" applyFont="1" applyBorder="1" applyAlignment="1"/>
    <xf numFmtId="164" fontId="3" fillId="0" borderId="42" xfId="2" applyNumberFormat="1" applyFont="1" applyBorder="1" applyAlignment="1">
      <alignment horizontal="center"/>
    </xf>
    <xf numFmtId="0" fontId="2" fillId="0" borderId="42" xfId="0" applyFont="1" applyBorder="1" applyAlignment="1"/>
    <xf numFmtId="164" fontId="2" fillId="0" borderId="42" xfId="2" applyNumberFormat="1" applyFont="1" applyBorder="1" applyAlignment="1">
      <alignment horizontal="center"/>
    </xf>
    <xf numFmtId="0" fontId="2" fillId="3" borderId="43" xfId="0" applyFont="1" applyFill="1" applyBorder="1" applyAlignment="1"/>
    <xf numFmtId="0" fontId="2" fillId="3" borderId="42" xfId="0" applyFont="1" applyFill="1" applyBorder="1" applyAlignment="1">
      <alignment horizontal="centerContinuous"/>
    </xf>
    <xf numFmtId="0" fontId="2" fillId="3" borderId="44" xfId="0" applyFont="1" applyFill="1" applyBorder="1" applyAlignment="1">
      <alignment horizontal="centerContinuous"/>
    </xf>
    <xf numFmtId="0" fontId="2" fillId="4" borderId="44" xfId="0" applyFont="1" applyFill="1" applyBorder="1" applyAlignment="1"/>
    <xf numFmtId="0" fontId="3" fillId="0" borderId="45" xfId="0" applyFont="1" applyBorder="1" applyAlignment="1"/>
    <xf numFmtId="0" fontId="2" fillId="4" borderId="46" xfId="0" applyFont="1" applyFill="1" applyBorder="1" applyAlignment="1"/>
    <xf numFmtId="0" fontId="2" fillId="4" borderId="47" xfId="0" applyFont="1" applyFill="1" applyBorder="1" applyAlignment="1"/>
    <xf numFmtId="0" fontId="3" fillId="0" borderId="48" xfId="0" applyFont="1" applyBorder="1" applyAlignment="1"/>
    <xf numFmtId="164" fontId="3" fillId="0" borderId="48" xfId="2" applyNumberFormat="1" applyFont="1" applyBorder="1" applyAlignment="1">
      <alignment horizontal="center"/>
    </xf>
    <xf numFmtId="0" fontId="2" fillId="3" borderId="50" xfId="0" applyFont="1" applyFill="1" applyBorder="1" applyAlignment="1"/>
    <xf numFmtId="0" fontId="2" fillId="3" borderId="48" xfId="0" applyFont="1" applyFill="1" applyBorder="1" applyAlignment="1">
      <alignment horizontal="centerContinuous"/>
    </xf>
    <xf numFmtId="0" fontId="2" fillId="3" borderId="51" xfId="0" applyFont="1" applyFill="1" applyBorder="1" applyAlignment="1">
      <alignment horizontal="centerContinuous"/>
    </xf>
    <xf numFmtId="0" fontId="2" fillId="4" borderId="51" xfId="0" applyFont="1" applyFill="1" applyBorder="1" applyAlignment="1"/>
    <xf numFmtId="0" fontId="3" fillId="0" borderId="52" xfId="0" applyFont="1" applyBorder="1" applyAlignment="1"/>
    <xf numFmtId="0" fontId="3" fillId="0" borderId="53" xfId="0" applyFont="1" applyBorder="1" applyAlignment="1"/>
    <xf numFmtId="0" fontId="2" fillId="4" borderId="54" xfId="0" applyFont="1" applyFill="1" applyBorder="1" applyAlignment="1"/>
    <xf numFmtId="0" fontId="2" fillId="4" borderId="55" xfId="0" applyFont="1" applyFill="1" applyBorder="1" applyAlignment="1"/>
    <xf numFmtId="0" fontId="3" fillId="0" borderId="56" xfId="0" applyFont="1" applyBorder="1" applyAlignment="1"/>
    <xf numFmtId="164" fontId="3" fillId="0" borderId="56" xfId="2" applyNumberFormat="1" applyFont="1" applyBorder="1" applyAlignment="1">
      <alignment horizontal="center"/>
    </xf>
    <xf numFmtId="0" fontId="2" fillId="0" borderId="56" xfId="0" applyFont="1" applyBorder="1" applyAlignment="1"/>
    <xf numFmtId="164" fontId="2" fillId="0" borderId="56" xfId="2" applyNumberFormat="1" applyFont="1" applyBorder="1" applyAlignment="1">
      <alignment horizontal="center"/>
    </xf>
    <xf numFmtId="0" fontId="5" fillId="3" borderId="56" xfId="0" applyFont="1" applyFill="1" applyBorder="1" applyAlignment="1"/>
    <xf numFmtId="0" fontId="2" fillId="3" borderId="57" xfId="0" applyFont="1" applyFill="1" applyBorder="1" applyAlignment="1">
      <alignment horizontal="center" vertical="top"/>
    </xf>
    <xf numFmtId="0" fontId="2" fillId="6" borderId="58" xfId="0" applyFont="1" applyFill="1" applyBorder="1" applyAlignment="1"/>
    <xf numFmtId="0" fontId="3" fillId="0" borderId="59" xfId="0" applyFont="1" applyBorder="1" applyAlignment="1"/>
    <xf numFmtId="0" fontId="5" fillId="3" borderId="56" xfId="0" applyFont="1" applyFill="1" applyBorder="1" applyAlignment="1">
      <alignment horizontal="centerContinuous" vertical="center"/>
    </xf>
    <xf numFmtId="0" fontId="5" fillId="3" borderId="56" xfId="0" applyFont="1" applyFill="1" applyBorder="1" applyAlignment="1">
      <alignment horizontal="centerContinuous"/>
    </xf>
    <xf numFmtId="1" fontId="5" fillId="3" borderId="56" xfId="0" applyNumberFormat="1" applyFont="1" applyFill="1" applyBorder="1" applyAlignment="1">
      <alignment horizontal="center"/>
    </xf>
    <xf numFmtId="0" fontId="5" fillId="3" borderId="56" xfId="0" applyNumberFormat="1" applyFont="1" applyFill="1" applyBorder="1" applyAlignment="1">
      <alignment horizontal="center"/>
    </xf>
    <xf numFmtId="0" fontId="3" fillId="6" borderId="58" xfId="0" applyFont="1" applyFill="1" applyBorder="1" applyAlignment="1"/>
    <xf numFmtId="0" fontId="3" fillId="6" borderId="54" xfId="0" applyFont="1" applyFill="1" applyBorder="1" applyAlignment="1"/>
    <xf numFmtId="0" fontId="3" fillId="6" borderId="55" xfId="0" applyFont="1" applyFill="1" applyBorder="1" applyAlignment="1"/>
    <xf numFmtId="164" fontId="5" fillId="0" borderId="56" xfId="2" applyNumberFormat="1" applyFont="1" applyBorder="1" applyAlignment="1">
      <alignment horizontal="center"/>
    </xf>
    <xf numFmtId="0" fontId="4" fillId="3" borderId="58" xfId="0" applyFont="1" applyFill="1" applyBorder="1" applyAlignment="1">
      <alignment horizontal="centerContinuous" wrapText="1"/>
    </xf>
    <xf numFmtId="0" fontId="4" fillId="3" borderId="55" xfId="0" applyFont="1" applyFill="1" applyBorder="1" applyAlignment="1">
      <alignment horizontal="centerContinuous" wrapText="1"/>
    </xf>
    <xf numFmtId="0" fontId="4" fillId="3" borderId="56" xfId="0" applyFont="1" applyFill="1" applyBorder="1" applyAlignment="1">
      <alignment horizontal="centerContinuous"/>
    </xf>
    <xf numFmtId="0" fontId="3" fillId="0" borderId="60" xfId="0" applyFont="1" applyBorder="1" applyAlignment="1"/>
    <xf numFmtId="0" fontId="3" fillId="0" borderId="61" xfId="0" applyFont="1" applyFill="1" applyBorder="1" applyAlignment="1"/>
    <xf numFmtId="0" fontId="2" fillId="6" borderId="51" xfId="0" applyFont="1" applyFill="1" applyBorder="1" applyAlignment="1"/>
    <xf numFmtId="0" fontId="3" fillId="6" borderId="51" xfId="0" applyFont="1" applyFill="1" applyBorder="1" applyAlignment="1"/>
    <xf numFmtId="0" fontId="3" fillId="6" borderId="46" xfId="0" applyFont="1" applyFill="1" applyBorder="1" applyAlignment="1"/>
    <xf numFmtId="0" fontId="3" fillId="6" borderId="47" xfId="0" applyFont="1" applyFill="1" applyBorder="1" applyAlignment="1"/>
    <xf numFmtId="164" fontId="5" fillId="0" borderId="48" xfId="2" applyNumberFormat="1" applyFont="1" applyBorder="1" applyAlignment="1">
      <alignment horizontal="center"/>
    </xf>
    <xf numFmtId="0" fontId="3" fillId="0" borderId="62" xfId="0" applyFont="1" applyBorder="1" applyAlignment="1"/>
    <xf numFmtId="0" fontId="3" fillId="0" borderId="63" xfId="0" applyFont="1" applyBorder="1" applyAlignment="1"/>
    <xf numFmtId="0" fontId="3" fillId="0" borderId="64" xfId="0" applyFont="1" applyBorder="1" applyAlignment="1"/>
    <xf numFmtId="164" fontId="5" fillId="0" borderId="49" xfId="2" applyNumberFormat="1" applyFont="1" applyBorder="1" applyAlignment="1">
      <alignment horizontal="center"/>
    </xf>
    <xf numFmtId="0" fontId="2" fillId="3" borderId="64" xfId="0" applyFont="1" applyFill="1" applyBorder="1" applyAlignment="1">
      <alignment horizontal="center" vertical="top"/>
    </xf>
    <xf numFmtId="0" fontId="3" fillId="0" borderId="65" xfId="0" applyFont="1" applyBorder="1" applyAlignment="1"/>
    <xf numFmtId="0" fontId="3" fillId="0" borderId="66" xfId="0" applyFont="1" applyBorder="1" applyAlignment="1"/>
    <xf numFmtId="0" fontId="3" fillId="0" borderId="61" xfId="0" applyFont="1" applyBorder="1" applyAlignment="1"/>
    <xf numFmtId="0" fontId="3" fillId="7" borderId="61" xfId="0" applyFont="1" applyFill="1" applyBorder="1" applyAlignment="1"/>
    <xf numFmtId="0" fontId="3" fillId="7" borderId="60" xfId="0" applyFont="1" applyFill="1" applyBorder="1" applyAlignment="1"/>
    <xf numFmtId="0" fontId="3" fillId="0" borderId="67" xfId="0" applyFont="1" applyBorder="1" applyAlignment="1"/>
    <xf numFmtId="164" fontId="5" fillId="0" borderId="68" xfId="2" applyNumberFormat="1" applyFont="1" applyFill="1" applyBorder="1" applyAlignment="1">
      <alignment horizontal="center"/>
    </xf>
    <xf numFmtId="0" fontId="3" fillId="0" borderId="69" xfId="0" applyFont="1" applyBorder="1" applyAlignment="1"/>
    <xf numFmtId="0" fontId="2" fillId="4" borderId="70" xfId="0" applyFont="1" applyFill="1" applyBorder="1" applyAlignment="1"/>
    <xf numFmtId="0" fontId="2" fillId="4" borderId="71" xfId="0" applyFont="1" applyFill="1" applyBorder="1" applyAlignment="1"/>
    <xf numFmtId="0" fontId="3" fillId="0" borderId="72" xfId="0" applyFont="1" applyBorder="1" applyAlignment="1"/>
    <xf numFmtId="164" fontId="3" fillId="0" borderId="72" xfId="2" applyNumberFormat="1" applyFont="1" applyBorder="1" applyAlignment="1">
      <alignment horizontal="center"/>
    </xf>
    <xf numFmtId="0" fontId="2" fillId="0" borderId="72" xfId="0" applyFont="1" applyBorder="1" applyAlignment="1"/>
    <xf numFmtId="164" fontId="2" fillId="0" borderId="72" xfId="2" applyNumberFormat="1" applyFont="1" applyBorder="1" applyAlignment="1">
      <alignment horizontal="center"/>
    </xf>
    <xf numFmtId="0" fontId="2" fillId="3" borderId="73" xfId="0" applyFont="1" applyFill="1" applyBorder="1" applyAlignment="1"/>
    <xf numFmtId="0" fontId="2" fillId="3" borderId="72" xfId="0" applyFont="1" applyFill="1" applyBorder="1" applyAlignment="1">
      <alignment horizontal="centerContinuous"/>
    </xf>
    <xf numFmtId="0" fontId="2" fillId="3" borderId="74" xfId="0" applyFont="1" applyFill="1" applyBorder="1" applyAlignment="1">
      <alignment horizontal="centerContinuous"/>
    </xf>
    <xf numFmtId="0" fontId="2" fillId="4" borderId="74" xfId="0" applyFont="1" applyFill="1" applyBorder="1" applyAlignment="1"/>
    <xf numFmtId="0" fontId="3" fillId="0" borderId="75" xfId="0" applyFont="1" applyBorder="1" applyAlignment="1"/>
    <xf numFmtId="0" fontId="7" fillId="3" borderId="72" xfId="0" applyFont="1" applyFill="1" applyBorder="1" applyAlignment="1">
      <alignment horizontal="centerContinuous" vertical="center"/>
    </xf>
    <xf numFmtId="0" fontId="9" fillId="0" borderId="0" xfId="0" applyFont="1"/>
    <xf numFmtId="0" fontId="13" fillId="0" borderId="0" xfId="0" applyFont="1"/>
    <xf numFmtId="166" fontId="9" fillId="5" borderId="4" xfId="0" applyNumberFormat="1" applyFont="1" applyFill="1" applyBorder="1"/>
    <xf numFmtId="164" fontId="9" fillId="5" borderId="4" xfId="0" applyNumberFormat="1" applyFont="1" applyFill="1" applyBorder="1"/>
    <xf numFmtId="164" fontId="9" fillId="0" borderId="4" xfId="0" applyNumberFormat="1" applyFont="1" applyBorder="1"/>
    <xf numFmtId="164" fontId="7" fillId="0" borderId="4" xfId="1" applyNumberFormat="1" applyFont="1" applyBorder="1"/>
    <xf numFmtId="43" fontId="9" fillId="5" borderId="4" xfId="0" applyNumberFormat="1" applyFont="1" applyFill="1" applyBorder="1"/>
    <xf numFmtId="167" fontId="9" fillId="5" borderId="4" xfId="0" applyNumberFormat="1" applyFont="1" applyFill="1" applyBorder="1"/>
    <xf numFmtId="164" fontId="9" fillId="0" borderId="4" xfId="1" applyNumberFormat="1" applyFont="1" applyBorder="1"/>
    <xf numFmtId="164" fontId="7" fillId="0" borderId="4" xfId="0" applyNumberFormat="1" applyFont="1" applyFill="1" applyBorder="1"/>
    <xf numFmtId="164" fontId="9" fillId="5" borderId="72" xfId="0" applyNumberFormat="1" applyFont="1" applyFill="1" applyBorder="1"/>
    <xf numFmtId="164" fontId="9" fillId="0" borderId="74" xfId="0" applyNumberFormat="1" applyFont="1" applyBorder="1"/>
    <xf numFmtId="0" fontId="9" fillId="0" borderId="74" xfId="0" applyFont="1" applyBorder="1" applyAlignment="1">
      <alignment horizontal="right"/>
    </xf>
    <xf numFmtId="164" fontId="9" fillId="0" borderId="72" xfId="0" applyNumberFormat="1" applyFont="1" applyBorder="1"/>
    <xf numFmtId="164" fontId="7" fillId="0" borderId="72" xfId="0" applyNumberFormat="1" applyFont="1" applyFill="1" applyBorder="1"/>
    <xf numFmtId="0" fontId="9" fillId="0" borderId="0" xfId="0" applyFont="1" applyFill="1"/>
    <xf numFmtId="164" fontId="7" fillId="0" borderId="4" xfId="0" applyNumberFormat="1" applyFont="1" applyBorder="1"/>
    <xf numFmtId="164" fontId="7" fillId="0" borderId="35" xfId="1" applyNumberFormat="1" applyFont="1" applyBorder="1"/>
    <xf numFmtId="0" fontId="7" fillId="0" borderId="0" xfId="0" applyFont="1"/>
    <xf numFmtId="166" fontId="9" fillId="5" borderId="72" xfId="0" applyNumberFormat="1" applyFont="1" applyFill="1" applyBorder="1"/>
    <xf numFmtId="164" fontId="9" fillId="0" borderId="0" xfId="0" applyNumberFormat="1" applyFont="1"/>
    <xf numFmtId="0" fontId="9" fillId="0" borderId="72" xfId="0" applyFont="1" applyBorder="1" applyAlignment="1">
      <alignment horizontal="right"/>
    </xf>
    <xf numFmtId="164" fontId="7" fillId="0" borderId="72" xfId="1" applyNumberFormat="1" applyFont="1" applyBorder="1"/>
    <xf numFmtId="0" fontId="2" fillId="0" borderId="0" xfId="0" applyFont="1"/>
    <xf numFmtId="0" fontId="14" fillId="0" borderId="0" xfId="0" applyFont="1"/>
    <xf numFmtId="0" fontId="15" fillId="2" borderId="0" xfId="0" applyFont="1" applyFill="1"/>
    <xf numFmtId="0" fontId="9" fillId="2" borderId="0" xfId="0" applyFont="1" applyFill="1"/>
    <xf numFmtId="0" fontId="9" fillId="4" borderId="42" xfId="0" applyFont="1" applyFill="1" applyBorder="1"/>
    <xf numFmtId="168" fontId="4" fillId="0" borderId="0" xfId="3" applyFont="1"/>
    <xf numFmtId="0" fontId="9" fillId="4" borderId="48" xfId="0" applyFont="1" applyFill="1" applyBorder="1"/>
    <xf numFmtId="0" fontId="9" fillId="4" borderId="56" xfId="0" applyFont="1" applyFill="1" applyBorder="1"/>
    <xf numFmtId="0" fontId="6" fillId="0" borderId="0" xfId="0" applyFont="1"/>
    <xf numFmtId="0" fontId="9" fillId="4" borderId="72" xfId="0" applyFont="1" applyFill="1" applyBorder="1"/>
    <xf numFmtId="0" fontId="9" fillId="0" borderId="72" xfId="0" applyFont="1" applyFill="1" applyBorder="1" applyAlignment="1">
      <alignment horizontal="right"/>
    </xf>
    <xf numFmtId="164" fontId="9" fillId="0" borderId="4" xfId="0" applyNumberFormat="1" applyFont="1" applyFill="1" applyBorder="1"/>
    <xf numFmtId="164" fontId="9" fillId="0" borderId="72" xfId="0" applyNumberFormat="1" applyFont="1" applyFill="1" applyBorder="1"/>
    <xf numFmtId="0" fontId="12" fillId="8" borderId="0" xfId="0" applyFont="1" applyFill="1" applyAlignment="1">
      <alignment horizontal="center"/>
    </xf>
    <xf numFmtId="0" fontId="3" fillId="3" borderId="23" xfId="0" applyFont="1" applyFill="1" applyBorder="1" applyAlignment="1">
      <alignment horizontal="right"/>
    </xf>
    <xf numFmtId="164" fontId="5" fillId="3" borderId="2" xfId="2" applyNumberFormat="1" applyFont="1" applyFill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114"/>
  <sheetViews>
    <sheetView showGridLines="0" tabSelected="1" zoomScaleNormal="100" workbookViewId="0">
      <selection sqref="A1:N1"/>
    </sheetView>
  </sheetViews>
  <sheetFormatPr defaultRowHeight="15" x14ac:dyDescent="0.25"/>
  <cols>
    <col min="1" max="1" width="40.42578125" style="196" customWidth="1"/>
    <col min="2" max="2" width="10.42578125" style="196" customWidth="1"/>
    <col min="3" max="3" width="10.85546875" style="196" bestFit="1" customWidth="1"/>
    <col min="4" max="4" width="10.28515625" style="196" bestFit="1" customWidth="1"/>
    <col min="5" max="6" width="10.85546875" style="196" bestFit="1" customWidth="1"/>
    <col min="7" max="12" width="11.28515625" style="196" bestFit="1" customWidth="1"/>
    <col min="13" max="13" width="2.140625" style="196" customWidth="1"/>
    <col min="14" max="14" width="17" style="196" customWidth="1"/>
    <col min="15" max="16" width="9.140625" style="196"/>
    <col min="17" max="17" width="40.140625" style="196" customWidth="1"/>
    <col min="18" max="19" width="10" style="196" bestFit="1" customWidth="1"/>
    <col min="20" max="20" width="10.85546875" style="196" customWidth="1"/>
    <col min="21" max="22" width="10.28515625" style="196" bestFit="1" customWidth="1"/>
    <col min="23" max="26" width="10.85546875" style="196" bestFit="1" customWidth="1"/>
    <col min="27" max="27" width="10.5703125" style="196" bestFit="1" customWidth="1"/>
    <col min="28" max="28" width="10.85546875" style="196" bestFit="1" customWidth="1"/>
    <col min="29" max="29" width="2.140625" style="196" customWidth="1"/>
    <col min="30" max="30" width="16.7109375" style="196" customWidth="1"/>
    <col min="31" max="16384" width="9.140625" style="196"/>
  </cols>
  <sheetData>
    <row r="1" spans="1:30" ht="27" x14ac:dyDescent="0.35">
      <c r="A1" s="232" t="s">
        <v>72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Q1" s="232" t="s">
        <v>74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</row>
    <row r="2" spans="1:30" ht="22.5" x14ac:dyDescent="0.3">
      <c r="A2" s="197" t="s">
        <v>73</v>
      </c>
      <c r="Q2" s="197" t="str">
        <f>+A2</f>
        <v>2017 IRP Preferred Portfolio</v>
      </c>
    </row>
    <row r="3" spans="1:30" x14ac:dyDescent="0.25">
      <c r="A3" s="42"/>
      <c r="B3" s="48"/>
      <c r="C3" s="49" t="s">
        <v>16</v>
      </c>
      <c r="D3" s="50"/>
      <c r="E3" s="50"/>
      <c r="F3" s="50"/>
      <c r="G3" s="50"/>
      <c r="H3" s="50"/>
      <c r="I3" s="50"/>
      <c r="J3" s="50"/>
      <c r="K3" s="50"/>
      <c r="L3" s="50"/>
      <c r="N3" s="43" t="s">
        <v>17</v>
      </c>
      <c r="Q3" s="42"/>
      <c r="R3" s="48"/>
      <c r="S3" s="49" t="s">
        <v>16</v>
      </c>
      <c r="T3" s="50"/>
      <c r="U3" s="50"/>
      <c r="V3" s="50"/>
      <c r="W3" s="50"/>
      <c r="X3" s="50"/>
      <c r="Y3" s="50"/>
      <c r="Z3" s="50"/>
      <c r="AA3" s="50"/>
      <c r="AB3" s="50"/>
      <c r="AD3" s="43" t="s">
        <v>17</v>
      </c>
    </row>
    <row r="4" spans="1:30" x14ac:dyDescent="0.25">
      <c r="A4" s="45" t="s">
        <v>0</v>
      </c>
      <c r="B4" s="46">
        <v>2016</v>
      </c>
      <c r="C4" s="46">
        <f>B4+1</f>
        <v>2017</v>
      </c>
      <c r="D4" s="46">
        <f t="shared" ref="D4:L4" si="0">C4+1</f>
        <v>2018</v>
      </c>
      <c r="E4" s="46">
        <f t="shared" si="0"/>
        <v>2019</v>
      </c>
      <c r="F4" s="46">
        <f t="shared" si="0"/>
        <v>2020</v>
      </c>
      <c r="G4" s="46">
        <f t="shared" si="0"/>
        <v>2021</v>
      </c>
      <c r="H4" s="46">
        <f t="shared" si="0"/>
        <v>2022</v>
      </c>
      <c r="I4" s="46">
        <f t="shared" si="0"/>
        <v>2023</v>
      </c>
      <c r="J4" s="46">
        <f t="shared" si="0"/>
        <v>2024</v>
      </c>
      <c r="K4" s="46">
        <f t="shared" si="0"/>
        <v>2025</v>
      </c>
      <c r="L4" s="46">
        <f t="shared" si="0"/>
        <v>2026</v>
      </c>
      <c r="N4" s="47" t="s">
        <v>134</v>
      </c>
      <c r="Q4" s="45" t="s">
        <v>0</v>
      </c>
      <c r="R4" s="46">
        <f>B4</f>
        <v>2016</v>
      </c>
      <c r="S4" s="46">
        <f t="shared" ref="S4:AB4" si="1">C4</f>
        <v>2017</v>
      </c>
      <c r="T4" s="46">
        <f t="shared" si="1"/>
        <v>2018</v>
      </c>
      <c r="U4" s="46">
        <f t="shared" si="1"/>
        <v>2019</v>
      </c>
      <c r="V4" s="46">
        <f t="shared" si="1"/>
        <v>2020</v>
      </c>
      <c r="W4" s="46">
        <f t="shared" si="1"/>
        <v>2021</v>
      </c>
      <c r="X4" s="46">
        <f t="shared" si="1"/>
        <v>2022</v>
      </c>
      <c r="Y4" s="46">
        <f t="shared" si="1"/>
        <v>2023</v>
      </c>
      <c r="Z4" s="46">
        <f t="shared" si="1"/>
        <v>2024</v>
      </c>
      <c r="AA4" s="46">
        <f t="shared" si="1"/>
        <v>2025</v>
      </c>
      <c r="AB4" s="46">
        <f t="shared" si="1"/>
        <v>2026</v>
      </c>
      <c r="AD4" s="47" t="str">
        <f>N4</f>
        <v>2017-2026</v>
      </c>
    </row>
    <row r="5" spans="1:30" x14ac:dyDescent="0.25">
      <c r="A5" s="48" t="s">
        <v>3</v>
      </c>
      <c r="B5" s="198"/>
      <c r="C5" s="48"/>
      <c r="D5" s="48"/>
      <c r="E5" s="48"/>
      <c r="F5" s="48"/>
      <c r="G5" s="48"/>
      <c r="H5" s="48"/>
      <c r="I5" s="48"/>
      <c r="J5" s="48"/>
      <c r="K5" s="48"/>
      <c r="L5" s="195"/>
      <c r="N5" s="195"/>
      <c r="Q5" s="48" t="s">
        <v>3</v>
      </c>
      <c r="R5" s="198"/>
      <c r="S5" s="48"/>
      <c r="T5" s="48"/>
      <c r="U5" s="48"/>
      <c r="V5" s="48"/>
      <c r="W5" s="48"/>
      <c r="X5" s="48"/>
      <c r="Y5" s="48"/>
      <c r="Z5" s="48"/>
      <c r="AA5" s="48"/>
      <c r="AB5" s="195"/>
      <c r="AD5" s="195"/>
    </row>
    <row r="6" spans="1:30" x14ac:dyDescent="0.25">
      <c r="A6" s="52" t="str">
        <f>'2017 IRP'!B84</f>
        <v>Gas - CCCT</v>
      </c>
      <c r="B6" s="199"/>
      <c r="C6" s="200">
        <f>'2017 IRP'!C84</f>
        <v>0</v>
      </c>
      <c r="D6" s="200">
        <f>'2017 IRP'!D84</f>
        <v>0</v>
      </c>
      <c r="E6" s="200">
        <f>'2017 IRP'!E84</f>
        <v>0</v>
      </c>
      <c r="F6" s="200">
        <f>'2017 IRP'!F84</f>
        <v>0</v>
      </c>
      <c r="G6" s="200">
        <f>'2017 IRP'!G84</f>
        <v>0</v>
      </c>
      <c r="H6" s="200">
        <f>'2017 IRP'!H84</f>
        <v>0</v>
      </c>
      <c r="I6" s="200">
        <f>'2017 IRP'!I84</f>
        <v>0</v>
      </c>
      <c r="J6" s="200">
        <f>'2017 IRP'!J84</f>
        <v>0</v>
      </c>
      <c r="K6" s="200">
        <f>'2017 IRP'!K84</f>
        <v>0</v>
      </c>
      <c r="L6" s="200">
        <f>'2017 IRP'!L84</f>
        <v>0</v>
      </c>
      <c r="N6" s="201">
        <f t="shared" ref="N6:N16" si="2">SUM(C6:L6)</f>
        <v>0</v>
      </c>
      <c r="Q6" s="52" t="str">
        <f t="shared" ref="Q6:Q17" si="3">A6</f>
        <v>Gas - CCCT</v>
      </c>
      <c r="R6" s="199"/>
      <c r="S6" s="200">
        <f t="shared" ref="S6:S17" si="4">C6</f>
        <v>0</v>
      </c>
      <c r="T6" s="200">
        <f t="shared" ref="T6:T17" si="5">D6</f>
        <v>0</v>
      </c>
      <c r="U6" s="200">
        <f t="shared" ref="U6:U17" si="6">E6</f>
        <v>0</v>
      </c>
      <c r="V6" s="200">
        <f t="shared" ref="V6:V17" si="7">F6</f>
        <v>0</v>
      </c>
      <c r="W6" s="200">
        <f t="shared" ref="W6:W17" si="8">G6</f>
        <v>0</v>
      </c>
      <c r="X6" s="200">
        <f t="shared" ref="X6:X17" si="9">H6</f>
        <v>0</v>
      </c>
      <c r="Y6" s="200">
        <f t="shared" ref="Y6:Y17" si="10">I6</f>
        <v>0</v>
      </c>
      <c r="Z6" s="200">
        <f t="shared" ref="Z6:Z17" si="11">J6</f>
        <v>0</v>
      </c>
      <c r="AA6" s="200">
        <f t="shared" ref="AA6:AA17" si="12">K6</f>
        <v>0</v>
      </c>
      <c r="AB6" s="200">
        <f t="shared" ref="AB6:AB17" si="13">L6</f>
        <v>0</v>
      </c>
      <c r="AD6" s="201">
        <f t="shared" ref="AD6:AD7" si="14">SUM(S6:AB6)</f>
        <v>0</v>
      </c>
    </row>
    <row r="7" spans="1:30" x14ac:dyDescent="0.25">
      <c r="A7" s="52" t="str">
        <f>'2017 IRP'!B85</f>
        <v>Gas- Peaking</v>
      </c>
      <c r="B7" s="199"/>
      <c r="C7" s="200">
        <f>'2017 IRP'!C85</f>
        <v>0</v>
      </c>
      <c r="D7" s="200">
        <f>'2017 IRP'!D85</f>
        <v>0</v>
      </c>
      <c r="E7" s="200">
        <f>'2017 IRP'!E85</f>
        <v>0</v>
      </c>
      <c r="F7" s="200">
        <f>'2017 IRP'!F85</f>
        <v>0</v>
      </c>
      <c r="G7" s="200">
        <f>'2017 IRP'!G85</f>
        <v>0</v>
      </c>
      <c r="H7" s="200">
        <f>'2017 IRP'!H85</f>
        <v>0</v>
      </c>
      <c r="I7" s="200">
        <f>'2017 IRP'!I85</f>
        <v>0</v>
      </c>
      <c r="J7" s="200">
        <f>'2017 IRP'!J85</f>
        <v>0</v>
      </c>
      <c r="K7" s="200">
        <f>'2017 IRP'!K85</f>
        <v>0</v>
      </c>
      <c r="L7" s="200">
        <f>'2017 IRP'!L85</f>
        <v>0</v>
      </c>
      <c r="N7" s="201">
        <f t="shared" si="2"/>
        <v>0</v>
      </c>
      <c r="Q7" s="52" t="str">
        <f t="shared" si="3"/>
        <v>Gas- Peaking</v>
      </c>
      <c r="R7" s="199"/>
      <c r="S7" s="200">
        <f t="shared" si="4"/>
        <v>0</v>
      </c>
      <c r="T7" s="200">
        <f t="shared" si="5"/>
        <v>0</v>
      </c>
      <c r="U7" s="200">
        <f t="shared" si="6"/>
        <v>0</v>
      </c>
      <c r="V7" s="200">
        <f t="shared" si="7"/>
        <v>0</v>
      </c>
      <c r="W7" s="200">
        <f t="shared" si="8"/>
        <v>0</v>
      </c>
      <c r="X7" s="200">
        <f t="shared" si="9"/>
        <v>0</v>
      </c>
      <c r="Y7" s="200">
        <f t="shared" si="10"/>
        <v>0</v>
      </c>
      <c r="Z7" s="200">
        <f t="shared" si="11"/>
        <v>0</v>
      </c>
      <c r="AA7" s="200">
        <f t="shared" si="12"/>
        <v>0</v>
      </c>
      <c r="AB7" s="200">
        <f t="shared" si="13"/>
        <v>0</v>
      </c>
      <c r="AD7" s="201">
        <f t="shared" si="14"/>
        <v>0</v>
      </c>
    </row>
    <row r="8" spans="1:30" x14ac:dyDescent="0.25">
      <c r="A8" s="52" t="str">
        <f>'2017 IRP'!B86</f>
        <v>DSM - Energy Efficiency</v>
      </c>
      <c r="B8" s="202"/>
      <c r="C8" s="200">
        <f>'2017 IRP'!C86</f>
        <v>153.77199999999999</v>
      </c>
      <c r="D8" s="200">
        <f>'2017 IRP'!D86</f>
        <v>127.71</v>
      </c>
      <c r="E8" s="200">
        <f>'2017 IRP'!E86</f>
        <v>131.19</v>
      </c>
      <c r="F8" s="200">
        <f>'2017 IRP'!F86</f>
        <v>121.58</v>
      </c>
      <c r="G8" s="200">
        <f>'2017 IRP'!G86</f>
        <v>122.75000000000001</v>
      </c>
      <c r="H8" s="200">
        <f>'2017 IRP'!H86</f>
        <v>114.06000000000002</v>
      </c>
      <c r="I8" s="200">
        <f>'2017 IRP'!I86</f>
        <v>117.86000000000001</v>
      </c>
      <c r="J8" s="200">
        <f>'2017 IRP'!J86</f>
        <v>117.65</v>
      </c>
      <c r="K8" s="200">
        <f>'2017 IRP'!K86</f>
        <v>111.58000000000001</v>
      </c>
      <c r="L8" s="200">
        <f>'2017 IRP'!L86</f>
        <v>111.22</v>
      </c>
      <c r="N8" s="201">
        <f t="shared" si="2"/>
        <v>1229.3720000000001</v>
      </c>
      <c r="Q8" s="52" t="str">
        <f t="shared" si="3"/>
        <v>DSM - Energy Efficiency</v>
      </c>
      <c r="R8" s="202"/>
      <c r="S8" s="200">
        <f t="shared" si="4"/>
        <v>153.77199999999999</v>
      </c>
      <c r="T8" s="200">
        <f t="shared" si="5"/>
        <v>127.71</v>
      </c>
      <c r="U8" s="200">
        <f t="shared" si="6"/>
        <v>131.19</v>
      </c>
      <c r="V8" s="200">
        <f t="shared" si="7"/>
        <v>121.58</v>
      </c>
      <c r="W8" s="200">
        <f t="shared" si="8"/>
        <v>122.75000000000001</v>
      </c>
      <c r="X8" s="200">
        <f t="shared" si="9"/>
        <v>114.06000000000002</v>
      </c>
      <c r="Y8" s="200">
        <f t="shared" si="10"/>
        <v>117.86000000000001</v>
      </c>
      <c r="Z8" s="200">
        <f t="shared" si="11"/>
        <v>117.65</v>
      </c>
      <c r="AA8" s="200">
        <f t="shared" si="12"/>
        <v>111.58000000000001</v>
      </c>
      <c r="AB8" s="200">
        <f t="shared" si="13"/>
        <v>111.22</v>
      </c>
      <c r="AD8" s="201">
        <f t="shared" ref="AD8:AD16" si="15">SUM(S8:AB8)</f>
        <v>1229.3720000000001</v>
      </c>
    </row>
    <row r="9" spans="1:30" x14ac:dyDescent="0.25">
      <c r="A9" s="52" t="str">
        <f>'2017 IRP'!B87</f>
        <v>DSM - Load Control</v>
      </c>
      <c r="B9" s="199"/>
      <c r="C9" s="200">
        <f>'2017 IRP'!C87</f>
        <v>0</v>
      </c>
      <c r="D9" s="200">
        <f>'2017 IRP'!D87</f>
        <v>0</v>
      </c>
      <c r="E9" s="200">
        <f>'2017 IRP'!E87</f>
        <v>0</v>
      </c>
      <c r="F9" s="200">
        <f>'2017 IRP'!F87</f>
        <v>0</v>
      </c>
      <c r="G9" s="200">
        <f>'2017 IRP'!G87</f>
        <v>0</v>
      </c>
      <c r="H9" s="200">
        <f>'2017 IRP'!H87</f>
        <v>0</v>
      </c>
      <c r="I9" s="200">
        <f>'2017 IRP'!I87</f>
        <v>0</v>
      </c>
      <c r="J9" s="200">
        <f>'2017 IRP'!J87</f>
        <v>0</v>
      </c>
      <c r="K9" s="200">
        <f>'2017 IRP'!K87</f>
        <v>0</v>
      </c>
      <c r="L9" s="200">
        <f>'2017 IRP'!L87</f>
        <v>0</v>
      </c>
      <c r="N9" s="201">
        <f t="shared" si="2"/>
        <v>0</v>
      </c>
      <c r="Q9" s="52" t="str">
        <f t="shared" si="3"/>
        <v>DSM - Load Control</v>
      </c>
      <c r="R9" s="199"/>
      <c r="S9" s="200">
        <f t="shared" si="4"/>
        <v>0</v>
      </c>
      <c r="T9" s="200">
        <f t="shared" si="5"/>
        <v>0</v>
      </c>
      <c r="U9" s="200">
        <f t="shared" si="6"/>
        <v>0</v>
      </c>
      <c r="V9" s="200">
        <f t="shared" si="7"/>
        <v>0</v>
      </c>
      <c r="W9" s="200">
        <f t="shared" si="8"/>
        <v>0</v>
      </c>
      <c r="X9" s="200">
        <f t="shared" si="9"/>
        <v>0</v>
      </c>
      <c r="Y9" s="200">
        <f t="shared" si="10"/>
        <v>0</v>
      </c>
      <c r="Z9" s="200">
        <f t="shared" si="11"/>
        <v>0</v>
      </c>
      <c r="AA9" s="200">
        <f t="shared" si="12"/>
        <v>0</v>
      </c>
      <c r="AB9" s="200">
        <f t="shared" si="13"/>
        <v>0</v>
      </c>
      <c r="AD9" s="201">
        <f t="shared" si="15"/>
        <v>0</v>
      </c>
    </row>
    <row r="10" spans="1:30" x14ac:dyDescent="0.25">
      <c r="A10" s="52" t="str">
        <f>'2017 IRP'!B88</f>
        <v>Renewable - Wind</v>
      </c>
      <c r="B10" s="199"/>
      <c r="C10" s="200">
        <f>'2017 IRP'!C88</f>
        <v>0</v>
      </c>
      <c r="D10" s="200">
        <f>'2017 IRP'!D88</f>
        <v>0</v>
      </c>
      <c r="E10" s="200">
        <f>'2017 IRP'!E88</f>
        <v>0</v>
      </c>
      <c r="F10" s="200">
        <f>'2017 IRP'!F88</f>
        <v>0</v>
      </c>
      <c r="G10" s="200">
        <f>'2017 IRP'!G88</f>
        <v>1100</v>
      </c>
      <c r="H10" s="200">
        <f>'2017 IRP'!H88</f>
        <v>0</v>
      </c>
      <c r="I10" s="200">
        <f>'2017 IRP'!I88</f>
        <v>0</v>
      </c>
      <c r="J10" s="200">
        <f>'2017 IRP'!J88</f>
        <v>0</v>
      </c>
      <c r="K10" s="200">
        <f>'2017 IRP'!K88</f>
        <v>0</v>
      </c>
      <c r="L10" s="200">
        <f>'2017 IRP'!L88</f>
        <v>0</v>
      </c>
      <c r="N10" s="201">
        <f t="shared" si="2"/>
        <v>1100</v>
      </c>
      <c r="Q10" s="52" t="str">
        <f t="shared" si="3"/>
        <v>Renewable - Wind</v>
      </c>
      <c r="R10" s="199"/>
      <c r="S10" s="200">
        <f t="shared" si="4"/>
        <v>0</v>
      </c>
      <c r="T10" s="200">
        <f t="shared" si="5"/>
        <v>0</v>
      </c>
      <c r="U10" s="200">
        <f t="shared" si="6"/>
        <v>0</v>
      </c>
      <c r="V10" s="200">
        <f t="shared" si="7"/>
        <v>0</v>
      </c>
      <c r="W10" s="200">
        <f t="shared" si="8"/>
        <v>1100</v>
      </c>
      <c r="X10" s="200">
        <f t="shared" si="9"/>
        <v>0</v>
      </c>
      <c r="Y10" s="200">
        <f t="shared" si="10"/>
        <v>0</v>
      </c>
      <c r="Z10" s="200">
        <f t="shared" si="11"/>
        <v>0</v>
      </c>
      <c r="AA10" s="200">
        <f t="shared" si="12"/>
        <v>0</v>
      </c>
      <c r="AB10" s="200">
        <f t="shared" si="13"/>
        <v>0</v>
      </c>
      <c r="AD10" s="201">
        <f t="shared" si="15"/>
        <v>1100</v>
      </c>
    </row>
    <row r="11" spans="1:30" x14ac:dyDescent="0.25">
      <c r="A11" s="52" t="str">
        <f>'2017 IRP'!B89</f>
        <v>Renewable - Geothermal</v>
      </c>
      <c r="B11" s="203"/>
      <c r="C11" s="200">
        <f>'2017 IRP'!C89</f>
        <v>0</v>
      </c>
      <c r="D11" s="200">
        <f>'2017 IRP'!D89</f>
        <v>0</v>
      </c>
      <c r="E11" s="200">
        <f>'2017 IRP'!E89</f>
        <v>0</v>
      </c>
      <c r="F11" s="200">
        <f>'2017 IRP'!F89</f>
        <v>0</v>
      </c>
      <c r="G11" s="200">
        <f>'2017 IRP'!G89</f>
        <v>0</v>
      </c>
      <c r="H11" s="200">
        <f>'2017 IRP'!H89</f>
        <v>0</v>
      </c>
      <c r="I11" s="200">
        <f>'2017 IRP'!I89</f>
        <v>0</v>
      </c>
      <c r="J11" s="200">
        <f>'2017 IRP'!J89</f>
        <v>0</v>
      </c>
      <c r="K11" s="200">
        <f>'2017 IRP'!K89</f>
        <v>0</v>
      </c>
      <c r="L11" s="200">
        <f>'2017 IRP'!L89</f>
        <v>0</v>
      </c>
      <c r="N11" s="201">
        <f t="shared" si="2"/>
        <v>0</v>
      </c>
      <c r="Q11" s="52" t="str">
        <f t="shared" si="3"/>
        <v>Renewable - Geothermal</v>
      </c>
      <c r="R11" s="203"/>
      <c r="S11" s="200">
        <f t="shared" si="4"/>
        <v>0</v>
      </c>
      <c r="T11" s="200">
        <f t="shared" si="5"/>
        <v>0</v>
      </c>
      <c r="U11" s="200">
        <f t="shared" si="6"/>
        <v>0</v>
      </c>
      <c r="V11" s="200">
        <f t="shared" si="7"/>
        <v>0</v>
      </c>
      <c r="W11" s="200">
        <f t="shared" si="8"/>
        <v>0</v>
      </c>
      <c r="X11" s="200">
        <f t="shared" si="9"/>
        <v>0</v>
      </c>
      <c r="Y11" s="200">
        <f t="shared" si="10"/>
        <v>0</v>
      </c>
      <c r="Z11" s="200">
        <f t="shared" si="11"/>
        <v>0</v>
      </c>
      <c r="AA11" s="200">
        <f t="shared" si="12"/>
        <v>0</v>
      </c>
      <c r="AB11" s="200">
        <f t="shared" si="13"/>
        <v>0</v>
      </c>
      <c r="AD11" s="201">
        <f t="shared" si="15"/>
        <v>0</v>
      </c>
    </row>
    <row r="12" spans="1:30" x14ac:dyDescent="0.25">
      <c r="A12" s="98" t="str">
        <f>'2017 IRP'!B90</f>
        <v>Renewable - Utility Solar</v>
      </c>
      <c r="B12" s="44"/>
      <c r="C12" s="200">
        <f>'2017 IRP'!C90</f>
        <v>0</v>
      </c>
      <c r="D12" s="200">
        <f>'2017 IRP'!D90</f>
        <v>0</v>
      </c>
      <c r="E12" s="200">
        <f>'2017 IRP'!E90</f>
        <v>0</v>
      </c>
      <c r="F12" s="200">
        <f>'2017 IRP'!F90</f>
        <v>0</v>
      </c>
      <c r="G12" s="200">
        <f>'2017 IRP'!G90</f>
        <v>0</v>
      </c>
      <c r="H12" s="200">
        <f>'2017 IRP'!H90</f>
        <v>0</v>
      </c>
      <c r="I12" s="200">
        <f>'2017 IRP'!I90</f>
        <v>0</v>
      </c>
      <c r="J12" s="200">
        <f>'2017 IRP'!J90</f>
        <v>0</v>
      </c>
      <c r="K12" s="200">
        <f>'2017 IRP'!K90</f>
        <v>0</v>
      </c>
      <c r="L12" s="200">
        <f>'2017 IRP'!L90</f>
        <v>0</v>
      </c>
      <c r="N12" s="201">
        <f t="shared" si="2"/>
        <v>0</v>
      </c>
      <c r="Q12" s="98" t="str">
        <f t="shared" si="3"/>
        <v>Renewable - Utility Solar</v>
      </c>
      <c r="R12" s="44"/>
      <c r="S12" s="200">
        <f t="shared" si="4"/>
        <v>0</v>
      </c>
      <c r="T12" s="200">
        <f t="shared" si="5"/>
        <v>0</v>
      </c>
      <c r="U12" s="200">
        <f t="shared" si="6"/>
        <v>0</v>
      </c>
      <c r="V12" s="200">
        <f t="shared" si="7"/>
        <v>0</v>
      </c>
      <c r="W12" s="200">
        <f t="shared" si="8"/>
        <v>0</v>
      </c>
      <c r="X12" s="200">
        <f t="shared" si="9"/>
        <v>0</v>
      </c>
      <c r="Y12" s="200">
        <f t="shared" si="10"/>
        <v>0</v>
      </c>
      <c r="Z12" s="200">
        <f t="shared" si="11"/>
        <v>0</v>
      </c>
      <c r="AA12" s="200">
        <f t="shared" si="12"/>
        <v>0</v>
      </c>
      <c r="AB12" s="200">
        <f t="shared" si="13"/>
        <v>0</v>
      </c>
      <c r="AD12" s="100">
        <f t="shared" si="15"/>
        <v>0</v>
      </c>
    </row>
    <row r="13" spans="1:30" x14ac:dyDescent="0.25">
      <c r="A13" s="52" t="str">
        <f>'2017 IRP'!B91</f>
        <v>Renewable - Biomass</v>
      </c>
      <c r="B13" s="198"/>
      <c r="C13" s="200">
        <f>'2017 IRP'!C91</f>
        <v>0</v>
      </c>
      <c r="D13" s="200">
        <f>'2017 IRP'!D91</f>
        <v>0</v>
      </c>
      <c r="E13" s="200">
        <f>'2017 IRP'!E91</f>
        <v>0</v>
      </c>
      <c r="F13" s="200">
        <f>'2017 IRP'!F91</f>
        <v>0</v>
      </c>
      <c r="G13" s="200">
        <f>'2017 IRP'!G91</f>
        <v>0</v>
      </c>
      <c r="H13" s="200">
        <f>'2017 IRP'!H91</f>
        <v>0</v>
      </c>
      <c r="I13" s="200">
        <f>'2017 IRP'!I91</f>
        <v>0</v>
      </c>
      <c r="J13" s="200">
        <f>'2017 IRP'!J91</f>
        <v>0</v>
      </c>
      <c r="K13" s="200">
        <f>'2017 IRP'!K91</f>
        <v>0</v>
      </c>
      <c r="L13" s="200">
        <f>'2017 IRP'!L91</f>
        <v>0</v>
      </c>
      <c r="N13" s="201">
        <f t="shared" si="2"/>
        <v>0</v>
      </c>
      <c r="Q13" s="52" t="str">
        <f t="shared" si="3"/>
        <v>Renewable - Biomass</v>
      </c>
      <c r="R13" s="198"/>
      <c r="S13" s="200">
        <f t="shared" si="4"/>
        <v>0</v>
      </c>
      <c r="T13" s="200">
        <f t="shared" si="5"/>
        <v>0</v>
      </c>
      <c r="U13" s="200">
        <f t="shared" si="6"/>
        <v>0</v>
      </c>
      <c r="V13" s="200">
        <f t="shared" si="7"/>
        <v>0</v>
      </c>
      <c r="W13" s="200">
        <f t="shared" si="8"/>
        <v>0</v>
      </c>
      <c r="X13" s="200">
        <f t="shared" si="9"/>
        <v>0</v>
      </c>
      <c r="Y13" s="200">
        <f t="shared" si="10"/>
        <v>0</v>
      </c>
      <c r="Z13" s="200">
        <f t="shared" si="11"/>
        <v>0</v>
      </c>
      <c r="AA13" s="200">
        <f t="shared" si="12"/>
        <v>0</v>
      </c>
      <c r="AB13" s="200">
        <f t="shared" si="13"/>
        <v>0</v>
      </c>
      <c r="AD13" s="204">
        <f t="shared" si="15"/>
        <v>0</v>
      </c>
    </row>
    <row r="14" spans="1:30" x14ac:dyDescent="0.25">
      <c r="A14" s="52" t="str">
        <f>'2017 IRP'!B92</f>
        <v>Storage - Pumped Hydro</v>
      </c>
      <c r="B14" s="199"/>
      <c r="C14" s="200">
        <f>'2017 IRP'!C92</f>
        <v>0</v>
      </c>
      <c r="D14" s="200">
        <f>'2017 IRP'!D92</f>
        <v>0</v>
      </c>
      <c r="E14" s="200">
        <f>'2017 IRP'!E92</f>
        <v>0</v>
      </c>
      <c r="F14" s="200">
        <f>'2017 IRP'!F92</f>
        <v>0</v>
      </c>
      <c r="G14" s="200">
        <f>'2017 IRP'!G92</f>
        <v>0</v>
      </c>
      <c r="H14" s="200">
        <f>'2017 IRP'!H92</f>
        <v>0</v>
      </c>
      <c r="I14" s="200">
        <f>'2017 IRP'!I92</f>
        <v>0</v>
      </c>
      <c r="J14" s="200">
        <f>'2017 IRP'!J92</f>
        <v>0</v>
      </c>
      <c r="K14" s="200">
        <f>'2017 IRP'!K92</f>
        <v>0</v>
      </c>
      <c r="L14" s="200">
        <f>'2017 IRP'!L92</f>
        <v>0</v>
      </c>
      <c r="N14" s="201">
        <f t="shared" si="2"/>
        <v>0</v>
      </c>
      <c r="Q14" s="52" t="str">
        <f t="shared" si="3"/>
        <v>Storage - Pumped Hydro</v>
      </c>
      <c r="R14" s="199"/>
      <c r="S14" s="200">
        <f t="shared" si="4"/>
        <v>0</v>
      </c>
      <c r="T14" s="200">
        <f t="shared" si="5"/>
        <v>0</v>
      </c>
      <c r="U14" s="200">
        <f t="shared" si="6"/>
        <v>0</v>
      </c>
      <c r="V14" s="200">
        <f t="shared" si="7"/>
        <v>0</v>
      </c>
      <c r="W14" s="200">
        <f t="shared" si="8"/>
        <v>0</v>
      </c>
      <c r="X14" s="200">
        <f t="shared" si="9"/>
        <v>0</v>
      </c>
      <c r="Y14" s="200">
        <f t="shared" si="10"/>
        <v>0</v>
      </c>
      <c r="Z14" s="200">
        <f t="shared" si="11"/>
        <v>0</v>
      </c>
      <c r="AA14" s="200">
        <f t="shared" si="12"/>
        <v>0</v>
      </c>
      <c r="AB14" s="200">
        <f t="shared" si="13"/>
        <v>0</v>
      </c>
      <c r="AD14" s="205">
        <f t="shared" si="15"/>
        <v>0</v>
      </c>
    </row>
    <row r="15" spans="1:30" x14ac:dyDescent="0.25">
      <c r="A15" s="52" t="str">
        <f>'2017 IRP'!B93</f>
        <v>Storage - CAES</v>
      </c>
      <c r="B15" s="206"/>
      <c r="C15" s="207">
        <f>'2017 IRP'!C93</f>
        <v>0</v>
      </c>
      <c r="D15" s="207">
        <f>'2017 IRP'!D93</f>
        <v>0</v>
      </c>
      <c r="E15" s="207">
        <f>'2017 IRP'!E93</f>
        <v>0</v>
      </c>
      <c r="F15" s="207">
        <f>'2017 IRP'!F93</f>
        <v>0</v>
      </c>
      <c r="G15" s="207">
        <f>'2017 IRP'!G93</f>
        <v>0</v>
      </c>
      <c r="H15" s="207">
        <f>'2017 IRP'!H93</f>
        <v>0</v>
      </c>
      <c r="I15" s="207">
        <f>'2017 IRP'!I93</f>
        <v>0</v>
      </c>
      <c r="J15" s="207">
        <f>'2017 IRP'!J93</f>
        <v>0</v>
      </c>
      <c r="K15" s="207">
        <f>'2017 IRP'!K93</f>
        <v>0</v>
      </c>
      <c r="L15" s="200">
        <f>'2017 IRP'!L93</f>
        <v>0</v>
      </c>
      <c r="N15" s="201">
        <f t="shared" si="2"/>
        <v>0</v>
      </c>
      <c r="Q15" s="208" t="str">
        <f t="shared" si="3"/>
        <v>Storage - CAES</v>
      </c>
      <c r="R15" s="206"/>
      <c r="S15" s="207">
        <f t="shared" si="4"/>
        <v>0</v>
      </c>
      <c r="T15" s="207">
        <f t="shared" si="5"/>
        <v>0</v>
      </c>
      <c r="U15" s="207">
        <f t="shared" si="6"/>
        <v>0</v>
      </c>
      <c r="V15" s="207">
        <f t="shared" si="7"/>
        <v>0</v>
      </c>
      <c r="W15" s="207">
        <f t="shared" si="8"/>
        <v>0</v>
      </c>
      <c r="X15" s="207">
        <f t="shared" si="9"/>
        <v>0</v>
      </c>
      <c r="Y15" s="207">
        <f t="shared" si="10"/>
        <v>0</v>
      </c>
      <c r="Z15" s="207">
        <f t="shared" si="11"/>
        <v>0</v>
      </c>
      <c r="AA15" s="207">
        <f t="shared" si="12"/>
        <v>0</v>
      </c>
      <c r="AB15" s="209">
        <f t="shared" si="13"/>
        <v>0</v>
      </c>
      <c r="AD15" s="210">
        <f t="shared" si="15"/>
        <v>0</v>
      </c>
    </row>
    <row r="16" spans="1:30" x14ac:dyDescent="0.25">
      <c r="A16" s="52" t="str">
        <f>'2017 IRP'!B94</f>
        <v>Storage - Other</v>
      </c>
      <c r="B16" s="206"/>
      <c r="C16" s="207">
        <f>'2017 IRP'!C94</f>
        <v>0</v>
      </c>
      <c r="D16" s="207">
        <f>'2017 IRP'!D94</f>
        <v>0</v>
      </c>
      <c r="E16" s="207">
        <f>'2017 IRP'!E94</f>
        <v>0</v>
      </c>
      <c r="F16" s="207">
        <f>'2017 IRP'!F94</f>
        <v>0</v>
      </c>
      <c r="G16" s="207">
        <f>'2017 IRP'!G94</f>
        <v>0</v>
      </c>
      <c r="H16" s="207">
        <f>'2017 IRP'!H94</f>
        <v>0</v>
      </c>
      <c r="I16" s="207">
        <f>'2017 IRP'!I94</f>
        <v>0</v>
      </c>
      <c r="J16" s="207">
        <f>'2017 IRP'!J94</f>
        <v>0</v>
      </c>
      <c r="K16" s="207">
        <f>'2017 IRP'!K94</f>
        <v>0</v>
      </c>
      <c r="L16" s="200">
        <f>'2017 IRP'!L94</f>
        <v>0</v>
      </c>
      <c r="N16" s="201">
        <f t="shared" si="2"/>
        <v>0</v>
      </c>
      <c r="Q16" s="208" t="str">
        <f t="shared" si="3"/>
        <v>Storage - Other</v>
      </c>
      <c r="R16" s="206"/>
      <c r="S16" s="207">
        <f t="shared" si="4"/>
        <v>0</v>
      </c>
      <c r="T16" s="207">
        <f t="shared" si="5"/>
        <v>0</v>
      </c>
      <c r="U16" s="207">
        <f t="shared" si="6"/>
        <v>0</v>
      </c>
      <c r="V16" s="207">
        <f t="shared" si="7"/>
        <v>0</v>
      </c>
      <c r="W16" s="207">
        <f t="shared" si="8"/>
        <v>0</v>
      </c>
      <c r="X16" s="207">
        <f t="shared" si="9"/>
        <v>0</v>
      </c>
      <c r="Y16" s="207">
        <f t="shared" si="10"/>
        <v>0</v>
      </c>
      <c r="Z16" s="207">
        <f t="shared" si="11"/>
        <v>0</v>
      </c>
      <c r="AA16" s="207">
        <f t="shared" si="12"/>
        <v>0</v>
      </c>
      <c r="AB16" s="209">
        <f t="shared" si="13"/>
        <v>0</v>
      </c>
      <c r="AD16" s="210">
        <f t="shared" si="15"/>
        <v>0</v>
      </c>
    </row>
    <row r="17" spans="1:30" x14ac:dyDescent="0.25">
      <c r="A17" s="52" t="str">
        <f>'2017 IRP'!B95</f>
        <v>Front Office Transactions</v>
      </c>
      <c r="B17" s="206"/>
      <c r="C17" s="207">
        <f>'2017 IRP'!C95</f>
        <v>781.01199999999994</v>
      </c>
      <c r="D17" s="207">
        <f>'2017 IRP'!D95</f>
        <v>853.24500000000012</v>
      </c>
      <c r="E17" s="207">
        <f>'2017 IRP'!E95</f>
        <v>1150.528</v>
      </c>
      <c r="F17" s="207">
        <f>'2017 IRP'!F95</f>
        <v>1114.7380000000001</v>
      </c>
      <c r="G17" s="207">
        <f>'2017 IRP'!G95</f>
        <v>1118.4490000000001</v>
      </c>
      <c r="H17" s="207">
        <f>'2017 IRP'!H95</f>
        <v>1223.2180000000001</v>
      </c>
      <c r="I17" s="207">
        <f>'2017 IRP'!I95</f>
        <v>1150.1289999999999</v>
      </c>
      <c r="J17" s="207">
        <f>'2017 IRP'!J95</f>
        <v>1171.8399999999999</v>
      </c>
      <c r="K17" s="207">
        <f>'2017 IRP'!K95</f>
        <v>1389.665</v>
      </c>
      <c r="L17" s="200">
        <f>'2017 IRP'!L95</f>
        <v>1329.2619999999999</v>
      </c>
      <c r="N17" s="201">
        <f>AVERAGE(C17:L17)</f>
        <v>1128.2086000000002</v>
      </c>
      <c r="Q17" s="208" t="str">
        <f t="shared" si="3"/>
        <v>Front Office Transactions</v>
      </c>
      <c r="R17" s="206"/>
      <c r="S17" s="207">
        <f t="shared" si="4"/>
        <v>781.01199999999994</v>
      </c>
      <c r="T17" s="207">
        <f t="shared" si="5"/>
        <v>853.24500000000012</v>
      </c>
      <c r="U17" s="207">
        <f t="shared" si="6"/>
        <v>1150.528</v>
      </c>
      <c r="V17" s="207">
        <f t="shared" si="7"/>
        <v>1114.7380000000001</v>
      </c>
      <c r="W17" s="207">
        <f t="shared" si="8"/>
        <v>1118.4490000000001</v>
      </c>
      <c r="X17" s="207">
        <f t="shared" si="9"/>
        <v>1223.2180000000001</v>
      </c>
      <c r="Y17" s="207">
        <f t="shared" si="10"/>
        <v>1150.1289999999999</v>
      </c>
      <c r="Z17" s="207">
        <f t="shared" si="11"/>
        <v>1171.8399999999999</v>
      </c>
      <c r="AA17" s="207">
        <f t="shared" si="12"/>
        <v>1389.665</v>
      </c>
      <c r="AB17" s="209">
        <f t="shared" si="13"/>
        <v>1329.2619999999999</v>
      </c>
      <c r="AD17" s="201">
        <f>AVERAGE(S17:AB17)</f>
        <v>1128.2086000000002</v>
      </c>
    </row>
    <row r="18" spans="1:30" x14ac:dyDescent="0.25">
      <c r="A18" s="48" t="s">
        <v>11</v>
      </c>
      <c r="B18" s="44"/>
      <c r="C18" s="48"/>
      <c r="D18" s="48"/>
      <c r="E18" s="48"/>
      <c r="F18" s="48"/>
      <c r="G18" s="48"/>
      <c r="H18" s="48"/>
      <c r="I18" s="48"/>
      <c r="J18" s="48"/>
      <c r="K18" s="48"/>
      <c r="L18" s="195"/>
      <c r="N18" s="195"/>
      <c r="Q18" s="48" t="s">
        <v>11</v>
      </c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195"/>
      <c r="AD18" s="195"/>
    </row>
    <row r="19" spans="1:30" x14ac:dyDescent="0.25">
      <c r="A19" s="52" t="str">
        <f>'2017 IRP'!B99</f>
        <v>Coal Early Retirement/Conversions</v>
      </c>
      <c r="B19" s="198"/>
      <c r="C19" s="200">
        <f>'2017 IRP'!C99</f>
        <v>0</v>
      </c>
      <c r="D19" s="200">
        <f>'2017 IRP'!D99</f>
        <v>0</v>
      </c>
      <c r="E19" s="200">
        <f>'2017 IRP'!E99</f>
        <v>-280</v>
      </c>
      <c r="F19" s="200">
        <f>'2017 IRP'!F99</f>
        <v>0</v>
      </c>
      <c r="G19" s="200">
        <f>'2017 IRP'!G99</f>
        <v>-387</v>
      </c>
      <c r="H19" s="200">
        <f>'2017 IRP'!H99</f>
        <v>0</v>
      </c>
      <c r="I19" s="200">
        <f>'2017 IRP'!I99</f>
        <v>0</v>
      </c>
      <c r="J19" s="200">
        <f>'2017 IRP'!J99</f>
        <v>0</v>
      </c>
      <c r="K19" s="200">
        <f>'2017 IRP'!K99</f>
        <v>0</v>
      </c>
      <c r="L19" s="200">
        <f>'2017 IRP'!L99</f>
        <v>-82.3</v>
      </c>
      <c r="N19" s="201">
        <f t="shared" ref="N19:N22" si="16">SUM(C19:L19)</f>
        <v>-749.3</v>
      </c>
      <c r="O19" s="211"/>
      <c r="P19" s="211"/>
      <c r="Q19" s="52" t="str">
        <f t="shared" ref="Q19:Q22" si="17">+A19</f>
        <v>Coal Early Retirement/Conversions</v>
      </c>
      <c r="R19" s="198"/>
      <c r="S19" s="200">
        <f t="shared" ref="S19:S22" si="18">C19</f>
        <v>0</v>
      </c>
      <c r="T19" s="200">
        <f t="shared" ref="T19:T22" si="19">D19</f>
        <v>0</v>
      </c>
      <c r="U19" s="200">
        <f t="shared" ref="U19:U22" si="20">E19</f>
        <v>-280</v>
      </c>
      <c r="V19" s="200">
        <f t="shared" ref="V19:V22" si="21">F19</f>
        <v>0</v>
      </c>
      <c r="W19" s="200">
        <f t="shared" ref="W19:W22" si="22">G19</f>
        <v>-387</v>
      </c>
      <c r="X19" s="200">
        <f t="shared" ref="X19:X22" si="23">H19</f>
        <v>0</v>
      </c>
      <c r="Y19" s="200">
        <f t="shared" ref="Y19:Y22" si="24">I19</f>
        <v>0</v>
      </c>
      <c r="Z19" s="200">
        <f t="shared" ref="Z19:Z22" si="25">J19</f>
        <v>0</v>
      </c>
      <c r="AA19" s="200">
        <f t="shared" ref="AA19:AA22" si="26">K19</f>
        <v>0</v>
      </c>
      <c r="AB19" s="200">
        <f t="shared" ref="AB19:AB22" si="27">L19</f>
        <v>-82.3</v>
      </c>
      <c r="AD19" s="201">
        <f t="shared" ref="AD19:AD22" si="28">SUM(S19:AB19)</f>
        <v>-749.3</v>
      </c>
    </row>
    <row r="20" spans="1:30" x14ac:dyDescent="0.25">
      <c r="A20" s="52" t="str">
        <f>'2017 IRP'!B100</f>
        <v>Thermal Plant End-of-life Retirements</v>
      </c>
      <c r="B20" s="198"/>
      <c r="C20" s="200">
        <f>'2017 IRP'!C100</f>
        <v>0</v>
      </c>
      <c r="D20" s="200">
        <f>'2017 IRP'!D100</f>
        <v>0</v>
      </c>
      <c r="E20" s="200">
        <f>'2017 IRP'!E100</f>
        <v>0</v>
      </c>
      <c r="F20" s="200">
        <f>'2017 IRP'!F100</f>
        <v>0</v>
      </c>
      <c r="G20" s="200">
        <f>'2017 IRP'!G100</f>
        <v>0</v>
      </c>
      <c r="H20" s="200">
        <f>'2017 IRP'!H100</f>
        <v>0</v>
      </c>
      <c r="I20" s="200">
        <f>'2017 IRP'!I100</f>
        <v>0</v>
      </c>
      <c r="J20" s="200">
        <f>'2017 IRP'!J100</f>
        <v>0</v>
      </c>
      <c r="K20" s="200">
        <f>'2017 IRP'!K100</f>
        <v>0</v>
      </c>
      <c r="L20" s="200">
        <f>'2017 IRP'!L100</f>
        <v>0</v>
      </c>
      <c r="N20" s="201">
        <f t="shared" si="16"/>
        <v>0</v>
      </c>
      <c r="O20" s="211"/>
      <c r="P20" s="211"/>
      <c r="Q20" s="52" t="str">
        <f t="shared" si="17"/>
        <v>Thermal Plant End-of-life Retirements</v>
      </c>
      <c r="R20" s="198"/>
      <c r="S20" s="200">
        <f t="shared" si="18"/>
        <v>0</v>
      </c>
      <c r="T20" s="200">
        <f t="shared" si="19"/>
        <v>0</v>
      </c>
      <c r="U20" s="200">
        <f t="shared" si="20"/>
        <v>0</v>
      </c>
      <c r="V20" s="200">
        <f t="shared" si="21"/>
        <v>0</v>
      </c>
      <c r="W20" s="200">
        <f t="shared" si="22"/>
        <v>0</v>
      </c>
      <c r="X20" s="200">
        <f t="shared" si="23"/>
        <v>0</v>
      </c>
      <c r="Y20" s="200">
        <f t="shared" si="24"/>
        <v>0</v>
      </c>
      <c r="Z20" s="200">
        <f t="shared" si="25"/>
        <v>0</v>
      </c>
      <c r="AA20" s="200">
        <f t="shared" si="26"/>
        <v>0</v>
      </c>
      <c r="AB20" s="200">
        <f t="shared" si="27"/>
        <v>0</v>
      </c>
      <c r="AD20" s="201">
        <f t="shared" si="28"/>
        <v>0</v>
      </c>
    </row>
    <row r="21" spans="1:30" x14ac:dyDescent="0.25">
      <c r="A21" s="52" t="str">
        <f>'2017 IRP'!B101</f>
        <v>Coal Plant Gas Conversion Additions</v>
      </c>
      <c r="B21" s="198"/>
      <c r="C21" s="200">
        <f>'2017 IRP'!C101</f>
        <v>0</v>
      </c>
      <c r="D21" s="200">
        <f>'2017 IRP'!D101</f>
        <v>0</v>
      </c>
      <c r="E21" s="200">
        <f>'2017 IRP'!E101</f>
        <v>0</v>
      </c>
      <c r="F21" s="200">
        <f>'2017 IRP'!F101</f>
        <v>0</v>
      </c>
      <c r="G21" s="200">
        <f>'2017 IRP'!G101</f>
        <v>0</v>
      </c>
      <c r="H21" s="200">
        <f>'2017 IRP'!H101</f>
        <v>0</v>
      </c>
      <c r="I21" s="200">
        <f>'2017 IRP'!I101</f>
        <v>0</v>
      </c>
      <c r="J21" s="200">
        <f>'2017 IRP'!J101</f>
        <v>0</v>
      </c>
      <c r="K21" s="200">
        <f>'2017 IRP'!K101</f>
        <v>0</v>
      </c>
      <c r="L21" s="200">
        <f>'2017 IRP'!L101</f>
        <v>0</v>
      </c>
      <c r="N21" s="201">
        <f t="shared" si="16"/>
        <v>0</v>
      </c>
      <c r="O21" s="211"/>
      <c r="P21" s="211"/>
      <c r="Q21" s="52" t="str">
        <f t="shared" si="17"/>
        <v>Coal Plant Gas Conversion Additions</v>
      </c>
      <c r="R21" s="198"/>
      <c r="S21" s="200">
        <f t="shared" si="18"/>
        <v>0</v>
      </c>
      <c r="T21" s="200">
        <f t="shared" si="19"/>
        <v>0</v>
      </c>
      <c r="U21" s="200">
        <f t="shared" si="20"/>
        <v>0</v>
      </c>
      <c r="V21" s="200">
        <f t="shared" si="21"/>
        <v>0</v>
      </c>
      <c r="W21" s="200">
        <f t="shared" si="22"/>
        <v>0</v>
      </c>
      <c r="X21" s="200">
        <f t="shared" si="23"/>
        <v>0</v>
      </c>
      <c r="Y21" s="200">
        <f t="shared" si="24"/>
        <v>0</v>
      </c>
      <c r="Z21" s="200">
        <f t="shared" si="25"/>
        <v>0</v>
      </c>
      <c r="AA21" s="200">
        <f t="shared" si="26"/>
        <v>0</v>
      </c>
      <c r="AB21" s="200">
        <f t="shared" si="27"/>
        <v>0</v>
      </c>
      <c r="AD21" s="201">
        <f t="shared" si="28"/>
        <v>0</v>
      </c>
    </row>
    <row r="22" spans="1:30" x14ac:dyDescent="0.25">
      <c r="A22" s="52" t="str">
        <f>'2017 IRP'!B102</f>
        <v>Turbine Upgrades</v>
      </c>
      <c r="B22" s="198"/>
      <c r="C22" s="200">
        <f>'2017 IRP'!C102</f>
        <v>0</v>
      </c>
      <c r="D22" s="200">
        <f>'2017 IRP'!D102</f>
        <v>0</v>
      </c>
      <c r="E22" s="200">
        <f>'2017 IRP'!E102</f>
        <v>0</v>
      </c>
      <c r="F22" s="200">
        <f>'2017 IRP'!F102</f>
        <v>0</v>
      </c>
      <c r="G22" s="200">
        <f>'2017 IRP'!G102</f>
        <v>0</v>
      </c>
      <c r="H22" s="200">
        <f>'2017 IRP'!H102</f>
        <v>0</v>
      </c>
      <c r="I22" s="200">
        <f>'2017 IRP'!I102</f>
        <v>0</v>
      </c>
      <c r="J22" s="200">
        <f>'2017 IRP'!J102</f>
        <v>0</v>
      </c>
      <c r="K22" s="200">
        <f>'2017 IRP'!K102</f>
        <v>0</v>
      </c>
      <c r="L22" s="200">
        <f>'2017 IRP'!L102</f>
        <v>0</v>
      </c>
      <c r="N22" s="201">
        <f t="shared" si="16"/>
        <v>0</v>
      </c>
      <c r="O22" s="211"/>
      <c r="P22" s="211"/>
      <c r="Q22" s="52" t="str">
        <f t="shared" si="17"/>
        <v>Turbine Upgrades</v>
      </c>
      <c r="R22" s="198"/>
      <c r="S22" s="200">
        <f t="shared" si="18"/>
        <v>0</v>
      </c>
      <c r="T22" s="200">
        <f t="shared" si="19"/>
        <v>0</v>
      </c>
      <c r="U22" s="200">
        <f t="shared" si="20"/>
        <v>0</v>
      </c>
      <c r="V22" s="200">
        <f t="shared" si="21"/>
        <v>0</v>
      </c>
      <c r="W22" s="200">
        <f t="shared" si="22"/>
        <v>0</v>
      </c>
      <c r="X22" s="200">
        <f t="shared" si="23"/>
        <v>0</v>
      </c>
      <c r="Y22" s="200">
        <f t="shared" si="24"/>
        <v>0</v>
      </c>
      <c r="Z22" s="200">
        <f t="shared" si="25"/>
        <v>0</v>
      </c>
      <c r="AA22" s="200">
        <f t="shared" si="26"/>
        <v>0</v>
      </c>
      <c r="AB22" s="200">
        <f t="shared" si="27"/>
        <v>0</v>
      </c>
      <c r="AD22" s="201">
        <f t="shared" si="28"/>
        <v>0</v>
      </c>
    </row>
    <row r="23" spans="1:30" x14ac:dyDescent="0.25">
      <c r="A23" s="99" t="s">
        <v>2</v>
      </c>
      <c r="B23" s="198"/>
      <c r="C23" s="212">
        <f>'2017 IRP'!C98</f>
        <v>0</v>
      </c>
      <c r="D23" s="212">
        <f>'2017 IRP'!D98</f>
        <v>0</v>
      </c>
      <c r="E23" s="212">
        <f>'2017 IRP'!E98</f>
        <v>0</v>
      </c>
      <c r="F23" s="212">
        <f>'2017 IRP'!F98</f>
        <v>0</v>
      </c>
      <c r="G23" s="212">
        <f>'2017 IRP'!G98</f>
        <v>0</v>
      </c>
      <c r="H23" s="212">
        <f>'2017 IRP'!H98</f>
        <v>0</v>
      </c>
      <c r="I23" s="212">
        <f>'2017 IRP'!I98</f>
        <v>0</v>
      </c>
      <c r="J23" s="212">
        <f>'2017 IRP'!J98</f>
        <v>0</v>
      </c>
      <c r="K23" s="212">
        <f>'2017 IRP'!K98</f>
        <v>0</v>
      </c>
      <c r="L23" s="212">
        <f>'2017 IRP'!L98</f>
        <v>0</v>
      </c>
      <c r="N23" s="213"/>
      <c r="O23" s="211"/>
      <c r="P23" s="211"/>
      <c r="Q23" s="99" t="s">
        <v>2</v>
      </c>
      <c r="R23" s="198"/>
      <c r="S23" s="212">
        <f t="shared" ref="S23" si="29">C23</f>
        <v>0</v>
      </c>
      <c r="T23" s="212">
        <f t="shared" ref="T23" si="30">D23</f>
        <v>0</v>
      </c>
      <c r="U23" s="212">
        <f t="shared" ref="U23" si="31">E23</f>
        <v>0</v>
      </c>
      <c r="V23" s="212">
        <f t="shared" ref="V23" si="32">F23</f>
        <v>0</v>
      </c>
      <c r="W23" s="212">
        <f t="shared" ref="W23" si="33">G23</f>
        <v>0</v>
      </c>
      <c r="X23" s="212">
        <f t="shared" ref="X23" si="34">H23</f>
        <v>0</v>
      </c>
      <c r="Y23" s="212">
        <f t="shared" ref="Y23" si="35">I23</f>
        <v>0</v>
      </c>
      <c r="Z23" s="212">
        <f t="shared" ref="Z23" si="36">J23</f>
        <v>0</v>
      </c>
      <c r="AA23" s="212">
        <f t="shared" ref="AA23" si="37">K23</f>
        <v>0</v>
      </c>
      <c r="AB23" s="212">
        <f t="shared" ref="AB23" si="38">L23</f>
        <v>0</v>
      </c>
      <c r="AD23" s="213"/>
    </row>
    <row r="24" spans="1:30" x14ac:dyDescent="0.25">
      <c r="A24" s="214" t="s">
        <v>133</v>
      </c>
      <c r="Q24" s="214" t="str">
        <f>+A24</f>
        <v>Study includes Naughton 3 retirement at the end of 2018</v>
      </c>
    </row>
    <row r="25" spans="1:30" x14ac:dyDescent="0.25">
      <c r="A25" s="214" t="s">
        <v>136</v>
      </c>
      <c r="Q25" s="214" t="s">
        <v>41</v>
      </c>
    </row>
    <row r="27" spans="1:30" ht="22.5" x14ac:dyDescent="0.3">
      <c r="A27" s="197" t="s">
        <v>75</v>
      </c>
      <c r="Q27" s="197" t="s">
        <v>78</v>
      </c>
    </row>
    <row r="28" spans="1:30" ht="30" customHeight="1" x14ac:dyDescent="0.25">
      <c r="A28" s="42"/>
      <c r="B28" s="48"/>
      <c r="C28" s="49" t="s">
        <v>16</v>
      </c>
      <c r="D28" s="50"/>
      <c r="E28" s="50"/>
      <c r="F28" s="50"/>
      <c r="G28" s="50"/>
      <c r="H28" s="50"/>
      <c r="I28" s="50"/>
      <c r="J28" s="50"/>
      <c r="K28" s="50"/>
      <c r="L28" s="50"/>
      <c r="N28" s="43" t="s">
        <v>17</v>
      </c>
      <c r="Q28" s="42"/>
      <c r="R28" s="48"/>
      <c r="S28" s="49" t="s">
        <v>16</v>
      </c>
      <c r="T28" s="50"/>
      <c r="U28" s="50"/>
      <c r="V28" s="50"/>
      <c r="W28" s="50"/>
      <c r="X28" s="50"/>
      <c r="Y28" s="50"/>
      <c r="Z28" s="50"/>
      <c r="AA28" s="50"/>
      <c r="AB28" s="50"/>
      <c r="AD28" s="43" t="s">
        <v>17</v>
      </c>
    </row>
    <row r="29" spans="1:30" x14ac:dyDescent="0.25">
      <c r="A29" s="45" t="s">
        <v>0</v>
      </c>
      <c r="B29" s="46">
        <f>B4</f>
        <v>2016</v>
      </c>
      <c r="C29" s="46">
        <f t="shared" ref="C29:N29" si="39">C4</f>
        <v>2017</v>
      </c>
      <c r="D29" s="46">
        <f t="shared" si="39"/>
        <v>2018</v>
      </c>
      <c r="E29" s="46">
        <f t="shared" si="39"/>
        <v>2019</v>
      </c>
      <c r="F29" s="46">
        <f t="shared" si="39"/>
        <v>2020</v>
      </c>
      <c r="G29" s="46">
        <f t="shared" si="39"/>
        <v>2021</v>
      </c>
      <c r="H29" s="46">
        <f t="shared" si="39"/>
        <v>2022</v>
      </c>
      <c r="I29" s="46">
        <f t="shared" si="39"/>
        <v>2023</v>
      </c>
      <c r="J29" s="46">
        <f t="shared" si="39"/>
        <v>2024</v>
      </c>
      <c r="K29" s="46">
        <f t="shared" si="39"/>
        <v>2025</v>
      </c>
      <c r="L29" s="46">
        <f t="shared" si="39"/>
        <v>2026</v>
      </c>
      <c r="N29" s="46" t="str">
        <f t="shared" si="39"/>
        <v>2017-2026</v>
      </c>
      <c r="Q29" s="45" t="s">
        <v>0</v>
      </c>
      <c r="R29" s="46">
        <f>R4</f>
        <v>2016</v>
      </c>
      <c r="S29" s="46">
        <f t="shared" ref="S29:AD29" si="40">S4</f>
        <v>2017</v>
      </c>
      <c r="T29" s="46">
        <f t="shared" si="40"/>
        <v>2018</v>
      </c>
      <c r="U29" s="46">
        <f t="shared" si="40"/>
        <v>2019</v>
      </c>
      <c r="V29" s="46">
        <f t="shared" si="40"/>
        <v>2020</v>
      </c>
      <c r="W29" s="46">
        <f t="shared" si="40"/>
        <v>2021</v>
      </c>
      <c r="X29" s="46">
        <f t="shared" si="40"/>
        <v>2022</v>
      </c>
      <c r="Y29" s="46">
        <f t="shared" si="40"/>
        <v>2023</v>
      </c>
      <c r="Z29" s="46">
        <f t="shared" si="40"/>
        <v>2024</v>
      </c>
      <c r="AA29" s="46">
        <f t="shared" si="40"/>
        <v>2025</v>
      </c>
      <c r="AB29" s="46">
        <f t="shared" si="40"/>
        <v>2026</v>
      </c>
      <c r="AD29" s="46" t="str">
        <f t="shared" si="40"/>
        <v>2017-2026</v>
      </c>
    </row>
    <row r="30" spans="1:30" x14ac:dyDescent="0.25">
      <c r="A30" s="48" t="s">
        <v>3</v>
      </c>
      <c r="B30" s="198"/>
      <c r="C30" s="48"/>
      <c r="D30" s="48"/>
      <c r="E30" s="48"/>
      <c r="F30" s="48"/>
      <c r="G30" s="48"/>
      <c r="H30" s="48"/>
      <c r="I30" s="48"/>
      <c r="J30" s="48"/>
      <c r="K30" s="48"/>
      <c r="L30" s="195"/>
      <c r="N30" s="195"/>
      <c r="Q30" s="48" t="s">
        <v>3</v>
      </c>
      <c r="R30" s="198"/>
      <c r="S30" s="48"/>
      <c r="T30" s="48"/>
      <c r="U30" s="48"/>
      <c r="V30" s="48"/>
      <c r="W30" s="48"/>
      <c r="X30" s="48"/>
      <c r="Y30" s="48"/>
      <c r="Z30" s="48"/>
      <c r="AA30" s="48"/>
      <c r="AB30" s="195"/>
      <c r="AD30" s="195"/>
    </row>
    <row r="31" spans="1:30" x14ac:dyDescent="0.25">
      <c r="A31" s="98" t="str">
        <f t="shared" ref="A31:A42" si="41">A6</f>
        <v>Gas - CCCT</v>
      </c>
      <c r="B31" s="198"/>
      <c r="C31" s="230">
        <f t="shared" ref="C31:L31" si="42">C6-C56</f>
        <v>0</v>
      </c>
      <c r="D31" s="230">
        <f t="shared" si="42"/>
        <v>0</v>
      </c>
      <c r="E31" s="230">
        <f t="shared" si="42"/>
        <v>0</v>
      </c>
      <c r="F31" s="230">
        <f t="shared" si="42"/>
        <v>0</v>
      </c>
      <c r="G31" s="230">
        <f t="shared" si="42"/>
        <v>0</v>
      </c>
      <c r="H31" s="230">
        <f t="shared" si="42"/>
        <v>0</v>
      </c>
      <c r="I31" s="230">
        <f t="shared" si="42"/>
        <v>0</v>
      </c>
      <c r="J31" s="230">
        <f t="shared" si="42"/>
        <v>0</v>
      </c>
      <c r="K31" s="230">
        <f t="shared" si="42"/>
        <v>0</v>
      </c>
      <c r="L31" s="230">
        <f t="shared" si="42"/>
        <v>0</v>
      </c>
      <c r="M31" s="211"/>
      <c r="N31" s="205">
        <f t="shared" ref="N31:N39" si="43">SUM(C31:L31)</f>
        <v>0</v>
      </c>
      <c r="Q31" s="98" t="str">
        <f t="shared" ref="Q31:Q42" si="44">+A31</f>
        <v>Gas - CCCT</v>
      </c>
      <c r="R31" s="198"/>
      <c r="S31" s="230">
        <f t="shared" ref="S31:AB31" si="45">S6-S56</f>
        <v>0</v>
      </c>
      <c r="T31" s="230">
        <f t="shared" si="45"/>
        <v>0</v>
      </c>
      <c r="U31" s="230">
        <f t="shared" si="45"/>
        <v>0</v>
      </c>
      <c r="V31" s="230">
        <f t="shared" si="45"/>
        <v>0</v>
      </c>
      <c r="W31" s="230">
        <f t="shared" si="45"/>
        <v>0</v>
      </c>
      <c r="X31" s="230">
        <f t="shared" si="45"/>
        <v>0</v>
      </c>
      <c r="Y31" s="230">
        <f t="shared" si="45"/>
        <v>0</v>
      </c>
      <c r="Z31" s="230">
        <f t="shared" si="45"/>
        <v>0</v>
      </c>
      <c r="AA31" s="230">
        <f t="shared" si="45"/>
        <v>0</v>
      </c>
      <c r="AB31" s="230">
        <f t="shared" si="45"/>
        <v>0</v>
      </c>
      <c r="AC31" s="211"/>
      <c r="AD31" s="205">
        <f t="shared" ref="AD31:AD39" si="46">SUM(S31:AB31)</f>
        <v>0</v>
      </c>
    </row>
    <row r="32" spans="1:30" x14ac:dyDescent="0.25">
      <c r="A32" s="98" t="str">
        <f t="shared" si="41"/>
        <v>Gas- Peaking</v>
      </c>
      <c r="B32" s="198"/>
      <c r="C32" s="230">
        <f t="shared" ref="C32:L32" si="47">C7-C57</f>
        <v>0</v>
      </c>
      <c r="D32" s="230">
        <f t="shared" si="47"/>
        <v>0</v>
      </c>
      <c r="E32" s="230">
        <f t="shared" si="47"/>
        <v>0</v>
      </c>
      <c r="F32" s="230">
        <f t="shared" si="47"/>
        <v>0</v>
      </c>
      <c r="G32" s="230">
        <f t="shared" si="47"/>
        <v>0</v>
      </c>
      <c r="H32" s="230">
        <f t="shared" si="47"/>
        <v>0</v>
      </c>
      <c r="I32" s="230">
        <f t="shared" si="47"/>
        <v>0</v>
      </c>
      <c r="J32" s="230">
        <f t="shared" si="47"/>
        <v>0</v>
      </c>
      <c r="K32" s="230">
        <f t="shared" si="47"/>
        <v>0</v>
      </c>
      <c r="L32" s="230">
        <f t="shared" si="47"/>
        <v>0</v>
      </c>
      <c r="M32" s="211"/>
      <c r="N32" s="205">
        <f t="shared" si="43"/>
        <v>0</v>
      </c>
      <c r="Q32" s="98" t="str">
        <f t="shared" si="44"/>
        <v>Gas- Peaking</v>
      </c>
      <c r="R32" s="198"/>
      <c r="S32" s="230">
        <f t="shared" ref="S32:AB32" si="48">S7-S57</f>
        <v>0</v>
      </c>
      <c r="T32" s="230">
        <f t="shared" si="48"/>
        <v>0</v>
      </c>
      <c r="U32" s="230">
        <f t="shared" si="48"/>
        <v>0</v>
      </c>
      <c r="V32" s="230">
        <f t="shared" si="48"/>
        <v>0</v>
      </c>
      <c r="W32" s="230">
        <f t="shared" si="48"/>
        <v>0</v>
      </c>
      <c r="X32" s="230">
        <f t="shared" si="48"/>
        <v>0</v>
      </c>
      <c r="Y32" s="230">
        <f t="shared" si="48"/>
        <v>0</v>
      </c>
      <c r="Z32" s="230">
        <f t="shared" si="48"/>
        <v>0</v>
      </c>
      <c r="AA32" s="230">
        <f t="shared" si="48"/>
        <v>0</v>
      </c>
      <c r="AB32" s="230">
        <f t="shared" si="48"/>
        <v>0</v>
      </c>
      <c r="AC32" s="211"/>
      <c r="AD32" s="205">
        <f t="shared" si="46"/>
        <v>0</v>
      </c>
    </row>
    <row r="33" spans="1:30" x14ac:dyDescent="0.25">
      <c r="A33" s="98" t="str">
        <f t="shared" si="41"/>
        <v>DSM - Energy Efficiency</v>
      </c>
      <c r="B33" s="198"/>
      <c r="C33" s="230">
        <f t="shared" ref="C33:L33" si="49">C8-C58</f>
        <v>15.50200000000001</v>
      </c>
      <c r="D33" s="230">
        <f t="shared" si="49"/>
        <v>-18.59999999999998</v>
      </c>
      <c r="E33" s="230">
        <f t="shared" si="49"/>
        <v>-26.53</v>
      </c>
      <c r="F33" s="230">
        <f t="shared" si="49"/>
        <v>-20.739999999999995</v>
      </c>
      <c r="G33" s="230">
        <f t="shared" si="49"/>
        <v>-26.600000000000009</v>
      </c>
      <c r="H33" s="230">
        <f t="shared" si="49"/>
        <v>-41.320000000000036</v>
      </c>
      <c r="I33" s="230">
        <f t="shared" si="49"/>
        <v>-43.379999999999995</v>
      </c>
      <c r="J33" s="230">
        <f t="shared" si="49"/>
        <v>-44.78</v>
      </c>
      <c r="K33" s="230">
        <f t="shared" si="49"/>
        <v>-23.179999999999978</v>
      </c>
      <c r="L33" s="230">
        <f t="shared" si="49"/>
        <v>-24.300000000000011</v>
      </c>
      <c r="M33" s="211"/>
      <c r="N33" s="205">
        <f t="shared" si="43"/>
        <v>-253.928</v>
      </c>
      <c r="Q33" s="98" t="str">
        <f t="shared" si="44"/>
        <v>DSM - Energy Efficiency</v>
      </c>
      <c r="R33" s="198"/>
      <c r="S33" s="230">
        <f t="shared" ref="S33:AB33" si="50">S8-S58</f>
        <v>-4.4159999999999968</v>
      </c>
      <c r="T33" s="230">
        <f t="shared" si="50"/>
        <v>-29.076000000000008</v>
      </c>
      <c r="U33" s="230">
        <f t="shared" si="50"/>
        <v>-17.22</v>
      </c>
      <c r="V33" s="230">
        <f t="shared" si="50"/>
        <v>0</v>
      </c>
      <c r="W33" s="230">
        <f t="shared" si="50"/>
        <v>1.2199999999999989</v>
      </c>
      <c r="X33" s="230">
        <f t="shared" si="50"/>
        <v>0</v>
      </c>
      <c r="Y33" s="230">
        <f t="shared" si="50"/>
        <v>-1.0000000000005116E-2</v>
      </c>
      <c r="Z33" s="230">
        <f t="shared" si="50"/>
        <v>-0.90000000000000568</v>
      </c>
      <c r="AA33" s="230">
        <f t="shared" si="50"/>
        <v>-6.0900000000000176</v>
      </c>
      <c r="AB33" s="230">
        <f t="shared" si="50"/>
        <v>0</v>
      </c>
      <c r="AC33" s="211"/>
      <c r="AD33" s="205">
        <f t="shared" si="46"/>
        <v>-56.492000000000033</v>
      </c>
    </row>
    <row r="34" spans="1:30" x14ac:dyDescent="0.25">
      <c r="A34" s="98" t="str">
        <f t="shared" si="41"/>
        <v>DSM - Load Control</v>
      </c>
      <c r="B34" s="198"/>
      <c r="C34" s="230">
        <f t="shared" ref="C34:L34" si="51">C9-C59</f>
        <v>0</v>
      </c>
      <c r="D34" s="230">
        <f t="shared" si="51"/>
        <v>0</v>
      </c>
      <c r="E34" s="230">
        <f t="shared" si="51"/>
        <v>0</v>
      </c>
      <c r="F34" s="230">
        <f t="shared" si="51"/>
        <v>0</v>
      </c>
      <c r="G34" s="230">
        <f t="shared" si="51"/>
        <v>0</v>
      </c>
      <c r="H34" s="230">
        <f t="shared" si="51"/>
        <v>0</v>
      </c>
      <c r="I34" s="230">
        <f t="shared" si="51"/>
        <v>0</v>
      </c>
      <c r="J34" s="230">
        <f t="shared" si="51"/>
        <v>0</v>
      </c>
      <c r="K34" s="230">
        <f t="shared" si="51"/>
        <v>-38.629999999999995</v>
      </c>
      <c r="L34" s="230">
        <f t="shared" si="51"/>
        <v>-23.950000000000003</v>
      </c>
      <c r="M34" s="211"/>
      <c r="N34" s="205">
        <f t="shared" si="43"/>
        <v>-62.58</v>
      </c>
      <c r="Q34" s="98" t="str">
        <f t="shared" si="44"/>
        <v>DSM - Load Control</v>
      </c>
      <c r="R34" s="198"/>
      <c r="S34" s="230">
        <f t="shared" ref="S34:AB34" si="52">S9-S59</f>
        <v>0</v>
      </c>
      <c r="T34" s="230">
        <f t="shared" si="52"/>
        <v>0</v>
      </c>
      <c r="U34" s="230">
        <f t="shared" si="52"/>
        <v>0</v>
      </c>
      <c r="V34" s="230">
        <f t="shared" si="52"/>
        <v>0</v>
      </c>
      <c r="W34" s="230">
        <f t="shared" si="52"/>
        <v>0</v>
      </c>
      <c r="X34" s="230">
        <f t="shared" si="52"/>
        <v>0</v>
      </c>
      <c r="Y34" s="230">
        <f t="shared" si="52"/>
        <v>0</v>
      </c>
      <c r="Z34" s="230">
        <f t="shared" si="52"/>
        <v>0</v>
      </c>
      <c r="AA34" s="230">
        <f t="shared" si="52"/>
        <v>0</v>
      </c>
      <c r="AB34" s="230">
        <f t="shared" si="52"/>
        <v>0</v>
      </c>
      <c r="AC34" s="211"/>
      <c r="AD34" s="205">
        <f t="shared" si="46"/>
        <v>0</v>
      </c>
    </row>
    <row r="35" spans="1:30" x14ac:dyDescent="0.25">
      <c r="A35" s="229" t="str">
        <f t="shared" si="41"/>
        <v>Renewable - Wind</v>
      </c>
      <c r="B35" s="215"/>
      <c r="C35" s="231">
        <f t="shared" ref="C35:L35" si="53">C10-C60</f>
        <v>0</v>
      </c>
      <c r="D35" s="231">
        <f t="shared" si="53"/>
        <v>0</v>
      </c>
      <c r="E35" s="231">
        <f t="shared" si="53"/>
        <v>0</v>
      </c>
      <c r="F35" s="231">
        <f t="shared" si="53"/>
        <v>0</v>
      </c>
      <c r="G35" s="231">
        <f t="shared" si="53"/>
        <v>1100</v>
      </c>
      <c r="H35" s="231">
        <f t="shared" si="53"/>
        <v>0</v>
      </c>
      <c r="I35" s="231">
        <f t="shared" si="53"/>
        <v>0</v>
      </c>
      <c r="J35" s="231">
        <f t="shared" si="53"/>
        <v>0</v>
      </c>
      <c r="K35" s="231">
        <f t="shared" si="53"/>
        <v>0</v>
      </c>
      <c r="L35" s="231">
        <f t="shared" si="53"/>
        <v>0</v>
      </c>
      <c r="M35" s="211"/>
      <c r="N35" s="205">
        <f t="shared" si="43"/>
        <v>1100</v>
      </c>
      <c r="Q35" s="229" t="str">
        <f t="shared" si="44"/>
        <v>Renewable - Wind</v>
      </c>
      <c r="R35" s="215"/>
      <c r="S35" s="231">
        <f t="shared" ref="S35:AB35" si="54">S10-S60</f>
        <v>0</v>
      </c>
      <c r="T35" s="231">
        <f t="shared" si="54"/>
        <v>0</v>
      </c>
      <c r="U35" s="231">
        <f t="shared" si="54"/>
        <v>0</v>
      </c>
      <c r="V35" s="231">
        <f t="shared" si="54"/>
        <v>0</v>
      </c>
      <c r="W35" s="231">
        <f t="shared" si="54"/>
        <v>650</v>
      </c>
      <c r="X35" s="231">
        <f t="shared" si="54"/>
        <v>0</v>
      </c>
      <c r="Y35" s="231">
        <f t="shared" si="54"/>
        <v>0</v>
      </c>
      <c r="Z35" s="231">
        <f t="shared" si="54"/>
        <v>0</v>
      </c>
      <c r="AA35" s="231">
        <f t="shared" si="54"/>
        <v>0</v>
      </c>
      <c r="AB35" s="231">
        <f t="shared" si="54"/>
        <v>0</v>
      </c>
      <c r="AC35" s="211"/>
      <c r="AD35" s="205">
        <f t="shared" si="46"/>
        <v>650</v>
      </c>
    </row>
    <row r="36" spans="1:30" x14ac:dyDescent="0.25">
      <c r="A36" s="229" t="str">
        <f t="shared" si="41"/>
        <v>Renewable - Geothermal</v>
      </c>
      <c r="B36" s="215"/>
      <c r="C36" s="231">
        <f t="shared" ref="C36:L36" si="55">C11-C61</f>
        <v>0</v>
      </c>
      <c r="D36" s="231">
        <f t="shared" si="55"/>
        <v>0</v>
      </c>
      <c r="E36" s="231">
        <f t="shared" si="55"/>
        <v>0</v>
      </c>
      <c r="F36" s="231">
        <f t="shared" si="55"/>
        <v>0</v>
      </c>
      <c r="G36" s="231">
        <f t="shared" si="55"/>
        <v>0</v>
      </c>
      <c r="H36" s="231">
        <f t="shared" si="55"/>
        <v>0</v>
      </c>
      <c r="I36" s="231">
        <f t="shared" si="55"/>
        <v>0</v>
      </c>
      <c r="J36" s="231">
        <f t="shared" si="55"/>
        <v>0</v>
      </c>
      <c r="K36" s="231">
        <f t="shared" si="55"/>
        <v>0</v>
      </c>
      <c r="L36" s="231">
        <f t="shared" si="55"/>
        <v>0</v>
      </c>
      <c r="M36" s="211"/>
      <c r="N36" s="205">
        <f t="shared" si="43"/>
        <v>0</v>
      </c>
      <c r="Q36" s="229" t="str">
        <f t="shared" si="44"/>
        <v>Renewable - Geothermal</v>
      </c>
      <c r="R36" s="215"/>
      <c r="S36" s="231">
        <f t="shared" ref="S36:AB36" si="56">S11-S61</f>
        <v>0</v>
      </c>
      <c r="T36" s="231">
        <f t="shared" si="56"/>
        <v>0</v>
      </c>
      <c r="U36" s="231">
        <f t="shared" si="56"/>
        <v>0</v>
      </c>
      <c r="V36" s="231">
        <f t="shared" si="56"/>
        <v>0</v>
      </c>
      <c r="W36" s="231">
        <f t="shared" si="56"/>
        <v>0</v>
      </c>
      <c r="X36" s="231">
        <f t="shared" si="56"/>
        <v>0</v>
      </c>
      <c r="Y36" s="231">
        <f t="shared" si="56"/>
        <v>0</v>
      </c>
      <c r="Z36" s="231">
        <f t="shared" si="56"/>
        <v>0</v>
      </c>
      <c r="AA36" s="231">
        <f t="shared" si="56"/>
        <v>0</v>
      </c>
      <c r="AB36" s="231">
        <f t="shared" si="56"/>
        <v>0</v>
      </c>
      <c r="AC36" s="211"/>
      <c r="AD36" s="205">
        <f t="shared" si="46"/>
        <v>0</v>
      </c>
    </row>
    <row r="37" spans="1:30" x14ac:dyDescent="0.25">
      <c r="A37" s="229" t="str">
        <f t="shared" si="41"/>
        <v>Renewable - Utility Solar</v>
      </c>
      <c r="B37" s="215"/>
      <c r="C37" s="231">
        <f t="shared" ref="C37:L37" si="57">C12-C62</f>
        <v>0</v>
      </c>
      <c r="D37" s="231">
        <f t="shared" si="57"/>
        <v>0</v>
      </c>
      <c r="E37" s="231">
        <f t="shared" si="57"/>
        <v>0</v>
      </c>
      <c r="F37" s="231">
        <f t="shared" si="57"/>
        <v>0</v>
      </c>
      <c r="G37" s="231">
        <f t="shared" si="57"/>
        <v>0</v>
      </c>
      <c r="H37" s="231">
        <f t="shared" si="57"/>
        <v>0</v>
      </c>
      <c r="I37" s="231">
        <f t="shared" si="57"/>
        <v>0</v>
      </c>
      <c r="J37" s="231">
        <f t="shared" si="57"/>
        <v>0</v>
      </c>
      <c r="K37" s="231">
        <f t="shared" si="57"/>
        <v>0</v>
      </c>
      <c r="L37" s="231">
        <f t="shared" si="57"/>
        <v>0</v>
      </c>
      <c r="M37" s="211"/>
      <c r="N37" s="205">
        <f t="shared" si="43"/>
        <v>0</v>
      </c>
      <c r="Q37" s="229" t="str">
        <f t="shared" si="44"/>
        <v>Renewable - Utility Solar</v>
      </c>
      <c r="R37" s="215"/>
      <c r="S37" s="231">
        <f t="shared" ref="S37:AB37" si="58">S12-S62</f>
        <v>0</v>
      </c>
      <c r="T37" s="231">
        <f t="shared" si="58"/>
        <v>0</v>
      </c>
      <c r="U37" s="231">
        <f t="shared" si="58"/>
        <v>0</v>
      </c>
      <c r="V37" s="231">
        <f t="shared" si="58"/>
        <v>0</v>
      </c>
      <c r="W37" s="231">
        <f t="shared" si="58"/>
        <v>0</v>
      </c>
      <c r="X37" s="231">
        <f t="shared" si="58"/>
        <v>0</v>
      </c>
      <c r="Y37" s="231">
        <f t="shared" si="58"/>
        <v>0</v>
      </c>
      <c r="Z37" s="231">
        <f t="shared" si="58"/>
        <v>0</v>
      </c>
      <c r="AA37" s="231">
        <f t="shared" si="58"/>
        <v>0</v>
      </c>
      <c r="AB37" s="231">
        <f t="shared" si="58"/>
        <v>0</v>
      </c>
      <c r="AC37" s="211"/>
      <c r="AD37" s="205">
        <f t="shared" si="46"/>
        <v>0</v>
      </c>
    </row>
    <row r="38" spans="1:30" x14ac:dyDescent="0.25">
      <c r="A38" s="98" t="str">
        <f t="shared" si="41"/>
        <v>Renewable - Biomass</v>
      </c>
      <c r="B38" s="198"/>
      <c r="C38" s="230">
        <f t="shared" ref="C38:L38" si="59">C13-C63</f>
        <v>0</v>
      </c>
      <c r="D38" s="230">
        <f t="shared" si="59"/>
        <v>0</v>
      </c>
      <c r="E38" s="230">
        <f t="shared" si="59"/>
        <v>0</v>
      </c>
      <c r="F38" s="230">
        <f t="shared" si="59"/>
        <v>0</v>
      </c>
      <c r="G38" s="230">
        <f t="shared" si="59"/>
        <v>0</v>
      </c>
      <c r="H38" s="230">
        <f t="shared" si="59"/>
        <v>0</v>
      </c>
      <c r="I38" s="230">
        <f t="shared" si="59"/>
        <v>0</v>
      </c>
      <c r="J38" s="230">
        <f t="shared" si="59"/>
        <v>0</v>
      </c>
      <c r="K38" s="230">
        <f t="shared" si="59"/>
        <v>0</v>
      </c>
      <c r="L38" s="230">
        <f t="shared" si="59"/>
        <v>0</v>
      </c>
      <c r="M38" s="211"/>
      <c r="N38" s="205">
        <f t="shared" si="43"/>
        <v>0</v>
      </c>
      <c r="Q38" s="98" t="str">
        <f t="shared" si="44"/>
        <v>Renewable - Biomass</v>
      </c>
      <c r="R38" s="198"/>
      <c r="S38" s="230">
        <f t="shared" ref="S38:AB38" si="60">S13-S63</f>
        <v>0</v>
      </c>
      <c r="T38" s="230">
        <f t="shared" si="60"/>
        <v>0</v>
      </c>
      <c r="U38" s="230">
        <f t="shared" si="60"/>
        <v>0</v>
      </c>
      <c r="V38" s="230">
        <f t="shared" si="60"/>
        <v>0</v>
      </c>
      <c r="W38" s="230">
        <f t="shared" si="60"/>
        <v>0</v>
      </c>
      <c r="X38" s="230">
        <f t="shared" si="60"/>
        <v>0</v>
      </c>
      <c r="Y38" s="230">
        <f t="shared" si="60"/>
        <v>0</v>
      </c>
      <c r="Z38" s="230">
        <f t="shared" si="60"/>
        <v>0</v>
      </c>
      <c r="AA38" s="230">
        <f t="shared" si="60"/>
        <v>0</v>
      </c>
      <c r="AB38" s="230">
        <f t="shared" si="60"/>
        <v>0</v>
      </c>
      <c r="AC38" s="211"/>
      <c r="AD38" s="205">
        <f t="shared" si="46"/>
        <v>0</v>
      </c>
    </row>
    <row r="39" spans="1:30" x14ac:dyDescent="0.25">
      <c r="A39" s="98" t="str">
        <f t="shared" si="41"/>
        <v>Storage - Pumped Hydro</v>
      </c>
      <c r="B39" s="198"/>
      <c r="C39" s="230">
        <f t="shared" ref="C39:L39" si="61">C14-C64</f>
        <v>0</v>
      </c>
      <c r="D39" s="230">
        <f t="shared" si="61"/>
        <v>0</v>
      </c>
      <c r="E39" s="230">
        <f t="shared" si="61"/>
        <v>0</v>
      </c>
      <c r="F39" s="230">
        <f t="shared" si="61"/>
        <v>0</v>
      </c>
      <c r="G39" s="230">
        <f t="shared" si="61"/>
        <v>0</v>
      </c>
      <c r="H39" s="230">
        <f t="shared" si="61"/>
        <v>0</v>
      </c>
      <c r="I39" s="230">
        <f t="shared" si="61"/>
        <v>0</v>
      </c>
      <c r="J39" s="230">
        <f t="shared" si="61"/>
        <v>0</v>
      </c>
      <c r="K39" s="230">
        <f t="shared" si="61"/>
        <v>0</v>
      </c>
      <c r="L39" s="230">
        <f t="shared" si="61"/>
        <v>0</v>
      </c>
      <c r="M39" s="211"/>
      <c r="N39" s="205">
        <f t="shared" si="43"/>
        <v>0</v>
      </c>
      <c r="Q39" s="98" t="str">
        <f t="shared" si="44"/>
        <v>Storage - Pumped Hydro</v>
      </c>
      <c r="R39" s="198"/>
      <c r="S39" s="230">
        <f t="shared" ref="S39:AB39" si="62">S14-S64</f>
        <v>0</v>
      </c>
      <c r="T39" s="230">
        <f t="shared" si="62"/>
        <v>0</v>
      </c>
      <c r="U39" s="230">
        <f t="shared" si="62"/>
        <v>0</v>
      </c>
      <c r="V39" s="230">
        <f t="shared" si="62"/>
        <v>0</v>
      </c>
      <c r="W39" s="230">
        <f t="shared" si="62"/>
        <v>0</v>
      </c>
      <c r="X39" s="230">
        <f t="shared" si="62"/>
        <v>0</v>
      </c>
      <c r="Y39" s="230">
        <f t="shared" si="62"/>
        <v>0</v>
      </c>
      <c r="Z39" s="230">
        <f t="shared" si="62"/>
        <v>0</v>
      </c>
      <c r="AA39" s="230">
        <f t="shared" si="62"/>
        <v>0</v>
      </c>
      <c r="AB39" s="230">
        <f t="shared" si="62"/>
        <v>0</v>
      </c>
      <c r="AC39" s="211"/>
      <c r="AD39" s="205">
        <f t="shared" si="46"/>
        <v>0</v>
      </c>
    </row>
    <row r="40" spans="1:30" x14ac:dyDescent="0.25">
      <c r="A40" s="98" t="str">
        <f t="shared" si="41"/>
        <v>Storage - CAES</v>
      </c>
      <c r="B40" s="198"/>
      <c r="C40" s="230">
        <f t="shared" ref="C40:L40" si="63">C15-C65</f>
        <v>0</v>
      </c>
      <c r="D40" s="230">
        <f t="shared" si="63"/>
        <v>0</v>
      </c>
      <c r="E40" s="230">
        <f t="shared" si="63"/>
        <v>0</v>
      </c>
      <c r="F40" s="230">
        <f t="shared" si="63"/>
        <v>0</v>
      </c>
      <c r="G40" s="230">
        <f t="shared" si="63"/>
        <v>0</v>
      </c>
      <c r="H40" s="230">
        <f t="shared" si="63"/>
        <v>0</v>
      </c>
      <c r="I40" s="230">
        <f t="shared" si="63"/>
        <v>0</v>
      </c>
      <c r="J40" s="230">
        <f t="shared" si="63"/>
        <v>0</v>
      </c>
      <c r="K40" s="230">
        <f t="shared" si="63"/>
        <v>0</v>
      </c>
      <c r="L40" s="230">
        <f t="shared" si="63"/>
        <v>0</v>
      </c>
      <c r="M40" s="211"/>
      <c r="N40" s="205">
        <f>SUM(C40:L40)</f>
        <v>0</v>
      </c>
      <c r="Q40" s="98" t="str">
        <f t="shared" si="44"/>
        <v>Storage - CAES</v>
      </c>
      <c r="R40" s="198"/>
      <c r="S40" s="230">
        <f t="shared" ref="S40:AB40" si="64">S15-S65</f>
        <v>0</v>
      </c>
      <c r="T40" s="230">
        <f t="shared" si="64"/>
        <v>0</v>
      </c>
      <c r="U40" s="230">
        <f t="shared" si="64"/>
        <v>0</v>
      </c>
      <c r="V40" s="230">
        <f t="shared" si="64"/>
        <v>0</v>
      </c>
      <c r="W40" s="230">
        <f t="shared" si="64"/>
        <v>0</v>
      </c>
      <c r="X40" s="230">
        <f t="shared" si="64"/>
        <v>0</v>
      </c>
      <c r="Y40" s="230">
        <f t="shared" si="64"/>
        <v>0</v>
      </c>
      <c r="Z40" s="230">
        <f t="shared" si="64"/>
        <v>0</v>
      </c>
      <c r="AA40" s="230">
        <f t="shared" si="64"/>
        <v>0</v>
      </c>
      <c r="AB40" s="230">
        <f t="shared" si="64"/>
        <v>0</v>
      </c>
      <c r="AC40" s="211"/>
      <c r="AD40" s="205">
        <f>SUM(S40:AB40)</f>
        <v>0</v>
      </c>
    </row>
    <row r="41" spans="1:30" x14ac:dyDescent="0.25">
      <c r="A41" s="98" t="str">
        <f t="shared" si="41"/>
        <v>Storage - Other</v>
      </c>
      <c r="B41" s="198"/>
      <c r="C41" s="230">
        <f t="shared" ref="C41:L41" si="65">C16-C66</f>
        <v>0</v>
      </c>
      <c r="D41" s="230">
        <f t="shared" si="65"/>
        <v>0</v>
      </c>
      <c r="E41" s="230">
        <f t="shared" si="65"/>
        <v>0</v>
      </c>
      <c r="F41" s="230">
        <f t="shared" si="65"/>
        <v>0</v>
      </c>
      <c r="G41" s="230">
        <f t="shared" si="65"/>
        <v>0</v>
      </c>
      <c r="H41" s="230">
        <f t="shared" si="65"/>
        <v>0</v>
      </c>
      <c r="I41" s="230">
        <f t="shared" si="65"/>
        <v>0</v>
      </c>
      <c r="J41" s="230">
        <f t="shared" si="65"/>
        <v>0</v>
      </c>
      <c r="K41" s="230">
        <f t="shared" si="65"/>
        <v>0</v>
      </c>
      <c r="L41" s="230">
        <f t="shared" si="65"/>
        <v>0</v>
      </c>
      <c r="M41" s="211"/>
      <c r="N41" s="205">
        <f>SUM(C41:L41)</f>
        <v>0</v>
      </c>
      <c r="Q41" s="98" t="str">
        <f t="shared" si="44"/>
        <v>Storage - Other</v>
      </c>
      <c r="R41" s="198"/>
      <c r="S41" s="230">
        <f t="shared" ref="S41:AB41" si="66">S16-S66</f>
        <v>0</v>
      </c>
      <c r="T41" s="230">
        <f t="shared" si="66"/>
        <v>0</v>
      </c>
      <c r="U41" s="230">
        <f t="shared" si="66"/>
        <v>0</v>
      </c>
      <c r="V41" s="230">
        <f t="shared" si="66"/>
        <v>0</v>
      </c>
      <c r="W41" s="230">
        <f t="shared" si="66"/>
        <v>0</v>
      </c>
      <c r="X41" s="230">
        <f t="shared" si="66"/>
        <v>0</v>
      </c>
      <c r="Y41" s="230">
        <f t="shared" si="66"/>
        <v>0</v>
      </c>
      <c r="Z41" s="230">
        <f t="shared" si="66"/>
        <v>0</v>
      </c>
      <c r="AA41" s="230">
        <f t="shared" si="66"/>
        <v>0</v>
      </c>
      <c r="AB41" s="230">
        <f t="shared" si="66"/>
        <v>0</v>
      </c>
      <c r="AC41" s="211"/>
      <c r="AD41" s="205">
        <f>SUM(S41:AB41)</f>
        <v>0</v>
      </c>
    </row>
    <row r="42" spans="1:30" x14ac:dyDescent="0.25">
      <c r="A42" s="98" t="str">
        <f t="shared" si="41"/>
        <v>Front Office Transactions</v>
      </c>
      <c r="B42" s="198"/>
      <c r="C42" s="230">
        <f t="shared" ref="C42:L42" si="67">C17-C67</f>
        <v>33.286999999999921</v>
      </c>
      <c r="D42" s="230">
        <f t="shared" si="67"/>
        <v>-240.66799999999989</v>
      </c>
      <c r="E42" s="230">
        <f t="shared" si="67"/>
        <v>-95.163999999999987</v>
      </c>
      <c r="F42" s="230">
        <f t="shared" si="67"/>
        <v>-88.330999999999904</v>
      </c>
      <c r="G42" s="230">
        <f t="shared" si="67"/>
        <v>148.20600000000013</v>
      </c>
      <c r="H42" s="230">
        <f t="shared" si="67"/>
        <v>163.19700000000012</v>
      </c>
      <c r="I42" s="230">
        <f t="shared" si="67"/>
        <v>184.87299999999993</v>
      </c>
      <c r="J42" s="230">
        <f t="shared" si="67"/>
        <v>178.80199999999991</v>
      </c>
      <c r="K42" s="230">
        <f t="shared" si="67"/>
        <v>-50.673999999999978</v>
      </c>
      <c r="L42" s="230">
        <f t="shared" si="67"/>
        <v>-110.85400000000004</v>
      </c>
      <c r="M42" s="211"/>
      <c r="N42" s="205">
        <f>AVERAGE(C42:L42)</f>
        <v>12.26740000000002</v>
      </c>
      <c r="Q42" s="98" t="str">
        <f t="shared" si="44"/>
        <v>Front Office Transactions</v>
      </c>
      <c r="R42" s="198"/>
      <c r="S42" s="230">
        <f t="shared" ref="S42:AB42" si="68">S17-S67</f>
        <v>-9.5550000000000637</v>
      </c>
      <c r="T42" s="230">
        <f t="shared" si="68"/>
        <v>-249.72499999999991</v>
      </c>
      <c r="U42" s="230">
        <f t="shared" si="68"/>
        <v>263.19299999999998</v>
      </c>
      <c r="V42" s="230">
        <f t="shared" si="68"/>
        <v>317.18299999999999</v>
      </c>
      <c r="W42" s="230">
        <f t="shared" si="68"/>
        <v>219.05300000000011</v>
      </c>
      <c r="X42" s="230">
        <f t="shared" si="68"/>
        <v>219.06700000000001</v>
      </c>
      <c r="Y42" s="230">
        <f t="shared" si="68"/>
        <v>219.07599999999979</v>
      </c>
      <c r="Z42" s="230">
        <f t="shared" si="68"/>
        <v>219.88099999999986</v>
      </c>
      <c r="AA42" s="230">
        <f t="shared" si="68"/>
        <v>224.85600000000022</v>
      </c>
      <c r="AB42" s="230">
        <f t="shared" si="68"/>
        <v>224.85599999999999</v>
      </c>
      <c r="AC42" s="211"/>
      <c r="AD42" s="205">
        <f>AVERAGE(S42:AB42)</f>
        <v>164.7885</v>
      </c>
    </row>
    <row r="43" spans="1:30" x14ac:dyDescent="0.25">
      <c r="A43" s="48" t="s">
        <v>11</v>
      </c>
      <c r="B43" s="44"/>
      <c r="C43" s="48"/>
      <c r="D43" s="48"/>
      <c r="E43" s="48"/>
      <c r="F43" s="48"/>
      <c r="G43" s="48"/>
      <c r="H43" s="48"/>
      <c r="I43" s="48"/>
      <c r="J43" s="48"/>
      <c r="K43" s="48"/>
      <c r="L43" s="195"/>
      <c r="N43" s="195"/>
      <c r="Q43" s="48" t="s">
        <v>11</v>
      </c>
      <c r="R43" s="44"/>
      <c r="S43" s="48"/>
      <c r="T43" s="48"/>
      <c r="U43" s="48"/>
      <c r="V43" s="48"/>
      <c r="W43" s="48"/>
      <c r="X43" s="48"/>
      <c r="Y43" s="48"/>
      <c r="Z43" s="48"/>
      <c r="AA43" s="48"/>
      <c r="AB43" s="195"/>
      <c r="AD43" s="195"/>
    </row>
    <row r="44" spans="1:30" x14ac:dyDescent="0.25">
      <c r="A44" s="98" t="s">
        <v>12</v>
      </c>
      <c r="B44" s="198"/>
      <c r="C44" s="230">
        <f t="shared" ref="C44:L44" si="69">C19-C69</f>
        <v>0</v>
      </c>
      <c r="D44" s="230">
        <f t="shared" si="69"/>
        <v>280</v>
      </c>
      <c r="E44" s="230">
        <f t="shared" si="69"/>
        <v>-280</v>
      </c>
      <c r="F44" s="230">
        <f t="shared" si="69"/>
        <v>0</v>
      </c>
      <c r="G44" s="230">
        <f t="shared" si="69"/>
        <v>-387</v>
      </c>
      <c r="H44" s="230">
        <f t="shared" si="69"/>
        <v>0</v>
      </c>
      <c r="I44" s="230">
        <f t="shared" si="69"/>
        <v>0</v>
      </c>
      <c r="J44" s="230">
        <f t="shared" si="69"/>
        <v>0</v>
      </c>
      <c r="K44" s="230">
        <f t="shared" si="69"/>
        <v>387</v>
      </c>
      <c r="L44" s="230">
        <f t="shared" si="69"/>
        <v>-82.3</v>
      </c>
      <c r="M44" s="211"/>
      <c r="N44" s="205">
        <f t="shared" ref="N44:N47" si="70">SUM(C44:L44)</f>
        <v>-82.3</v>
      </c>
      <c r="Q44" s="98" t="s">
        <v>12</v>
      </c>
      <c r="R44" s="198"/>
      <c r="S44" s="230">
        <f t="shared" ref="S44:AB44" si="71">S19-S69</f>
        <v>0</v>
      </c>
      <c r="T44" s="230">
        <f t="shared" si="71"/>
        <v>0</v>
      </c>
      <c r="U44" s="230">
        <f t="shared" si="71"/>
        <v>0</v>
      </c>
      <c r="V44" s="230">
        <f t="shared" si="71"/>
        <v>0</v>
      </c>
      <c r="W44" s="230">
        <f t="shared" si="71"/>
        <v>0</v>
      </c>
      <c r="X44" s="230">
        <f t="shared" si="71"/>
        <v>0</v>
      </c>
      <c r="Y44" s="230">
        <f t="shared" si="71"/>
        <v>0</v>
      </c>
      <c r="Z44" s="230">
        <f t="shared" si="71"/>
        <v>0</v>
      </c>
      <c r="AA44" s="230">
        <f t="shared" si="71"/>
        <v>0</v>
      </c>
      <c r="AB44" s="230">
        <f t="shared" si="71"/>
        <v>0</v>
      </c>
      <c r="AC44" s="211"/>
      <c r="AD44" s="205">
        <f t="shared" ref="AD44:AD47" si="72">SUM(S44:AB44)</f>
        <v>0</v>
      </c>
    </row>
    <row r="45" spans="1:30" x14ac:dyDescent="0.25">
      <c r="A45" s="98" t="s">
        <v>13</v>
      </c>
      <c r="B45" s="198"/>
      <c r="C45" s="230">
        <f t="shared" ref="C45:L45" si="73">C20-C70</f>
        <v>0</v>
      </c>
      <c r="D45" s="230">
        <f t="shared" si="73"/>
        <v>0</v>
      </c>
      <c r="E45" s="230">
        <f t="shared" si="73"/>
        <v>0</v>
      </c>
      <c r="F45" s="230">
        <f t="shared" si="73"/>
        <v>0</v>
      </c>
      <c r="G45" s="230">
        <f t="shared" si="73"/>
        <v>0</v>
      </c>
      <c r="H45" s="230">
        <f t="shared" si="73"/>
        <v>0</v>
      </c>
      <c r="I45" s="230">
        <f t="shared" si="73"/>
        <v>0</v>
      </c>
      <c r="J45" s="230">
        <f t="shared" si="73"/>
        <v>0</v>
      </c>
      <c r="K45" s="230">
        <f t="shared" si="73"/>
        <v>0</v>
      </c>
      <c r="L45" s="230">
        <f t="shared" si="73"/>
        <v>0</v>
      </c>
      <c r="M45" s="211"/>
      <c r="N45" s="205">
        <f t="shared" si="70"/>
        <v>0</v>
      </c>
      <c r="Q45" s="98" t="s">
        <v>13</v>
      </c>
      <c r="R45" s="198"/>
      <c r="S45" s="230">
        <f t="shared" ref="S45:AB45" si="74">S20-S70</f>
        <v>0</v>
      </c>
      <c r="T45" s="230">
        <f t="shared" si="74"/>
        <v>0</v>
      </c>
      <c r="U45" s="230">
        <f t="shared" si="74"/>
        <v>0</v>
      </c>
      <c r="V45" s="230">
        <f t="shared" si="74"/>
        <v>0</v>
      </c>
      <c r="W45" s="230">
        <f t="shared" si="74"/>
        <v>0</v>
      </c>
      <c r="X45" s="230">
        <f t="shared" si="74"/>
        <v>0</v>
      </c>
      <c r="Y45" s="230">
        <f t="shared" si="74"/>
        <v>0</v>
      </c>
      <c r="Z45" s="230">
        <f t="shared" si="74"/>
        <v>0</v>
      </c>
      <c r="AA45" s="230">
        <f t="shared" si="74"/>
        <v>0</v>
      </c>
      <c r="AB45" s="230">
        <f t="shared" si="74"/>
        <v>0</v>
      </c>
      <c r="AC45" s="211"/>
      <c r="AD45" s="205">
        <f t="shared" si="72"/>
        <v>0</v>
      </c>
    </row>
    <row r="46" spans="1:30" x14ac:dyDescent="0.25">
      <c r="A46" s="98" t="s">
        <v>14</v>
      </c>
      <c r="B46" s="198"/>
      <c r="C46" s="230">
        <f t="shared" ref="C46:L46" si="75">C21-C71</f>
        <v>0</v>
      </c>
      <c r="D46" s="230">
        <f t="shared" si="75"/>
        <v>0</v>
      </c>
      <c r="E46" s="230">
        <f t="shared" si="75"/>
        <v>0</v>
      </c>
      <c r="F46" s="230">
        <f t="shared" si="75"/>
        <v>0</v>
      </c>
      <c r="G46" s="230">
        <f t="shared" si="75"/>
        <v>0</v>
      </c>
      <c r="H46" s="230">
        <f t="shared" si="75"/>
        <v>0</v>
      </c>
      <c r="I46" s="230">
        <f t="shared" si="75"/>
        <v>0</v>
      </c>
      <c r="J46" s="230">
        <f t="shared" si="75"/>
        <v>0</v>
      </c>
      <c r="K46" s="230">
        <f t="shared" si="75"/>
        <v>0</v>
      </c>
      <c r="L46" s="230">
        <f t="shared" si="75"/>
        <v>0</v>
      </c>
      <c r="M46" s="211"/>
      <c r="N46" s="205">
        <f t="shared" si="70"/>
        <v>0</v>
      </c>
      <c r="Q46" s="98" t="s">
        <v>14</v>
      </c>
      <c r="R46" s="198"/>
      <c r="S46" s="230">
        <f t="shared" ref="S46:AB46" si="76">S21-S71</f>
        <v>0</v>
      </c>
      <c r="T46" s="230">
        <f t="shared" si="76"/>
        <v>0</v>
      </c>
      <c r="U46" s="230">
        <f t="shared" si="76"/>
        <v>-285</v>
      </c>
      <c r="V46" s="230">
        <f t="shared" si="76"/>
        <v>0</v>
      </c>
      <c r="W46" s="230">
        <f t="shared" si="76"/>
        <v>0</v>
      </c>
      <c r="X46" s="230">
        <f t="shared" si="76"/>
        <v>0</v>
      </c>
      <c r="Y46" s="230">
        <f t="shared" si="76"/>
        <v>0</v>
      </c>
      <c r="Z46" s="230">
        <f t="shared" si="76"/>
        <v>0</v>
      </c>
      <c r="AA46" s="230">
        <f t="shared" si="76"/>
        <v>0</v>
      </c>
      <c r="AB46" s="230">
        <f t="shared" si="76"/>
        <v>0</v>
      </c>
      <c r="AC46" s="211"/>
      <c r="AD46" s="205">
        <f t="shared" si="72"/>
        <v>-285</v>
      </c>
    </row>
    <row r="47" spans="1:30" x14ac:dyDescent="0.25">
      <c r="A47" s="98" t="s">
        <v>15</v>
      </c>
      <c r="B47" s="198"/>
      <c r="C47" s="230">
        <f t="shared" ref="C47:L47" si="77">C22-C72</f>
        <v>0</v>
      </c>
      <c r="D47" s="230">
        <f t="shared" si="77"/>
        <v>0</v>
      </c>
      <c r="E47" s="230">
        <f t="shared" si="77"/>
        <v>0</v>
      </c>
      <c r="F47" s="230">
        <f t="shared" si="77"/>
        <v>0</v>
      </c>
      <c r="G47" s="230">
        <f t="shared" si="77"/>
        <v>0</v>
      </c>
      <c r="H47" s="230">
        <f t="shared" si="77"/>
        <v>0</v>
      </c>
      <c r="I47" s="230">
        <f t="shared" si="77"/>
        <v>0</v>
      </c>
      <c r="J47" s="230">
        <f t="shared" si="77"/>
        <v>0</v>
      </c>
      <c r="K47" s="230">
        <f t="shared" si="77"/>
        <v>0</v>
      </c>
      <c r="L47" s="230">
        <f t="shared" si="77"/>
        <v>0</v>
      </c>
      <c r="M47" s="211"/>
      <c r="N47" s="205">
        <f t="shared" si="70"/>
        <v>0</v>
      </c>
      <c r="Q47" s="98" t="s">
        <v>15</v>
      </c>
      <c r="R47" s="198"/>
      <c r="S47" s="230">
        <f t="shared" ref="S47:AB47" si="78">S22-S72</f>
        <v>0</v>
      </c>
      <c r="T47" s="230">
        <f t="shared" si="78"/>
        <v>0</v>
      </c>
      <c r="U47" s="230">
        <f t="shared" si="78"/>
        <v>0</v>
      </c>
      <c r="V47" s="230">
        <f t="shared" si="78"/>
        <v>0</v>
      </c>
      <c r="W47" s="230">
        <f t="shared" si="78"/>
        <v>0</v>
      </c>
      <c r="X47" s="230">
        <f t="shared" si="78"/>
        <v>0</v>
      </c>
      <c r="Y47" s="230">
        <f t="shared" si="78"/>
        <v>0</v>
      </c>
      <c r="Z47" s="230">
        <f t="shared" si="78"/>
        <v>0</v>
      </c>
      <c r="AA47" s="230">
        <f t="shared" si="78"/>
        <v>0</v>
      </c>
      <c r="AB47" s="230">
        <f t="shared" si="78"/>
        <v>0</v>
      </c>
      <c r="AC47" s="211"/>
      <c r="AD47" s="205">
        <f t="shared" si="72"/>
        <v>0</v>
      </c>
    </row>
    <row r="48" spans="1:30" x14ac:dyDescent="0.25">
      <c r="A48" s="99" t="s">
        <v>2</v>
      </c>
      <c r="B48" s="198"/>
      <c r="C48" s="205">
        <f t="shared" ref="C48:L48" si="79">C23-C73</f>
        <v>-885.995</v>
      </c>
      <c r="D48" s="205">
        <f t="shared" si="79"/>
        <v>-960.22299999999996</v>
      </c>
      <c r="E48" s="205">
        <f t="shared" si="79"/>
        <v>-1403.412</v>
      </c>
      <c r="F48" s="205">
        <f t="shared" si="79"/>
        <v>-1345.3889999999999</v>
      </c>
      <c r="G48" s="205">
        <f t="shared" si="79"/>
        <v>-1119.5929999999998</v>
      </c>
      <c r="H48" s="205">
        <f t="shared" si="79"/>
        <v>-1215.4010000000001</v>
      </c>
      <c r="I48" s="205">
        <f t="shared" si="79"/>
        <v>-1126.4960000000001</v>
      </c>
      <c r="J48" s="205">
        <f t="shared" si="79"/>
        <v>-1155.4680000000001</v>
      </c>
      <c r="K48" s="205">
        <f t="shared" si="79"/>
        <v>-1226.7289999999998</v>
      </c>
      <c r="L48" s="205">
        <f t="shared" si="79"/>
        <v>-1599.586</v>
      </c>
      <c r="N48" s="213"/>
      <c r="Q48" s="99" t="s">
        <v>2</v>
      </c>
      <c r="R48" s="198"/>
      <c r="S48" s="205">
        <f t="shared" ref="S48:AB48" si="80">S23-S73</f>
        <v>-948.755</v>
      </c>
      <c r="T48" s="205">
        <f t="shared" si="80"/>
        <v>-1259.7560000000001</v>
      </c>
      <c r="U48" s="205">
        <f t="shared" si="80"/>
        <v>-1040.7450000000001</v>
      </c>
      <c r="V48" s="205">
        <f t="shared" si="80"/>
        <v>-919.1350000000001</v>
      </c>
      <c r="W48" s="205">
        <f t="shared" si="80"/>
        <v>-1083.9259999999999</v>
      </c>
      <c r="X48" s="205">
        <f t="shared" si="80"/>
        <v>-1118.211</v>
      </c>
      <c r="Y48" s="205">
        <f t="shared" si="80"/>
        <v>-1048.9230000000002</v>
      </c>
      <c r="Z48" s="205">
        <f t="shared" si="80"/>
        <v>-1070.509</v>
      </c>
      <c r="AA48" s="205">
        <f t="shared" si="80"/>
        <v>-1282.4789999999998</v>
      </c>
      <c r="AB48" s="205">
        <f t="shared" si="80"/>
        <v>-1133.326</v>
      </c>
      <c r="AD48" s="213"/>
    </row>
    <row r="49" spans="1:30" x14ac:dyDescent="0.25">
      <c r="A49" s="214" t="s">
        <v>41</v>
      </c>
      <c r="Q49" s="214" t="s">
        <v>41</v>
      </c>
    </row>
    <row r="50" spans="1:30" ht="15" customHeight="1" x14ac:dyDescent="0.25">
      <c r="C50" s="216"/>
      <c r="D50" s="216"/>
      <c r="E50" s="216"/>
      <c r="F50" s="216"/>
      <c r="G50" s="216"/>
      <c r="H50" s="216"/>
      <c r="I50" s="216"/>
      <c r="J50" s="216"/>
      <c r="K50" s="216"/>
      <c r="L50" s="216"/>
    </row>
    <row r="51" spans="1:30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30" ht="22.5" x14ac:dyDescent="0.3">
      <c r="A52" s="197" t="s">
        <v>76</v>
      </c>
      <c r="Q52" s="197" t="s">
        <v>77</v>
      </c>
    </row>
    <row r="53" spans="1:30" ht="30" customHeight="1" x14ac:dyDescent="0.25">
      <c r="A53" s="42"/>
      <c r="B53" s="48"/>
      <c r="C53" s="49" t="s">
        <v>16</v>
      </c>
      <c r="D53" s="50"/>
      <c r="E53" s="50"/>
      <c r="F53" s="50"/>
      <c r="G53" s="50"/>
      <c r="H53" s="50"/>
      <c r="I53" s="50"/>
      <c r="J53" s="50"/>
      <c r="K53" s="50"/>
      <c r="L53" s="50"/>
      <c r="N53" s="43" t="s">
        <v>17</v>
      </c>
      <c r="Q53" s="42"/>
      <c r="R53" s="48"/>
      <c r="S53" s="49" t="s">
        <v>16</v>
      </c>
      <c r="T53" s="50"/>
      <c r="U53" s="50"/>
      <c r="V53" s="50"/>
      <c r="W53" s="50"/>
      <c r="X53" s="50"/>
      <c r="Y53" s="50"/>
      <c r="Z53" s="50"/>
      <c r="AA53" s="50"/>
      <c r="AB53" s="50"/>
      <c r="AD53" s="43" t="s">
        <v>17</v>
      </c>
    </row>
    <row r="54" spans="1:30" x14ac:dyDescent="0.25">
      <c r="A54" s="101" t="s">
        <v>0</v>
      </c>
      <c r="B54" s="51">
        <f>B4</f>
        <v>2016</v>
      </c>
      <c r="C54" s="51">
        <f t="shared" ref="C54:L54" si="81">C4</f>
        <v>2017</v>
      </c>
      <c r="D54" s="51">
        <f t="shared" si="81"/>
        <v>2018</v>
      </c>
      <c r="E54" s="51">
        <f t="shared" si="81"/>
        <v>2019</v>
      </c>
      <c r="F54" s="51">
        <f t="shared" si="81"/>
        <v>2020</v>
      </c>
      <c r="G54" s="51">
        <f t="shared" si="81"/>
        <v>2021</v>
      </c>
      <c r="H54" s="51">
        <f t="shared" si="81"/>
        <v>2022</v>
      </c>
      <c r="I54" s="51">
        <f t="shared" si="81"/>
        <v>2023</v>
      </c>
      <c r="J54" s="51">
        <f t="shared" si="81"/>
        <v>2024</v>
      </c>
      <c r="K54" s="51">
        <f t="shared" si="81"/>
        <v>2025</v>
      </c>
      <c r="L54" s="51">
        <f t="shared" si="81"/>
        <v>2026</v>
      </c>
      <c r="N54" s="47" t="str">
        <f>N4</f>
        <v>2017-2026</v>
      </c>
      <c r="Q54" s="101" t="s">
        <v>0</v>
      </c>
      <c r="R54" s="46">
        <f>R4</f>
        <v>2016</v>
      </c>
      <c r="S54" s="46">
        <f t="shared" ref="S54:AD54" si="82">S4</f>
        <v>2017</v>
      </c>
      <c r="T54" s="46">
        <f t="shared" si="82"/>
        <v>2018</v>
      </c>
      <c r="U54" s="46">
        <f t="shared" si="82"/>
        <v>2019</v>
      </c>
      <c r="V54" s="46">
        <f t="shared" si="82"/>
        <v>2020</v>
      </c>
      <c r="W54" s="46">
        <f t="shared" si="82"/>
        <v>2021</v>
      </c>
      <c r="X54" s="46">
        <f t="shared" si="82"/>
        <v>2022</v>
      </c>
      <c r="Y54" s="46">
        <f t="shared" si="82"/>
        <v>2023</v>
      </c>
      <c r="Z54" s="46">
        <f t="shared" si="82"/>
        <v>2024</v>
      </c>
      <c r="AA54" s="46">
        <f t="shared" si="82"/>
        <v>2025</v>
      </c>
      <c r="AB54" s="46">
        <f t="shared" si="82"/>
        <v>2026</v>
      </c>
      <c r="AD54" s="46" t="str">
        <f t="shared" si="82"/>
        <v>2017-2026</v>
      </c>
    </row>
    <row r="55" spans="1:30" x14ac:dyDescent="0.25">
      <c r="A55" s="48" t="s">
        <v>3</v>
      </c>
      <c r="B55" s="198"/>
      <c r="C55" s="48"/>
      <c r="D55" s="48"/>
      <c r="E55" s="48"/>
      <c r="F55" s="48"/>
      <c r="G55" s="48"/>
      <c r="H55" s="48"/>
      <c r="I55" s="48"/>
      <c r="J55" s="48"/>
      <c r="K55" s="48"/>
      <c r="L55" s="195"/>
      <c r="N55" s="195"/>
      <c r="Q55" s="48" t="s">
        <v>3</v>
      </c>
      <c r="R55" s="198"/>
      <c r="S55" s="48"/>
      <c r="T55" s="48"/>
      <c r="U55" s="48"/>
      <c r="V55" s="48"/>
      <c r="W55" s="48"/>
      <c r="X55" s="48"/>
      <c r="Y55" s="48"/>
      <c r="Z55" s="48"/>
      <c r="AA55" s="48"/>
      <c r="AB55" s="195"/>
      <c r="AD55" s="195"/>
    </row>
    <row r="56" spans="1:30" x14ac:dyDescent="0.25">
      <c r="A56" s="52" t="str">
        <f t="shared" ref="A56:A67" si="83">A31</f>
        <v>Gas - CCCT</v>
      </c>
      <c r="B56" s="199">
        <f>'2015 IRP Update'!D69</f>
        <v>0</v>
      </c>
      <c r="C56" s="200">
        <f>'2015 IRP Update'!E69</f>
        <v>0</v>
      </c>
      <c r="D56" s="200">
        <f>'2015 IRP Update'!F69</f>
        <v>0</v>
      </c>
      <c r="E56" s="200">
        <f>'2015 IRP Update'!G69</f>
        <v>0</v>
      </c>
      <c r="F56" s="200">
        <f>'2015 IRP Update'!H69</f>
        <v>0</v>
      </c>
      <c r="G56" s="200">
        <f>'2015 IRP Update'!I69</f>
        <v>0</v>
      </c>
      <c r="H56" s="200">
        <f>'2015 IRP Update'!J69</f>
        <v>0</v>
      </c>
      <c r="I56" s="200">
        <f>'2015 IRP Update'!K69</f>
        <v>0</v>
      </c>
      <c r="J56" s="200">
        <f>'2015 IRP Update'!L69</f>
        <v>0</v>
      </c>
      <c r="K56" s="200">
        <f>'2015 IRP Update'!M69</f>
        <v>0</v>
      </c>
      <c r="L56" s="200">
        <f>'2015 IRP Update'!N69</f>
        <v>0</v>
      </c>
      <c r="N56" s="201">
        <f t="shared" ref="N56:N64" si="84">SUM(C56:L56)</f>
        <v>0</v>
      </c>
      <c r="Q56" s="52" t="str">
        <f t="shared" ref="Q56:Q67" si="85">+A56</f>
        <v>Gas - CCCT</v>
      </c>
      <c r="R56" s="199"/>
      <c r="S56" s="200">
        <f>'Fall 2016 Business Plan'!C86</f>
        <v>0</v>
      </c>
      <c r="T56" s="200">
        <f>'Fall 2016 Business Plan'!D86</f>
        <v>0</v>
      </c>
      <c r="U56" s="200">
        <f>'Fall 2016 Business Plan'!E86</f>
        <v>0</v>
      </c>
      <c r="V56" s="200">
        <f>'Fall 2016 Business Plan'!F86</f>
        <v>0</v>
      </c>
      <c r="W56" s="200">
        <f>'Fall 2016 Business Plan'!G86</f>
        <v>0</v>
      </c>
      <c r="X56" s="200">
        <f>'Fall 2016 Business Plan'!H86</f>
        <v>0</v>
      </c>
      <c r="Y56" s="200">
        <f>'Fall 2016 Business Plan'!I86</f>
        <v>0</v>
      </c>
      <c r="Z56" s="200">
        <f>'Fall 2016 Business Plan'!J86</f>
        <v>0</v>
      </c>
      <c r="AA56" s="200">
        <f>'Fall 2016 Business Plan'!K86</f>
        <v>0</v>
      </c>
      <c r="AB56" s="200">
        <f>'Fall 2016 Business Plan'!L86</f>
        <v>0</v>
      </c>
      <c r="AD56" s="201">
        <f t="shared" ref="AD56:AD64" si="86">SUM(S56:AB56)</f>
        <v>0</v>
      </c>
    </row>
    <row r="57" spans="1:30" x14ac:dyDescent="0.25">
      <c r="A57" s="52" t="str">
        <f t="shared" si="83"/>
        <v>Gas- Peaking</v>
      </c>
      <c r="B57" s="199">
        <f>'2015 IRP Update'!D70</f>
        <v>0</v>
      </c>
      <c r="C57" s="200">
        <f>'2015 IRP Update'!E70</f>
        <v>0</v>
      </c>
      <c r="D57" s="200">
        <f>'2015 IRP Update'!F70</f>
        <v>0</v>
      </c>
      <c r="E57" s="200">
        <f>'2015 IRP Update'!G70</f>
        <v>0</v>
      </c>
      <c r="F57" s="200">
        <f>'2015 IRP Update'!H70</f>
        <v>0</v>
      </c>
      <c r="G57" s="200">
        <f>'2015 IRP Update'!I70</f>
        <v>0</v>
      </c>
      <c r="H57" s="200">
        <f>'2015 IRP Update'!J70</f>
        <v>0</v>
      </c>
      <c r="I57" s="200">
        <f>'2015 IRP Update'!K70</f>
        <v>0</v>
      </c>
      <c r="J57" s="200">
        <f>'2015 IRP Update'!L70</f>
        <v>0</v>
      </c>
      <c r="K57" s="200">
        <f>'2015 IRP Update'!M70</f>
        <v>0</v>
      </c>
      <c r="L57" s="200">
        <f>'2015 IRP Update'!N70</f>
        <v>0</v>
      </c>
      <c r="N57" s="201">
        <f t="shared" si="84"/>
        <v>0</v>
      </c>
      <c r="Q57" s="52" t="str">
        <f t="shared" si="85"/>
        <v>Gas- Peaking</v>
      </c>
      <c r="R57" s="199"/>
      <c r="S57" s="200">
        <f>'Fall 2016 Business Plan'!C87</f>
        <v>0</v>
      </c>
      <c r="T57" s="200">
        <f>'Fall 2016 Business Plan'!D87</f>
        <v>0</v>
      </c>
      <c r="U57" s="200">
        <f>'Fall 2016 Business Plan'!E87</f>
        <v>0</v>
      </c>
      <c r="V57" s="200">
        <f>'Fall 2016 Business Plan'!F87</f>
        <v>0</v>
      </c>
      <c r="W57" s="200">
        <f>'Fall 2016 Business Plan'!G87</f>
        <v>0</v>
      </c>
      <c r="X57" s="200">
        <f>'Fall 2016 Business Plan'!H87</f>
        <v>0</v>
      </c>
      <c r="Y57" s="200">
        <f>'Fall 2016 Business Plan'!I87</f>
        <v>0</v>
      </c>
      <c r="Z57" s="200">
        <f>'Fall 2016 Business Plan'!J87</f>
        <v>0</v>
      </c>
      <c r="AA57" s="200">
        <f>'Fall 2016 Business Plan'!K87</f>
        <v>0</v>
      </c>
      <c r="AB57" s="200">
        <f>'Fall 2016 Business Plan'!L87</f>
        <v>0</v>
      </c>
      <c r="AD57" s="201">
        <f t="shared" si="86"/>
        <v>0</v>
      </c>
    </row>
    <row r="58" spans="1:30" x14ac:dyDescent="0.25">
      <c r="A58" s="52" t="str">
        <f t="shared" si="83"/>
        <v>DSM - Energy Efficiency</v>
      </c>
      <c r="B58" s="199">
        <f>'2015 IRP Update'!D71</f>
        <v>128.4</v>
      </c>
      <c r="C58" s="200">
        <f>'2015 IRP Update'!E71</f>
        <v>138.26999999999998</v>
      </c>
      <c r="D58" s="200">
        <f>'2015 IRP Update'!F71</f>
        <v>146.30999999999997</v>
      </c>
      <c r="E58" s="200">
        <f>'2015 IRP Update'!G71</f>
        <v>157.72</v>
      </c>
      <c r="F58" s="200">
        <f>'2015 IRP Update'!H71</f>
        <v>142.32</v>
      </c>
      <c r="G58" s="200">
        <f>'2015 IRP Update'!I71</f>
        <v>149.35000000000002</v>
      </c>
      <c r="H58" s="200">
        <f>'2015 IRP Update'!J71</f>
        <v>155.38000000000005</v>
      </c>
      <c r="I58" s="200">
        <f>'2015 IRP Update'!K71</f>
        <v>161.24</v>
      </c>
      <c r="J58" s="200">
        <f>'2015 IRP Update'!L71</f>
        <v>162.43</v>
      </c>
      <c r="K58" s="200">
        <f>'2015 IRP Update'!M71</f>
        <v>134.76</v>
      </c>
      <c r="L58" s="200">
        <f>'2015 IRP Update'!N71</f>
        <v>135.52000000000001</v>
      </c>
      <c r="N58" s="201">
        <f t="shared" ref="N58:N63" si="87">SUM(C58:L58)</f>
        <v>1483.3</v>
      </c>
      <c r="Q58" s="52" t="str">
        <f t="shared" si="85"/>
        <v>DSM - Energy Efficiency</v>
      </c>
      <c r="R58" s="199"/>
      <c r="S58" s="200">
        <f>'Fall 2016 Business Plan'!C88</f>
        <v>158.18799999999999</v>
      </c>
      <c r="T58" s="200">
        <f>'Fall 2016 Business Plan'!D88</f>
        <v>156.786</v>
      </c>
      <c r="U58" s="200">
        <f>'Fall 2016 Business Plan'!E88</f>
        <v>148.41</v>
      </c>
      <c r="V58" s="200">
        <f>'Fall 2016 Business Plan'!F88</f>
        <v>121.58</v>
      </c>
      <c r="W58" s="200">
        <f>'Fall 2016 Business Plan'!G88</f>
        <v>121.53000000000002</v>
      </c>
      <c r="X58" s="200">
        <f>'Fall 2016 Business Plan'!H88</f>
        <v>114.06000000000002</v>
      </c>
      <c r="Y58" s="200">
        <f>'Fall 2016 Business Plan'!I88</f>
        <v>117.87000000000002</v>
      </c>
      <c r="Z58" s="200">
        <f>'Fall 2016 Business Plan'!J88</f>
        <v>118.55000000000001</v>
      </c>
      <c r="AA58" s="200">
        <f>'Fall 2016 Business Plan'!K88</f>
        <v>117.67000000000003</v>
      </c>
      <c r="AB58" s="200">
        <f>'Fall 2016 Business Plan'!L88</f>
        <v>111.22</v>
      </c>
      <c r="AD58" s="201">
        <f t="shared" si="86"/>
        <v>1285.8640000000003</v>
      </c>
    </row>
    <row r="59" spans="1:30" x14ac:dyDescent="0.25">
      <c r="A59" s="217" t="str">
        <f t="shared" si="83"/>
        <v>DSM - Load Control</v>
      </c>
      <c r="B59" s="206">
        <f>'2015 IRP Update'!D72</f>
        <v>0</v>
      </c>
      <c r="C59" s="209">
        <f>'2015 IRP Update'!E72</f>
        <v>0</v>
      </c>
      <c r="D59" s="209">
        <f>'2015 IRP Update'!F72</f>
        <v>0</v>
      </c>
      <c r="E59" s="209">
        <f>'2015 IRP Update'!G72</f>
        <v>0</v>
      </c>
      <c r="F59" s="209">
        <f>'2015 IRP Update'!H72</f>
        <v>0</v>
      </c>
      <c r="G59" s="209">
        <f>'2015 IRP Update'!I72</f>
        <v>0</v>
      </c>
      <c r="H59" s="209">
        <f>'2015 IRP Update'!J72</f>
        <v>0</v>
      </c>
      <c r="I59" s="209">
        <f>'2015 IRP Update'!K72</f>
        <v>0</v>
      </c>
      <c r="J59" s="209">
        <f>'2015 IRP Update'!L72</f>
        <v>0</v>
      </c>
      <c r="K59" s="209">
        <f>'2015 IRP Update'!M72</f>
        <v>38.629999999999995</v>
      </c>
      <c r="L59" s="209">
        <f>'2015 IRP Update'!N72</f>
        <v>23.950000000000003</v>
      </c>
      <c r="N59" s="218">
        <f t="shared" si="87"/>
        <v>62.58</v>
      </c>
      <c r="Q59" s="217" t="str">
        <f t="shared" si="85"/>
        <v>DSM - Load Control</v>
      </c>
      <c r="R59" s="206"/>
      <c r="S59" s="209">
        <f>'Fall 2016 Business Plan'!C89</f>
        <v>0</v>
      </c>
      <c r="T59" s="209">
        <f>'Fall 2016 Business Plan'!D89</f>
        <v>0</v>
      </c>
      <c r="U59" s="209">
        <f>'Fall 2016 Business Plan'!E89</f>
        <v>0</v>
      </c>
      <c r="V59" s="209">
        <f>'Fall 2016 Business Plan'!F89</f>
        <v>0</v>
      </c>
      <c r="W59" s="209">
        <f>'Fall 2016 Business Plan'!G89</f>
        <v>0</v>
      </c>
      <c r="X59" s="209">
        <f>'Fall 2016 Business Plan'!H89</f>
        <v>0</v>
      </c>
      <c r="Y59" s="209">
        <f>'Fall 2016 Business Plan'!I89</f>
        <v>0</v>
      </c>
      <c r="Z59" s="209">
        <f>'Fall 2016 Business Plan'!J89</f>
        <v>0</v>
      </c>
      <c r="AA59" s="209">
        <f>'Fall 2016 Business Plan'!K89</f>
        <v>0</v>
      </c>
      <c r="AB59" s="209">
        <f>'Fall 2016 Business Plan'!L89</f>
        <v>0</v>
      </c>
      <c r="AD59" s="201">
        <f t="shared" si="86"/>
        <v>0</v>
      </c>
    </row>
    <row r="60" spans="1:30" x14ac:dyDescent="0.25">
      <c r="A60" s="217" t="str">
        <f t="shared" si="83"/>
        <v>Renewable - Wind</v>
      </c>
      <c r="B60" s="206">
        <f>'2015 IRP Update'!D73</f>
        <v>0</v>
      </c>
      <c r="C60" s="209">
        <f>'2015 IRP Update'!E73</f>
        <v>0</v>
      </c>
      <c r="D60" s="209">
        <f>'2015 IRP Update'!F73</f>
        <v>0</v>
      </c>
      <c r="E60" s="209">
        <f>'2015 IRP Update'!G73</f>
        <v>0</v>
      </c>
      <c r="F60" s="209">
        <f>'2015 IRP Update'!H73</f>
        <v>0</v>
      </c>
      <c r="G60" s="209">
        <f>'2015 IRP Update'!I73</f>
        <v>0</v>
      </c>
      <c r="H60" s="209">
        <f>'2015 IRP Update'!J73</f>
        <v>0</v>
      </c>
      <c r="I60" s="209">
        <f>'2015 IRP Update'!K73</f>
        <v>0</v>
      </c>
      <c r="J60" s="209">
        <f>'2015 IRP Update'!L73</f>
        <v>0</v>
      </c>
      <c r="K60" s="209">
        <f>'2015 IRP Update'!M73</f>
        <v>0</v>
      </c>
      <c r="L60" s="209">
        <f>'2015 IRP Update'!N73</f>
        <v>0</v>
      </c>
      <c r="N60" s="218">
        <f t="shared" si="87"/>
        <v>0</v>
      </c>
      <c r="Q60" s="217" t="str">
        <f t="shared" si="85"/>
        <v>Renewable - Wind</v>
      </c>
      <c r="R60" s="206"/>
      <c r="S60" s="209">
        <f>'Fall 2016 Business Plan'!C90</f>
        <v>0</v>
      </c>
      <c r="T60" s="209">
        <f>'Fall 2016 Business Plan'!D90</f>
        <v>0</v>
      </c>
      <c r="U60" s="209">
        <f>'Fall 2016 Business Plan'!E90</f>
        <v>0</v>
      </c>
      <c r="V60" s="209">
        <f>'Fall 2016 Business Plan'!F90</f>
        <v>0</v>
      </c>
      <c r="W60" s="209">
        <f>'Fall 2016 Business Plan'!G90</f>
        <v>450</v>
      </c>
      <c r="X60" s="209">
        <f>'Fall 2016 Business Plan'!H90</f>
        <v>0</v>
      </c>
      <c r="Y60" s="209">
        <f>'Fall 2016 Business Plan'!I90</f>
        <v>0</v>
      </c>
      <c r="Z60" s="209">
        <f>'Fall 2016 Business Plan'!J90</f>
        <v>0</v>
      </c>
      <c r="AA60" s="209">
        <f>'Fall 2016 Business Plan'!K90</f>
        <v>0</v>
      </c>
      <c r="AB60" s="209">
        <f>'Fall 2016 Business Plan'!L90</f>
        <v>0</v>
      </c>
      <c r="AD60" s="201">
        <f t="shared" si="86"/>
        <v>450</v>
      </c>
    </row>
    <row r="61" spans="1:30" x14ac:dyDescent="0.25">
      <c r="A61" s="217" t="str">
        <f t="shared" si="83"/>
        <v>Renewable - Geothermal</v>
      </c>
      <c r="B61" s="206">
        <f>'2015 IRP Update'!D74</f>
        <v>0</v>
      </c>
      <c r="C61" s="209">
        <f>'2015 IRP Update'!E74</f>
        <v>0</v>
      </c>
      <c r="D61" s="209">
        <f>'2015 IRP Update'!F74</f>
        <v>0</v>
      </c>
      <c r="E61" s="209">
        <f>'2015 IRP Update'!G74</f>
        <v>0</v>
      </c>
      <c r="F61" s="209">
        <f>'2015 IRP Update'!H74</f>
        <v>0</v>
      </c>
      <c r="G61" s="209">
        <f>'2015 IRP Update'!I74</f>
        <v>0</v>
      </c>
      <c r="H61" s="209">
        <f>'2015 IRP Update'!J74</f>
        <v>0</v>
      </c>
      <c r="I61" s="209">
        <f>'2015 IRP Update'!K74</f>
        <v>0</v>
      </c>
      <c r="J61" s="209">
        <f>'2015 IRP Update'!L74</f>
        <v>0</v>
      </c>
      <c r="K61" s="209">
        <f>'2015 IRP Update'!M74</f>
        <v>0</v>
      </c>
      <c r="L61" s="209">
        <f>'2015 IRP Update'!N74</f>
        <v>0</v>
      </c>
      <c r="N61" s="218">
        <f t="shared" si="87"/>
        <v>0</v>
      </c>
      <c r="Q61" s="217" t="str">
        <f t="shared" si="85"/>
        <v>Renewable - Geothermal</v>
      </c>
      <c r="R61" s="206"/>
      <c r="S61" s="209">
        <f>'Fall 2016 Business Plan'!C91</f>
        <v>0</v>
      </c>
      <c r="T61" s="209">
        <f>'Fall 2016 Business Plan'!D91</f>
        <v>0</v>
      </c>
      <c r="U61" s="209">
        <f>'Fall 2016 Business Plan'!E91</f>
        <v>0</v>
      </c>
      <c r="V61" s="209">
        <f>'Fall 2016 Business Plan'!F91</f>
        <v>0</v>
      </c>
      <c r="W61" s="209">
        <f>'Fall 2016 Business Plan'!G91</f>
        <v>0</v>
      </c>
      <c r="X61" s="209">
        <f>'Fall 2016 Business Plan'!H91</f>
        <v>0</v>
      </c>
      <c r="Y61" s="209">
        <f>'Fall 2016 Business Plan'!I91</f>
        <v>0</v>
      </c>
      <c r="Z61" s="209">
        <f>'Fall 2016 Business Plan'!J91</f>
        <v>0</v>
      </c>
      <c r="AA61" s="209">
        <f>'Fall 2016 Business Plan'!K91</f>
        <v>0</v>
      </c>
      <c r="AB61" s="209">
        <f>'Fall 2016 Business Plan'!L91</f>
        <v>0</v>
      </c>
      <c r="AD61" s="201">
        <f t="shared" si="86"/>
        <v>0</v>
      </c>
    </row>
    <row r="62" spans="1:30" x14ac:dyDescent="0.25">
      <c r="A62" s="52" t="str">
        <f t="shared" si="83"/>
        <v>Renewable - Utility Solar</v>
      </c>
      <c r="B62" s="199">
        <f>'2015 IRP Update'!D75</f>
        <v>0</v>
      </c>
      <c r="C62" s="200">
        <f>'2015 IRP Update'!E75</f>
        <v>0</v>
      </c>
      <c r="D62" s="200">
        <f>'2015 IRP Update'!F75</f>
        <v>0</v>
      </c>
      <c r="E62" s="200">
        <f>'2015 IRP Update'!G75</f>
        <v>0</v>
      </c>
      <c r="F62" s="200">
        <f>'2015 IRP Update'!H75</f>
        <v>0</v>
      </c>
      <c r="G62" s="200">
        <f>'2015 IRP Update'!I75</f>
        <v>0</v>
      </c>
      <c r="H62" s="200">
        <f>'2015 IRP Update'!J75</f>
        <v>0</v>
      </c>
      <c r="I62" s="200">
        <f>'2015 IRP Update'!K75</f>
        <v>0</v>
      </c>
      <c r="J62" s="200">
        <f>'2015 IRP Update'!L75</f>
        <v>0</v>
      </c>
      <c r="K62" s="200">
        <f>'2015 IRP Update'!M75</f>
        <v>0</v>
      </c>
      <c r="L62" s="200">
        <f>'2015 IRP Update'!N75</f>
        <v>0</v>
      </c>
      <c r="N62" s="201">
        <f t="shared" si="87"/>
        <v>0</v>
      </c>
      <c r="Q62" s="52" t="str">
        <f t="shared" si="85"/>
        <v>Renewable - Utility Solar</v>
      </c>
      <c r="R62" s="199"/>
      <c r="S62" s="200">
        <f>'Fall 2016 Business Plan'!C92</f>
        <v>0</v>
      </c>
      <c r="T62" s="200">
        <f>'Fall 2016 Business Plan'!D92</f>
        <v>0</v>
      </c>
      <c r="U62" s="200">
        <f>'Fall 2016 Business Plan'!E92</f>
        <v>0</v>
      </c>
      <c r="V62" s="200">
        <f>'Fall 2016 Business Plan'!F92</f>
        <v>0</v>
      </c>
      <c r="W62" s="200">
        <f>'Fall 2016 Business Plan'!G92</f>
        <v>0</v>
      </c>
      <c r="X62" s="200">
        <f>'Fall 2016 Business Plan'!H92</f>
        <v>0</v>
      </c>
      <c r="Y62" s="200">
        <f>'Fall 2016 Business Plan'!I92</f>
        <v>0</v>
      </c>
      <c r="Z62" s="200">
        <f>'Fall 2016 Business Plan'!J92</f>
        <v>0</v>
      </c>
      <c r="AA62" s="200">
        <f>'Fall 2016 Business Plan'!K92</f>
        <v>0</v>
      </c>
      <c r="AB62" s="200">
        <f>'Fall 2016 Business Plan'!L92</f>
        <v>0</v>
      </c>
      <c r="AD62" s="201">
        <f t="shared" si="86"/>
        <v>0</v>
      </c>
    </row>
    <row r="63" spans="1:30" x14ac:dyDescent="0.25">
      <c r="A63" s="52" t="str">
        <f t="shared" si="83"/>
        <v>Renewable - Biomass</v>
      </c>
      <c r="B63" s="199">
        <f>'2015 IRP Update'!D76</f>
        <v>0</v>
      </c>
      <c r="C63" s="200">
        <f>'2015 IRP Update'!E76</f>
        <v>0</v>
      </c>
      <c r="D63" s="200">
        <f>'2015 IRP Update'!F76</f>
        <v>0</v>
      </c>
      <c r="E63" s="200">
        <f>'2015 IRP Update'!G76</f>
        <v>0</v>
      </c>
      <c r="F63" s="200">
        <f>'2015 IRP Update'!H76</f>
        <v>0</v>
      </c>
      <c r="G63" s="200">
        <f>'2015 IRP Update'!I76</f>
        <v>0</v>
      </c>
      <c r="H63" s="200">
        <f>'2015 IRP Update'!J76</f>
        <v>0</v>
      </c>
      <c r="I63" s="200">
        <f>'2015 IRP Update'!K76</f>
        <v>0</v>
      </c>
      <c r="J63" s="200">
        <f>'2015 IRP Update'!L76</f>
        <v>0</v>
      </c>
      <c r="K63" s="200">
        <f>'2015 IRP Update'!M76</f>
        <v>0</v>
      </c>
      <c r="L63" s="200">
        <f>'2015 IRP Update'!N76</f>
        <v>0</v>
      </c>
      <c r="N63" s="201">
        <f t="shared" si="87"/>
        <v>0</v>
      </c>
      <c r="Q63" s="52" t="str">
        <f t="shared" si="85"/>
        <v>Renewable - Biomass</v>
      </c>
      <c r="R63" s="199"/>
      <c r="S63" s="200">
        <f>'Fall 2016 Business Plan'!C93</f>
        <v>0</v>
      </c>
      <c r="T63" s="200">
        <f>'Fall 2016 Business Plan'!D93</f>
        <v>0</v>
      </c>
      <c r="U63" s="200">
        <f>'Fall 2016 Business Plan'!E93</f>
        <v>0</v>
      </c>
      <c r="V63" s="200">
        <f>'Fall 2016 Business Plan'!F93</f>
        <v>0</v>
      </c>
      <c r="W63" s="200">
        <f>'Fall 2016 Business Plan'!G93</f>
        <v>0</v>
      </c>
      <c r="X63" s="200">
        <f>'Fall 2016 Business Plan'!H93</f>
        <v>0</v>
      </c>
      <c r="Y63" s="200">
        <f>'Fall 2016 Business Plan'!I93</f>
        <v>0</v>
      </c>
      <c r="Z63" s="200">
        <f>'Fall 2016 Business Plan'!J93</f>
        <v>0</v>
      </c>
      <c r="AA63" s="200">
        <f>'Fall 2016 Business Plan'!K93</f>
        <v>0</v>
      </c>
      <c r="AB63" s="200">
        <f>'Fall 2016 Business Plan'!L93</f>
        <v>0</v>
      </c>
      <c r="AD63" s="201">
        <f t="shared" si="86"/>
        <v>0</v>
      </c>
    </row>
    <row r="64" spans="1:30" x14ac:dyDescent="0.25">
      <c r="A64" s="52" t="str">
        <f t="shared" si="83"/>
        <v>Storage - Pumped Hydro</v>
      </c>
      <c r="B64" s="199">
        <f>'2015 IRP Update'!D77</f>
        <v>0</v>
      </c>
      <c r="C64" s="200">
        <f>'2015 IRP Update'!E77</f>
        <v>0</v>
      </c>
      <c r="D64" s="200">
        <f>'2015 IRP Update'!F77</f>
        <v>0</v>
      </c>
      <c r="E64" s="200">
        <f>'2015 IRP Update'!G77</f>
        <v>0</v>
      </c>
      <c r="F64" s="200">
        <f>'2015 IRP Update'!H77</f>
        <v>0</v>
      </c>
      <c r="G64" s="200">
        <f>'2015 IRP Update'!I77</f>
        <v>0</v>
      </c>
      <c r="H64" s="200">
        <f>'2015 IRP Update'!J77</f>
        <v>0</v>
      </c>
      <c r="I64" s="200">
        <f>'2015 IRP Update'!K77</f>
        <v>0</v>
      </c>
      <c r="J64" s="200">
        <f>'2015 IRP Update'!L77</f>
        <v>0</v>
      </c>
      <c r="K64" s="200">
        <f>'2015 IRP Update'!M77</f>
        <v>0</v>
      </c>
      <c r="L64" s="200">
        <f>'2015 IRP Update'!N77</f>
        <v>0</v>
      </c>
      <c r="N64" s="201">
        <f t="shared" si="84"/>
        <v>0</v>
      </c>
      <c r="Q64" s="52" t="str">
        <f t="shared" si="85"/>
        <v>Storage - Pumped Hydro</v>
      </c>
      <c r="R64" s="199"/>
      <c r="S64" s="200">
        <f>'Fall 2016 Business Plan'!C94</f>
        <v>0</v>
      </c>
      <c r="T64" s="200">
        <f>'Fall 2016 Business Plan'!D94</f>
        <v>0</v>
      </c>
      <c r="U64" s="200">
        <f>'Fall 2016 Business Plan'!E94</f>
        <v>0</v>
      </c>
      <c r="V64" s="200">
        <f>'Fall 2016 Business Plan'!F94</f>
        <v>0</v>
      </c>
      <c r="W64" s="200">
        <f>'Fall 2016 Business Plan'!G94</f>
        <v>0</v>
      </c>
      <c r="X64" s="200">
        <f>'Fall 2016 Business Plan'!H94</f>
        <v>0</v>
      </c>
      <c r="Y64" s="200">
        <f>'Fall 2016 Business Plan'!I94</f>
        <v>0</v>
      </c>
      <c r="Z64" s="200">
        <f>'Fall 2016 Business Plan'!J94</f>
        <v>0</v>
      </c>
      <c r="AA64" s="200">
        <f>'Fall 2016 Business Plan'!K94</f>
        <v>0</v>
      </c>
      <c r="AB64" s="200">
        <f>'Fall 2016 Business Plan'!L94</f>
        <v>0</v>
      </c>
      <c r="AD64" s="201">
        <f t="shared" si="86"/>
        <v>0</v>
      </c>
    </row>
    <row r="65" spans="1:30" x14ac:dyDescent="0.25">
      <c r="A65" s="98" t="str">
        <f t="shared" si="83"/>
        <v>Storage - CAES</v>
      </c>
      <c r="B65" s="199">
        <f>'2015 IRP Update'!D78</f>
        <v>0</v>
      </c>
      <c r="C65" s="200">
        <f>'2015 IRP Update'!E78</f>
        <v>0</v>
      </c>
      <c r="D65" s="200">
        <f>'2015 IRP Update'!F78</f>
        <v>0</v>
      </c>
      <c r="E65" s="200">
        <f>'2015 IRP Update'!G78</f>
        <v>0</v>
      </c>
      <c r="F65" s="200">
        <f>'2015 IRP Update'!H78</f>
        <v>0</v>
      </c>
      <c r="G65" s="200">
        <f>'2015 IRP Update'!I78</f>
        <v>0</v>
      </c>
      <c r="H65" s="200">
        <f>'2015 IRP Update'!J78</f>
        <v>0</v>
      </c>
      <c r="I65" s="200">
        <f>'2015 IRP Update'!K78</f>
        <v>0</v>
      </c>
      <c r="J65" s="200">
        <f>'2015 IRP Update'!L78</f>
        <v>0</v>
      </c>
      <c r="K65" s="200">
        <f>'2015 IRP Update'!M78</f>
        <v>0</v>
      </c>
      <c r="L65" s="200">
        <f>'2015 IRP Update'!N78</f>
        <v>0</v>
      </c>
      <c r="N65" s="100">
        <f>SUM(C65:L65)</f>
        <v>0</v>
      </c>
      <c r="Q65" s="98" t="str">
        <f t="shared" si="85"/>
        <v>Storage - CAES</v>
      </c>
      <c r="R65" s="199"/>
      <c r="S65" s="200">
        <f>'Fall 2016 Business Plan'!C95</f>
        <v>0</v>
      </c>
      <c r="T65" s="200">
        <f>'Fall 2016 Business Plan'!D95</f>
        <v>0</v>
      </c>
      <c r="U65" s="200">
        <f>'Fall 2016 Business Plan'!E95</f>
        <v>0</v>
      </c>
      <c r="V65" s="200">
        <f>'Fall 2016 Business Plan'!F95</f>
        <v>0</v>
      </c>
      <c r="W65" s="200">
        <f>'Fall 2016 Business Plan'!G95</f>
        <v>0</v>
      </c>
      <c r="X65" s="200">
        <f>'Fall 2016 Business Plan'!H95</f>
        <v>0</v>
      </c>
      <c r="Y65" s="200">
        <f>'Fall 2016 Business Plan'!I95</f>
        <v>0</v>
      </c>
      <c r="Z65" s="200">
        <f>'Fall 2016 Business Plan'!J95</f>
        <v>0</v>
      </c>
      <c r="AA65" s="200">
        <f>'Fall 2016 Business Plan'!K95</f>
        <v>0</v>
      </c>
      <c r="AB65" s="200">
        <f>'Fall 2016 Business Plan'!L95</f>
        <v>0</v>
      </c>
      <c r="AD65" s="100">
        <f>SUM(S65:AB65)</f>
        <v>0</v>
      </c>
    </row>
    <row r="66" spans="1:30" x14ac:dyDescent="0.25">
      <c r="A66" s="52" t="str">
        <f t="shared" si="83"/>
        <v>Storage - Other</v>
      </c>
      <c r="B66" s="199">
        <f>'2015 IRP Update'!D79</f>
        <v>0</v>
      </c>
      <c r="C66" s="200">
        <f>'2015 IRP Update'!E79</f>
        <v>0</v>
      </c>
      <c r="D66" s="200">
        <f>'2015 IRP Update'!F79</f>
        <v>0</v>
      </c>
      <c r="E66" s="200">
        <f>'2015 IRP Update'!G79</f>
        <v>0</v>
      </c>
      <c r="F66" s="200">
        <f>'2015 IRP Update'!H79</f>
        <v>0</v>
      </c>
      <c r="G66" s="200">
        <f>'2015 IRP Update'!I79</f>
        <v>0</v>
      </c>
      <c r="H66" s="200">
        <f>'2015 IRP Update'!J79</f>
        <v>0</v>
      </c>
      <c r="I66" s="200">
        <f>'2015 IRP Update'!K79</f>
        <v>0</v>
      </c>
      <c r="J66" s="200">
        <f>'2015 IRP Update'!L79</f>
        <v>0</v>
      </c>
      <c r="K66" s="200">
        <f>'2015 IRP Update'!M79</f>
        <v>0</v>
      </c>
      <c r="L66" s="200">
        <f>'2015 IRP Update'!N79</f>
        <v>0</v>
      </c>
      <c r="N66" s="204">
        <f>SUM(C66:L66)</f>
        <v>0</v>
      </c>
      <c r="Q66" s="52" t="str">
        <f t="shared" si="85"/>
        <v>Storage - Other</v>
      </c>
      <c r="R66" s="199"/>
      <c r="S66" s="200">
        <f>'Fall 2016 Business Plan'!C96</f>
        <v>0</v>
      </c>
      <c r="T66" s="200">
        <f>'Fall 2016 Business Plan'!D96</f>
        <v>0</v>
      </c>
      <c r="U66" s="200">
        <f>'Fall 2016 Business Plan'!E96</f>
        <v>0</v>
      </c>
      <c r="V66" s="200">
        <f>'Fall 2016 Business Plan'!F96</f>
        <v>0</v>
      </c>
      <c r="W66" s="200">
        <f>'Fall 2016 Business Plan'!G96</f>
        <v>0</v>
      </c>
      <c r="X66" s="200">
        <f>'Fall 2016 Business Plan'!H96</f>
        <v>0</v>
      </c>
      <c r="Y66" s="200">
        <f>'Fall 2016 Business Plan'!I96</f>
        <v>0</v>
      </c>
      <c r="Z66" s="200">
        <f>'Fall 2016 Business Plan'!J96</f>
        <v>0</v>
      </c>
      <c r="AA66" s="200">
        <f>'Fall 2016 Business Plan'!K96</f>
        <v>0</v>
      </c>
      <c r="AB66" s="200">
        <f>'Fall 2016 Business Plan'!L96</f>
        <v>0</v>
      </c>
      <c r="AD66" s="204">
        <f>SUM(S66:AB66)</f>
        <v>0</v>
      </c>
    </row>
    <row r="67" spans="1:30" x14ac:dyDescent="0.25">
      <c r="A67" s="52" t="str">
        <f t="shared" si="83"/>
        <v>Front Office Transactions</v>
      </c>
      <c r="B67" s="199">
        <f>'2015 IRP Update'!D80</f>
        <v>902.77600000000007</v>
      </c>
      <c r="C67" s="200">
        <f>'2015 IRP Update'!E80</f>
        <v>747.72500000000002</v>
      </c>
      <c r="D67" s="200">
        <f>'2015 IRP Update'!F80</f>
        <v>1093.913</v>
      </c>
      <c r="E67" s="200">
        <f>'2015 IRP Update'!G80</f>
        <v>1245.692</v>
      </c>
      <c r="F67" s="200">
        <f>'2015 IRP Update'!H80</f>
        <v>1203.069</v>
      </c>
      <c r="G67" s="200">
        <f>'2015 IRP Update'!I80</f>
        <v>970.24299999999994</v>
      </c>
      <c r="H67" s="200">
        <f>'2015 IRP Update'!J80</f>
        <v>1060.021</v>
      </c>
      <c r="I67" s="200">
        <f>'2015 IRP Update'!K80</f>
        <v>965.25599999999997</v>
      </c>
      <c r="J67" s="200">
        <f>'2015 IRP Update'!L80</f>
        <v>993.03800000000001</v>
      </c>
      <c r="K67" s="200">
        <f>'2015 IRP Update'!M80</f>
        <v>1440.3389999999999</v>
      </c>
      <c r="L67" s="200">
        <f>'2015 IRP Update'!N80</f>
        <v>1440.116</v>
      </c>
      <c r="N67" s="205">
        <f>AVERAGE(C67:L67)</f>
        <v>1115.9412</v>
      </c>
      <c r="Q67" s="52" t="str">
        <f t="shared" si="85"/>
        <v>Front Office Transactions</v>
      </c>
      <c r="R67" s="199"/>
      <c r="S67" s="200">
        <f>'Fall 2016 Business Plan'!C97</f>
        <v>790.56700000000001</v>
      </c>
      <c r="T67" s="200">
        <f>'Fall 2016 Business Plan'!D97</f>
        <v>1102.97</v>
      </c>
      <c r="U67" s="200">
        <f>'Fall 2016 Business Plan'!E97</f>
        <v>887.33500000000004</v>
      </c>
      <c r="V67" s="200">
        <f>'Fall 2016 Business Plan'!F97</f>
        <v>797.55500000000006</v>
      </c>
      <c r="W67" s="200">
        <f>'Fall 2016 Business Plan'!G97</f>
        <v>899.39599999999996</v>
      </c>
      <c r="X67" s="200">
        <f>'Fall 2016 Business Plan'!H97</f>
        <v>1004.1510000000001</v>
      </c>
      <c r="Y67" s="200">
        <f>'Fall 2016 Business Plan'!I97</f>
        <v>931.05300000000011</v>
      </c>
      <c r="Z67" s="200">
        <f>'Fall 2016 Business Plan'!J97</f>
        <v>951.95900000000006</v>
      </c>
      <c r="AA67" s="200">
        <f>'Fall 2016 Business Plan'!K97</f>
        <v>1164.8089999999997</v>
      </c>
      <c r="AB67" s="200">
        <f>'Fall 2016 Business Plan'!L97</f>
        <v>1104.4059999999999</v>
      </c>
      <c r="AD67" s="205">
        <f>AVERAGE(S67:AB67)</f>
        <v>963.42010000000005</v>
      </c>
    </row>
    <row r="68" spans="1:30" x14ac:dyDescent="0.25">
      <c r="A68" s="48" t="s">
        <v>11</v>
      </c>
      <c r="B68" s="44"/>
      <c r="C68" s="48"/>
      <c r="D68" s="48"/>
      <c r="E68" s="48"/>
      <c r="F68" s="48"/>
      <c r="G68" s="48"/>
      <c r="H68" s="48"/>
      <c r="I68" s="48"/>
      <c r="J68" s="48"/>
      <c r="K68" s="48"/>
      <c r="L68" s="195"/>
      <c r="N68" s="195"/>
      <c r="Q68" s="48" t="s">
        <v>11</v>
      </c>
      <c r="R68" s="44"/>
      <c r="S68" s="48"/>
      <c r="T68" s="48"/>
      <c r="U68" s="48"/>
      <c r="V68" s="48"/>
      <c r="W68" s="48"/>
      <c r="X68" s="48"/>
      <c r="Y68" s="48"/>
      <c r="Z68" s="48"/>
      <c r="AA68" s="48"/>
      <c r="AB68" s="195"/>
      <c r="AD68" s="195"/>
    </row>
    <row r="69" spans="1:30" x14ac:dyDescent="0.25">
      <c r="A69" s="52" t="s">
        <v>12</v>
      </c>
      <c r="B69" s="199">
        <f>'2015 IRP Update'!D84</f>
        <v>0</v>
      </c>
      <c r="C69" s="200">
        <f>'2015 IRP Update'!E84</f>
        <v>0</v>
      </c>
      <c r="D69" s="200">
        <f>'2015 IRP Update'!F84</f>
        <v>-280</v>
      </c>
      <c r="E69" s="200">
        <f>'2015 IRP Update'!G84</f>
        <v>0</v>
      </c>
      <c r="F69" s="200">
        <f>'2015 IRP Update'!H84</f>
        <v>0</v>
      </c>
      <c r="G69" s="200">
        <f>'2015 IRP Update'!I84</f>
        <v>0</v>
      </c>
      <c r="H69" s="200">
        <f>'2015 IRP Update'!J84</f>
        <v>0</v>
      </c>
      <c r="I69" s="200">
        <f>'2015 IRP Update'!K84</f>
        <v>0</v>
      </c>
      <c r="J69" s="200">
        <f>'2015 IRP Update'!L84</f>
        <v>0</v>
      </c>
      <c r="K69" s="200">
        <f>'2015 IRP Update'!M84</f>
        <v>-387</v>
      </c>
      <c r="L69" s="200">
        <f>'2015 IRP Update'!N84</f>
        <v>0</v>
      </c>
      <c r="N69" s="201">
        <f t="shared" ref="N69:N72" si="88">SUM(C69:L69)</f>
        <v>-667</v>
      </c>
      <c r="Q69" s="52" t="s">
        <v>12</v>
      </c>
      <c r="R69" s="199"/>
      <c r="S69" s="200">
        <f>'Fall 2016 Business Plan'!C101</f>
        <v>0</v>
      </c>
      <c r="T69" s="200">
        <f>'Fall 2016 Business Plan'!D101</f>
        <v>0</v>
      </c>
      <c r="U69" s="200">
        <f>'Fall 2016 Business Plan'!E101</f>
        <v>-280</v>
      </c>
      <c r="V69" s="200">
        <f>'Fall 2016 Business Plan'!F101</f>
        <v>0</v>
      </c>
      <c r="W69" s="200">
        <f>'Fall 2016 Business Plan'!G101</f>
        <v>-387</v>
      </c>
      <c r="X69" s="200">
        <f>'Fall 2016 Business Plan'!H101</f>
        <v>0</v>
      </c>
      <c r="Y69" s="200">
        <f>'Fall 2016 Business Plan'!I101</f>
        <v>0</v>
      </c>
      <c r="Z69" s="200">
        <f>'Fall 2016 Business Plan'!J101</f>
        <v>0</v>
      </c>
      <c r="AA69" s="200">
        <f>'Fall 2016 Business Plan'!K101</f>
        <v>0</v>
      </c>
      <c r="AB69" s="200">
        <f>'Fall 2016 Business Plan'!L101</f>
        <v>-82.3</v>
      </c>
      <c r="AD69" s="201">
        <f t="shared" ref="AD69:AD72" si="89">SUM(S69:AB69)</f>
        <v>-749.3</v>
      </c>
    </row>
    <row r="70" spans="1:30" x14ac:dyDescent="0.25">
      <c r="A70" s="52" t="s">
        <v>13</v>
      </c>
      <c r="B70" s="199">
        <f>'2015 IRP Update'!D85</f>
        <v>0</v>
      </c>
      <c r="C70" s="200">
        <f>'2015 IRP Update'!E85</f>
        <v>0</v>
      </c>
      <c r="D70" s="200">
        <f>'2015 IRP Update'!F85</f>
        <v>0</v>
      </c>
      <c r="E70" s="200">
        <f>'2015 IRP Update'!G85</f>
        <v>0</v>
      </c>
      <c r="F70" s="200">
        <f>'2015 IRP Update'!H85</f>
        <v>0</v>
      </c>
      <c r="G70" s="200">
        <f>'2015 IRP Update'!I85</f>
        <v>0</v>
      </c>
      <c r="H70" s="200">
        <f>'2015 IRP Update'!J85</f>
        <v>0</v>
      </c>
      <c r="I70" s="200">
        <f>'2015 IRP Update'!K85</f>
        <v>0</v>
      </c>
      <c r="J70" s="200">
        <f>'2015 IRP Update'!L85</f>
        <v>0</v>
      </c>
      <c r="K70" s="200">
        <f>'2015 IRP Update'!M85</f>
        <v>0</v>
      </c>
      <c r="L70" s="200">
        <f>'2015 IRP Update'!N85</f>
        <v>0</v>
      </c>
      <c r="N70" s="201">
        <f t="shared" si="88"/>
        <v>0</v>
      </c>
      <c r="Q70" s="52" t="s">
        <v>13</v>
      </c>
      <c r="R70" s="199"/>
      <c r="S70" s="200">
        <f>'Fall 2016 Business Plan'!C102</f>
        <v>0</v>
      </c>
      <c r="T70" s="200">
        <f>'Fall 2016 Business Plan'!D102</f>
        <v>0</v>
      </c>
      <c r="U70" s="200">
        <f>'Fall 2016 Business Plan'!E102</f>
        <v>0</v>
      </c>
      <c r="V70" s="200">
        <f>'Fall 2016 Business Plan'!F102</f>
        <v>0</v>
      </c>
      <c r="W70" s="200">
        <f>'Fall 2016 Business Plan'!G102</f>
        <v>0</v>
      </c>
      <c r="X70" s="200">
        <f>'Fall 2016 Business Plan'!H102</f>
        <v>0</v>
      </c>
      <c r="Y70" s="200">
        <f>'Fall 2016 Business Plan'!I102</f>
        <v>0</v>
      </c>
      <c r="Z70" s="200">
        <f>'Fall 2016 Business Plan'!J102</f>
        <v>0</v>
      </c>
      <c r="AA70" s="200">
        <f>'Fall 2016 Business Plan'!K102</f>
        <v>0</v>
      </c>
      <c r="AB70" s="200">
        <f>'Fall 2016 Business Plan'!L102</f>
        <v>0</v>
      </c>
      <c r="AD70" s="201">
        <f t="shared" si="89"/>
        <v>0</v>
      </c>
    </row>
    <row r="71" spans="1:30" x14ac:dyDescent="0.25">
      <c r="A71" s="52" t="s">
        <v>14</v>
      </c>
      <c r="B71" s="199">
        <f>'2015 IRP Update'!D86</f>
        <v>0</v>
      </c>
      <c r="C71" s="200">
        <f>'2015 IRP Update'!E86</f>
        <v>0</v>
      </c>
      <c r="D71" s="200">
        <f>'2015 IRP Update'!F86</f>
        <v>0</v>
      </c>
      <c r="E71" s="200">
        <f>'2015 IRP Update'!G86</f>
        <v>0</v>
      </c>
      <c r="F71" s="200">
        <f>'2015 IRP Update'!H86</f>
        <v>0</v>
      </c>
      <c r="G71" s="200">
        <f>'2015 IRP Update'!I86</f>
        <v>0</v>
      </c>
      <c r="H71" s="200">
        <f>'2015 IRP Update'!J86</f>
        <v>0</v>
      </c>
      <c r="I71" s="200">
        <f>'2015 IRP Update'!K86</f>
        <v>0</v>
      </c>
      <c r="J71" s="200">
        <f>'2015 IRP Update'!L86</f>
        <v>0</v>
      </c>
      <c r="K71" s="200">
        <f>'2015 IRP Update'!M86</f>
        <v>0</v>
      </c>
      <c r="L71" s="200">
        <f>'2015 IRP Update'!N86</f>
        <v>0</v>
      </c>
      <c r="N71" s="201">
        <f t="shared" si="88"/>
        <v>0</v>
      </c>
      <c r="Q71" s="52" t="s">
        <v>14</v>
      </c>
      <c r="R71" s="199"/>
      <c r="S71" s="200">
        <f>'Fall 2016 Business Plan'!C103</f>
        <v>0</v>
      </c>
      <c r="T71" s="200">
        <f>'Fall 2016 Business Plan'!D103</f>
        <v>0</v>
      </c>
      <c r="U71" s="200">
        <f>'Fall 2016 Business Plan'!E103</f>
        <v>285</v>
      </c>
      <c r="V71" s="200">
        <f>'Fall 2016 Business Plan'!F103</f>
        <v>0</v>
      </c>
      <c r="W71" s="200">
        <f>'Fall 2016 Business Plan'!G103</f>
        <v>0</v>
      </c>
      <c r="X71" s="200">
        <f>'Fall 2016 Business Plan'!H103</f>
        <v>0</v>
      </c>
      <c r="Y71" s="200">
        <f>'Fall 2016 Business Plan'!I103</f>
        <v>0</v>
      </c>
      <c r="Z71" s="200">
        <f>'Fall 2016 Business Plan'!J103</f>
        <v>0</v>
      </c>
      <c r="AA71" s="200">
        <f>'Fall 2016 Business Plan'!K103</f>
        <v>0</v>
      </c>
      <c r="AB71" s="200">
        <f>'Fall 2016 Business Plan'!L103</f>
        <v>0</v>
      </c>
      <c r="AD71" s="201">
        <f t="shared" si="89"/>
        <v>285</v>
      </c>
    </row>
    <row r="72" spans="1:30" x14ac:dyDescent="0.25">
      <c r="A72" s="52" t="s">
        <v>15</v>
      </c>
      <c r="B72" s="199">
        <f>'2015 IRP Update'!D87</f>
        <v>0</v>
      </c>
      <c r="C72" s="200">
        <f>'2015 IRP Update'!E87</f>
        <v>0</v>
      </c>
      <c r="D72" s="200">
        <f>'2015 IRP Update'!F87</f>
        <v>0</v>
      </c>
      <c r="E72" s="200">
        <f>'2015 IRP Update'!G87</f>
        <v>0</v>
      </c>
      <c r="F72" s="200">
        <f>'2015 IRP Update'!H87</f>
        <v>0</v>
      </c>
      <c r="G72" s="200">
        <f>'2015 IRP Update'!I87</f>
        <v>0</v>
      </c>
      <c r="H72" s="200">
        <f>'2015 IRP Update'!J87</f>
        <v>0</v>
      </c>
      <c r="I72" s="200">
        <f>'2015 IRP Update'!K87</f>
        <v>0</v>
      </c>
      <c r="J72" s="200">
        <f>'2015 IRP Update'!L87</f>
        <v>0</v>
      </c>
      <c r="K72" s="200">
        <f>'2015 IRP Update'!M87</f>
        <v>0</v>
      </c>
      <c r="L72" s="200">
        <f>'2015 IRP Update'!N87</f>
        <v>0</v>
      </c>
      <c r="N72" s="201">
        <f t="shared" si="88"/>
        <v>0</v>
      </c>
      <c r="Q72" s="52" t="s">
        <v>15</v>
      </c>
      <c r="R72" s="199"/>
      <c r="S72" s="200">
        <f>'Fall 2016 Business Plan'!C104</f>
        <v>0</v>
      </c>
      <c r="T72" s="200">
        <f>'Fall 2016 Business Plan'!D104</f>
        <v>0</v>
      </c>
      <c r="U72" s="200">
        <f>'Fall 2016 Business Plan'!E104</f>
        <v>0</v>
      </c>
      <c r="V72" s="200">
        <f>'Fall 2016 Business Plan'!F104</f>
        <v>0</v>
      </c>
      <c r="W72" s="200">
        <f>'Fall 2016 Business Plan'!G104</f>
        <v>0</v>
      </c>
      <c r="X72" s="200">
        <f>'Fall 2016 Business Plan'!H104</f>
        <v>0</v>
      </c>
      <c r="Y72" s="200">
        <f>'Fall 2016 Business Plan'!I104</f>
        <v>0</v>
      </c>
      <c r="Z72" s="200">
        <f>'Fall 2016 Business Plan'!J104</f>
        <v>0</v>
      </c>
      <c r="AA72" s="200">
        <f>'Fall 2016 Business Plan'!K104</f>
        <v>0</v>
      </c>
      <c r="AB72" s="200">
        <f>'Fall 2016 Business Plan'!L104</f>
        <v>0</v>
      </c>
      <c r="AD72" s="201">
        <f t="shared" si="89"/>
        <v>0</v>
      </c>
    </row>
    <row r="73" spans="1:30" x14ac:dyDescent="0.25">
      <c r="A73" s="99" t="s">
        <v>2</v>
      </c>
      <c r="B73" s="199">
        <f>'2015 IRP Update'!D89</f>
        <v>1031.1760000000002</v>
      </c>
      <c r="C73" s="212">
        <f>'2015 IRP Update'!E89</f>
        <v>885.995</v>
      </c>
      <c r="D73" s="212">
        <f>'2015 IRP Update'!F89</f>
        <v>960.22299999999996</v>
      </c>
      <c r="E73" s="212">
        <f>'2015 IRP Update'!G89</f>
        <v>1403.412</v>
      </c>
      <c r="F73" s="212">
        <f>'2015 IRP Update'!H89</f>
        <v>1345.3889999999999</v>
      </c>
      <c r="G73" s="212">
        <f>'2015 IRP Update'!I89</f>
        <v>1119.5929999999998</v>
      </c>
      <c r="H73" s="212">
        <f>'2015 IRP Update'!J89</f>
        <v>1215.4010000000001</v>
      </c>
      <c r="I73" s="212">
        <f>'2015 IRP Update'!K89</f>
        <v>1126.4960000000001</v>
      </c>
      <c r="J73" s="212">
        <f>'2015 IRP Update'!L89</f>
        <v>1155.4680000000001</v>
      </c>
      <c r="K73" s="212">
        <f>'2015 IRP Update'!M89</f>
        <v>1226.7289999999998</v>
      </c>
      <c r="L73" s="212">
        <f>'2015 IRP Update'!N89</f>
        <v>1599.586</v>
      </c>
      <c r="N73" s="213"/>
      <c r="Q73" s="99" t="s">
        <v>2</v>
      </c>
      <c r="R73" s="199"/>
      <c r="S73" s="212">
        <f>'Fall 2016 Business Plan'!C106</f>
        <v>948.755</v>
      </c>
      <c r="T73" s="212">
        <f>'Fall 2016 Business Plan'!D106</f>
        <v>1259.7560000000001</v>
      </c>
      <c r="U73" s="212">
        <f>'Fall 2016 Business Plan'!E106</f>
        <v>1040.7450000000001</v>
      </c>
      <c r="V73" s="212">
        <f>'Fall 2016 Business Plan'!F106</f>
        <v>919.1350000000001</v>
      </c>
      <c r="W73" s="212">
        <f>'Fall 2016 Business Plan'!G106</f>
        <v>1083.9259999999999</v>
      </c>
      <c r="X73" s="212">
        <f>'Fall 2016 Business Plan'!H106</f>
        <v>1118.211</v>
      </c>
      <c r="Y73" s="212">
        <f>'Fall 2016 Business Plan'!I106</f>
        <v>1048.9230000000002</v>
      </c>
      <c r="Z73" s="212">
        <f>'Fall 2016 Business Plan'!J106</f>
        <v>1070.509</v>
      </c>
      <c r="AA73" s="212">
        <f>'Fall 2016 Business Plan'!K106</f>
        <v>1282.4789999999998</v>
      </c>
      <c r="AB73" s="212">
        <f>'Fall 2016 Business Plan'!L106</f>
        <v>1133.326</v>
      </c>
      <c r="AD73" s="213"/>
    </row>
    <row r="74" spans="1:30" x14ac:dyDescent="0.25">
      <c r="A74" s="214" t="s">
        <v>40</v>
      </c>
      <c r="Q74" s="214" t="s">
        <v>135</v>
      </c>
    </row>
    <row r="75" spans="1:30" x14ac:dyDescent="0.25">
      <c r="A75" s="214" t="s">
        <v>41</v>
      </c>
      <c r="Q75" s="214" t="s">
        <v>41</v>
      </c>
    </row>
    <row r="76" spans="1:30" x14ac:dyDescent="0.25">
      <c r="M76" s="216">
        <f>'2015 IRP Update'!O83-M73</f>
        <v>0</v>
      </c>
      <c r="Q76" s="214"/>
    </row>
    <row r="77" spans="1:30" x14ac:dyDescent="0.25">
      <c r="Q77" s="214"/>
    </row>
    <row r="78" spans="1:30" x14ac:dyDescent="0.25">
      <c r="Q78" s="214"/>
    </row>
    <row r="79" spans="1:30" x14ac:dyDescent="0.25">
      <c r="C79" s="216"/>
      <c r="D79" s="216"/>
      <c r="E79" s="216"/>
      <c r="F79" s="216"/>
      <c r="G79" s="216"/>
      <c r="H79" s="216"/>
      <c r="I79" s="216"/>
      <c r="J79" s="216"/>
      <c r="K79" s="216"/>
      <c r="L79" s="216"/>
    </row>
    <row r="114" ht="51.75" customHeight="1" x14ac:dyDescent="0.25"/>
  </sheetData>
  <mergeCells count="2">
    <mergeCell ref="A1:N1"/>
    <mergeCell ref="Q1:AD1"/>
  </mergeCells>
  <pageMargins left="0.7" right="0.7" top="0.75" bottom="0.75" header="0.3" footer="0.3"/>
  <pageSetup scale="53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4"/>
  <sheetViews>
    <sheetView zoomScaleNormal="100" workbookViewId="0"/>
  </sheetViews>
  <sheetFormatPr defaultRowHeight="15" x14ac:dyDescent="0.25"/>
  <cols>
    <col min="1" max="1" width="9.140625" style="196"/>
    <col min="2" max="2" width="38.140625" style="196" customWidth="1"/>
    <col min="3" max="22" width="9.140625" style="196"/>
    <col min="23" max="23" width="8.28515625" style="196" bestFit="1" customWidth="1"/>
    <col min="24" max="16384" width="9.140625" style="196"/>
  </cols>
  <sheetData>
    <row r="1" spans="1:30" ht="30.75" x14ac:dyDescent="0.45">
      <c r="B1" s="220" t="s">
        <v>79</v>
      </c>
    </row>
    <row r="2" spans="1:30" ht="30.75" x14ac:dyDescent="0.45">
      <c r="B2" s="220"/>
      <c r="AC2" s="196" t="s">
        <v>70</v>
      </c>
      <c r="AD2" s="196" t="s">
        <v>71</v>
      </c>
    </row>
    <row r="3" spans="1:30" x14ac:dyDescent="0.25">
      <c r="AD3" s="196">
        <v>0</v>
      </c>
    </row>
    <row r="4" spans="1:30" ht="25.5" x14ac:dyDescent="0.35">
      <c r="A4" s="221" t="s">
        <v>42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</row>
    <row r="5" spans="1:30" ht="15" customHeight="1" x14ac:dyDescent="0.25">
      <c r="A5" s="9"/>
      <c r="B5" s="102"/>
      <c r="C5" s="103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79" t="s">
        <v>24</v>
      </c>
      <c r="X5" s="108"/>
    </row>
    <row r="6" spans="1:30" ht="15.75" x14ac:dyDescent="0.25">
      <c r="A6" s="11"/>
      <c r="B6" s="12" t="s">
        <v>0</v>
      </c>
      <c r="C6" s="105">
        <v>2017</v>
      </c>
      <c r="D6" s="106">
        <v>2018</v>
      </c>
      <c r="E6" s="106">
        <v>2019</v>
      </c>
      <c r="F6" s="106">
        <v>2020</v>
      </c>
      <c r="G6" s="106">
        <v>2021</v>
      </c>
      <c r="H6" s="106">
        <v>2022</v>
      </c>
      <c r="I6" s="106">
        <v>2023</v>
      </c>
      <c r="J6" s="106">
        <v>2024</v>
      </c>
      <c r="K6" s="106">
        <v>2025</v>
      </c>
      <c r="L6" s="106">
        <v>2026</v>
      </c>
      <c r="M6" s="106">
        <v>2027</v>
      </c>
      <c r="N6" s="106">
        <v>2028</v>
      </c>
      <c r="O6" s="106">
        <v>2029</v>
      </c>
      <c r="P6" s="106">
        <v>2030</v>
      </c>
      <c r="Q6" s="106">
        <v>2031</v>
      </c>
      <c r="R6" s="106">
        <v>2032</v>
      </c>
      <c r="S6" s="106">
        <v>2033</v>
      </c>
      <c r="T6" s="106">
        <v>2034</v>
      </c>
      <c r="U6" s="106">
        <v>2035</v>
      </c>
      <c r="V6" s="106">
        <v>2036</v>
      </c>
      <c r="W6" s="109" t="s">
        <v>25</v>
      </c>
      <c r="X6" s="109" t="s">
        <v>26</v>
      </c>
    </row>
    <row r="7" spans="1:30" x14ac:dyDescent="0.25">
      <c r="A7" s="86" t="s">
        <v>18</v>
      </c>
      <c r="B7" s="73" t="s">
        <v>23</v>
      </c>
      <c r="C7" s="7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78"/>
      <c r="X7" s="88"/>
    </row>
    <row r="8" spans="1:30" ht="15.75" x14ac:dyDescent="0.25">
      <c r="A8" s="53"/>
      <c r="B8" s="92" t="s">
        <v>80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-82.3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-82.3</v>
      </c>
      <c r="X8" s="107">
        <v>-82.3</v>
      </c>
    </row>
    <row r="9" spans="1:30" ht="15.75" x14ac:dyDescent="0.25">
      <c r="A9" s="53"/>
      <c r="B9" s="92" t="s">
        <v>81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-81.540000000000006</v>
      </c>
      <c r="V9" s="107">
        <v>0</v>
      </c>
      <c r="W9" s="107">
        <v>0</v>
      </c>
      <c r="X9" s="107">
        <v>-81.540000000000006</v>
      </c>
    </row>
    <row r="10" spans="1:30" ht="15.75" x14ac:dyDescent="0.25">
      <c r="A10" s="53"/>
      <c r="B10" s="92" t="s">
        <v>43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-45.1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-45.1</v>
      </c>
    </row>
    <row r="11" spans="1:30" ht="15.75" x14ac:dyDescent="0.25">
      <c r="A11" s="53"/>
      <c r="B11" s="92" t="s">
        <v>44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-32.68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-32.68</v>
      </c>
    </row>
    <row r="12" spans="1:30" ht="15.75" x14ac:dyDescent="0.25">
      <c r="A12" s="53"/>
      <c r="B12" s="23" t="s">
        <v>49</v>
      </c>
      <c r="C12" s="54">
        <v>0</v>
      </c>
      <c r="D12" s="54">
        <v>0</v>
      </c>
      <c r="E12" s="54">
        <v>0</v>
      </c>
      <c r="F12" s="54">
        <v>0</v>
      </c>
      <c r="G12" s="54">
        <v>-387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-387</v>
      </c>
      <c r="X12" s="54">
        <v>-387</v>
      </c>
    </row>
    <row r="13" spans="1:30" ht="15.75" x14ac:dyDescent="0.25">
      <c r="A13" s="53"/>
      <c r="B13" s="23" t="s">
        <v>50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-106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-106</v>
      </c>
    </row>
    <row r="14" spans="1:30" ht="15.75" x14ac:dyDescent="0.25">
      <c r="A14" s="53"/>
      <c r="B14" s="23" t="s">
        <v>51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-106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-106</v>
      </c>
    </row>
    <row r="15" spans="1:30" ht="15.75" x14ac:dyDescent="0.25">
      <c r="A15" s="53"/>
      <c r="B15" s="23" t="s">
        <v>52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-220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-220</v>
      </c>
    </row>
    <row r="16" spans="1:30" ht="15.75" x14ac:dyDescent="0.25">
      <c r="A16" s="53"/>
      <c r="B16" s="23" t="s">
        <v>53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-330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-330</v>
      </c>
    </row>
    <row r="17" spans="1:24" ht="15.75" x14ac:dyDescent="0.25">
      <c r="A17" s="53"/>
      <c r="B17" s="23" t="s">
        <v>54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-156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-156</v>
      </c>
    </row>
    <row r="18" spans="1:24" ht="15.75" x14ac:dyDescent="0.25">
      <c r="A18" s="53"/>
      <c r="B18" s="23" t="s">
        <v>55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-201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-201</v>
      </c>
    </row>
    <row r="19" spans="1:24" ht="15.75" x14ac:dyDescent="0.25">
      <c r="A19" s="53"/>
      <c r="B19" s="23" t="s">
        <v>56</v>
      </c>
      <c r="C19" s="54">
        <v>0</v>
      </c>
      <c r="D19" s="54">
        <v>0</v>
      </c>
      <c r="E19" s="54">
        <v>-280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-280</v>
      </c>
      <c r="X19" s="54">
        <v>-280</v>
      </c>
    </row>
    <row r="20" spans="1:24" ht="15.75" x14ac:dyDescent="0.25">
      <c r="A20" s="53"/>
      <c r="B20" s="23" t="s">
        <v>57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-357.5</v>
      </c>
      <c r="T20" s="55">
        <v>0</v>
      </c>
      <c r="U20" s="55">
        <v>0</v>
      </c>
      <c r="V20" s="55">
        <v>0</v>
      </c>
      <c r="W20" s="54">
        <v>0</v>
      </c>
      <c r="X20" s="54">
        <v>-357.5</v>
      </c>
    </row>
    <row r="21" spans="1:24" x14ac:dyDescent="0.25">
      <c r="A21" s="53"/>
      <c r="B21" s="14" t="s">
        <v>28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57"/>
      <c r="X21" s="26"/>
    </row>
    <row r="22" spans="1:24" ht="16.5" thickBot="1" x14ac:dyDescent="0.3">
      <c r="A22" s="56"/>
      <c r="B22" s="58" t="s">
        <v>58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476.577</v>
      </c>
      <c r="T22" s="55">
        <v>0</v>
      </c>
      <c r="U22" s="55">
        <v>0</v>
      </c>
      <c r="V22" s="55">
        <v>0</v>
      </c>
      <c r="W22" s="54">
        <v>0</v>
      </c>
      <c r="X22" s="54">
        <v>476.577</v>
      </c>
    </row>
    <row r="23" spans="1:24" ht="16.5" thickBot="1" x14ac:dyDescent="0.3">
      <c r="A23" s="56"/>
      <c r="B23" s="59" t="s">
        <v>60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476.577</v>
      </c>
      <c r="T23" s="60">
        <v>0</v>
      </c>
      <c r="U23" s="60">
        <v>0</v>
      </c>
      <c r="V23" s="60">
        <v>0</v>
      </c>
      <c r="W23" s="60">
        <v>0</v>
      </c>
      <c r="X23" s="60">
        <v>476.577</v>
      </c>
    </row>
    <row r="24" spans="1:24" ht="15.75" x14ac:dyDescent="0.25">
      <c r="A24" s="56"/>
      <c r="B24" s="58" t="s">
        <v>82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199.92400000000001</v>
      </c>
      <c r="T24" s="55">
        <v>0</v>
      </c>
      <c r="U24" s="55">
        <v>0</v>
      </c>
      <c r="V24" s="55">
        <v>0</v>
      </c>
      <c r="W24" s="54">
        <v>0</v>
      </c>
      <c r="X24" s="54">
        <v>199.92400000000001</v>
      </c>
    </row>
    <row r="25" spans="1:24" ht="15.75" x14ac:dyDescent="0.25">
      <c r="A25" s="56"/>
      <c r="B25" s="58" t="s">
        <v>83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199.92400000000001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4">
        <v>0</v>
      </c>
      <c r="X25" s="54">
        <v>199.92400000000001</v>
      </c>
    </row>
    <row r="26" spans="1:24" ht="15.75" x14ac:dyDescent="0.25">
      <c r="A26" s="56"/>
      <c r="B26" s="58" t="s">
        <v>84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85.498999999999995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4">
        <v>0</v>
      </c>
      <c r="X26" s="54">
        <v>85.498999999999995</v>
      </c>
    </row>
    <row r="27" spans="1:24" ht="15.75" x14ac:dyDescent="0.25">
      <c r="A27" s="56"/>
      <c r="B27" s="58" t="s">
        <v>85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773.98800000000006</v>
      </c>
      <c r="W27" s="54">
        <v>0</v>
      </c>
      <c r="X27" s="54">
        <v>773.98800000000006</v>
      </c>
    </row>
    <row r="28" spans="1:24" ht="16.5" thickBot="1" x14ac:dyDescent="0.3">
      <c r="A28" s="56"/>
      <c r="B28" s="58" t="s">
        <v>86</v>
      </c>
      <c r="C28" s="55">
        <v>0</v>
      </c>
      <c r="D28" s="55">
        <v>0</v>
      </c>
      <c r="E28" s="55">
        <v>0</v>
      </c>
      <c r="F28" s="55">
        <v>0</v>
      </c>
      <c r="G28" s="55">
        <v>1100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4">
        <v>1100</v>
      </c>
      <c r="X28" s="54">
        <v>1100</v>
      </c>
    </row>
    <row r="29" spans="1:24" ht="16.5" thickBot="1" x14ac:dyDescent="0.3">
      <c r="A29" s="56"/>
      <c r="B29" s="59" t="s">
        <v>29</v>
      </c>
      <c r="C29" s="60">
        <v>0</v>
      </c>
      <c r="D29" s="60">
        <v>0</v>
      </c>
      <c r="E29" s="60">
        <v>0</v>
      </c>
      <c r="F29" s="60">
        <v>0</v>
      </c>
      <c r="G29" s="60">
        <v>1100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85.498999999999995</v>
      </c>
      <c r="R29" s="60">
        <v>0</v>
      </c>
      <c r="S29" s="60">
        <v>0</v>
      </c>
      <c r="T29" s="60">
        <v>0</v>
      </c>
      <c r="U29" s="60">
        <v>0</v>
      </c>
      <c r="V29" s="60">
        <v>773.98800000000006</v>
      </c>
      <c r="W29" s="60">
        <v>1100</v>
      </c>
      <c r="X29" s="60">
        <v>1959.4870000000001</v>
      </c>
    </row>
    <row r="30" spans="1:24" ht="15.75" x14ac:dyDescent="0.25">
      <c r="A30" s="56"/>
      <c r="B30" s="61" t="s">
        <v>87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79.44</v>
      </c>
      <c r="R30" s="110">
        <v>166.625</v>
      </c>
      <c r="S30" s="110">
        <v>209.99100000000001</v>
      </c>
      <c r="T30" s="110">
        <v>40.779000000000003</v>
      </c>
      <c r="U30" s="110">
        <v>290.57600000000002</v>
      </c>
      <c r="V30" s="110">
        <v>12.589</v>
      </c>
      <c r="W30" s="55">
        <v>0</v>
      </c>
      <c r="X30" s="55">
        <v>800.00000000000011</v>
      </c>
    </row>
    <row r="31" spans="1:24" ht="15.75" x14ac:dyDescent="0.25">
      <c r="A31" s="56"/>
      <c r="B31" s="61" t="s">
        <v>88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3.35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1.34</v>
      </c>
      <c r="W31" s="63">
        <v>0</v>
      </c>
      <c r="X31" s="63">
        <v>4.6900000000000004</v>
      </c>
    </row>
    <row r="32" spans="1:24" ht="15.75" x14ac:dyDescent="0.25">
      <c r="A32" s="56"/>
      <c r="B32" s="61" t="s">
        <v>89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1.93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3">
        <v>0</v>
      </c>
      <c r="X32" s="63">
        <v>1.93</v>
      </c>
    </row>
    <row r="33" spans="1:24" ht="15.75" x14ac:dyDescent="0.25">
      <c r="A33" s="56"/>
      <c r="B33" s="61" t="s">
        <v>90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10.93</v>
      </c>
      <c r="O33" s="62">
        <v>3.94</v>
      </c>
      <c r="P33" s="62">
        <v>0</v>
      </c>
      <c r="Q33" s="62">
        <v>0</v>
      </c>
      <c r="R33" s="62">
        <v>3.36</v>
      </c>
      <c r="S33" s="62">
        <v>0</v>
      </c>
      <c r="T33" s="62">
        <v>0</v>
      </c>
      <c r="U33" s="62">
        <v>3.05</v>
      </c>
      <c r="V33" s="62">
        <v>0</v>
      </c>
      <c r="W33" s="63">
        <v>0</v>
      </c>
      <c r="X33" s="63">
        <v>21.28</v>
      </c>
    </row>
    <row r="34" spans="1:24" ht="15.75" x14ac:dyDescent="0.25">
      <c r="A34" s="56"/>
      <c r="B34" s="61" t="s">
        <v>91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68.37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68.37</v>
      </c>
    </row>
    <row r="35" spans="1:24" ht="15.75" x14ac:dyDescent="0.25">
      <c r="A35" s="56"/>
      <c r="B35" s="61" t="s">
        <v>92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34.75</v>
      </c>
      <c r="O35" s="62">
        <v>40.54</v>
      </c>
      <c r="P35" s="62">
        <v>4.75</v>
      </c>
      <c r="Q35" s="62">
        <v>0</v>
      </c>
      <c r="R35" s="62">
        <v>0</v>
      </c>
      <c r="S35" s="62">
        <v>0</v>
      </c>
      <c r="T35" s="62">
        <v>3.67</v>
      </c>
      <c r="U35" s="62">
        <v>0</v>
      </c>
      <c r="V35" s="62">
        <v>2.2200000000000002</v>
      </c>
      <c r="W35" s="63">
        <v>0</v>
      </c>
      <c r="X35" s="63">
        <v>85.929999999999993</v>
      </c>
    </row>
    <row r="36" spans="1:24" ht="15.75" x14ac:dyDescent="0.25">
      <c r="A36" s="56"/>
      <c r="B36" s="61" t="s">
        <v>93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3.05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3.25</v>
      </c>
      <c r="W36" s="63">
        <v>0</v>
      </c>
      <c r="X36" s="63">
        <v>6.3</v>
      </c>
    </row>
    <row r="37" spans="1:24" ht="15.75" x14ac:dyDescent="0.25">
      <c r="A37" s="56"/>
      <c r="B37" s="61" t="s">
        <v>94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4.78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2.87</v>
      </c>
      <c r="W37" s="63">
        <v>0</v>
      </c>
      <c r="X37" s="63">
        <v>7.65</v>
      </c>
    </row>
    <row r="38" spans="1:24" ht="15.75" x14ac:dyDescent="0.25">
      <c r="A38" s="56"/>
      <c r="B38" s="61" t="s">
        <v>95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40.71</v>
      </c>
      <c r="P38" s="62">
        <v>0</v>
      </c>
      <c r="Q38" s="62">
        <v>0</v>
      </c>
      <c r="R38" s="62">
        <v>0</v>
      </c>
      <c r="S38" s="62">
        <v>3.11</v>
      </c>
      <c r="T38" s="62">
        <v>0</v>
      </c>
      <c r="U38" s="62">
        <v>0</v>
      </c>
      <c r="V38" s="62">
        <v>1.95</v>
      </c>
      <c r="W38" s="63">
        <v>0</v>
      </c>
      <c r="X38" s="63">
        <v>45.77</v>
      </c>
    </row>
    <row r="39" spans="1:24" ht="16.5" thickBot="1" x14ac:dyDescent="0.3">
      <c r="A39" s="56"/>
      <c r="B39" s="61" t="s">
        <v>96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1.88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3">
        <v>0</v>
      </c>
      <c r="X39" s="63">
        <v>1.88</v>
      </c>
    </row>
    <row r="40" spans="1:24" ht="16.5" thickBot="1" x14ac:dyDescent="0.3">
      <c r="A40" s="56"/>
      <c r="B40" s="59" t="s">
        <v>30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123.76</v>
      </c>
      <c r="O40" s="64">
        <v>90.47</v>
      </c>
      <c r="P40" s="64">
        <v>4.75</v>
      </c>
      <c r="Q40" s="64">
        <v>0</v>
      </c>
      <c r="R40" s="64">
        <v>3.36</v>
      </c>
      <c r="S40" s="64">
        <v>3.11</v>
      </c>
      <c r="T40" s="64">
        <v>3.67</v>
      </c>
      <c r="U40" s="64">
        <v>3.05</v>
      </c>
      <c r="V40" s="64">
        <v>11.629999999999999</v>
      </c>
      <c r="W40" s="64">
        <v>0</v>
      </c>
      <c r="X40" s="64">
        <v>243.80000000000004</v>
      </c>
    </row>
    <row r="41" spans="1:24" ht="15.75" x14ac:dyDescent="0.25">
      <c r="A41" s="56"/>
      <c r="B41" s="28" t="s">
        <v>62</v>
      </c>
      <c r="C41" s="55">
        <v>4.57</v>
      </c>
      <c r="D41" s="55">
        <v>6.5</v>
      </c>
      <c r="E41" s="55">
        <v>6.5299999999999994</v>
      </c>
      <c r="F41" s="55">
        <v>5.59</v>
      </c>
      <c r="G41" s="55">
        <v>5.7900000000000009</v>
      </c>
      <c r="H41" s="55">
        <v>5.42</v>
      </c>
      <c r="I41" s="55">
        <v>5.24</v>
      </c>
      <c r="J41" s="55">
        <v>5.5400000000000009</v>
      </c>
      <c r="K41" s="55">
        <v>5.33</v>
      </c>
      <c r="L41" s="55">
        <v>5.58</v>
      </c>
      <c r="M41" s="55">
        <v>5.25</v>
      </c>
      <c r="N41" s="55">
        <v>4.93</v>
      </c>
      <c r="O41" s="55">
        <v>4.76</v>
      </c>
      <c r="P41" s="55">
        <v>4.57</v>
      </c>
      <c r="Q41" s="55">
        <v>4.43</v>
      </c>
      <c r="R41" s="55">
        <v>3.7300000000000004</v>
      </c>
      <c r="S41" s="55">
        <v>3.48</v>
      </c>
      <c r="T41" s="55">
        <v>2.86</v>
      </c>
      <c r="U41" s="55">
        <v>2.56</v>
      </c>
      <c r="V41" s="55">
        <v>2.64</v>
      </c>
      <c r="W41" s="55">
        <v>56.09</v>
      </c>
      <c r="X41" s="55">
        <v>95.30000000000004</v>
      </c>
    </row>
    <row r="42" spans="1:24" ht="15.75" x14ac:dyDescent="0.25">
      <c r="A42" s="56"/>
      <c r="B42" s="28" t="s">
        <v>63</v>
      </c>
      <c r="C42" s="55">
        <v>84.4</v>
      </c>
      <c r="D42" s="55">
        <v>57.6</v>
      </c>
      <c r="E42" s="55">
        <v>61.5</v>
      </c>
      <c r="F42" s="55">
        <v>59.4</v>
      </c>
      <c r="G42" s="55">
        <v>61.5</v>
      </c>
      <c r="H42" s="55">
        <v>58.400000000000006</v>
      </c>
      <c r="I42" s="55">
        <v>65.8</v>
      </c>
      <c r="J42" s="55">
        <v>65.7</v>
      </c>
      <c r="K42" s="55">
        <v>62.6</v>
      </c>
      <c r="L42" s="55">
        <v>64.700000000000017</v>
      </c>
      <c r="M42" s="55">
        <v>64.600000000000009</v>
      </c>
      <c r="N42" s="55">
        <v>60.70000000000001</v>
      </c>
      <c r="O42" s="55">
        <v>56.800000000000011</v>
      </c>
      <c r="P42" s="55">
        <v>56.999999999999993</v>
      </c>
      <c r="Q42" s="55">
        <v>59.000000000000007</v>
      </c>
      <c r="R42" s="55">
        <v>49.300000000000011</v>
      </c>
      <c r="S42" s="55">
        <v>43.900000000000006</v>
      </c>
      <c r="T42" s="55">
        <v>37.000000000000007</v>
      </c>
      <c r="U42" s="55">
        <v>34.200000000000003</v>
      </c>
      <c r="V42" s="55">
        <v>34.800000000000004</v>
      </c>
      <c r="W42" s="55">
        <v>641.6</v>
      </c>
      <c r="X42" s="55">
        <v>1138.9000000000001</v>
      </c>
    </row>
    <row r="43" spans="1:24" ht="16.5" thickBot="1" x14ac:dyDescent="0.3">
      <c r="A43" s="56"/>
      <c r="B43" s="28" t="s">
        <v>64</v>
      </c>
      <c r="C43" s="55">
        <v>7.5449999999999999</v>
      </c>
      <c r="D43" s="55">
        <v>10.210000000000001</v>
      </c>
      <c r="E43" s="55">
        <v>10.809999999999999</v>
      </c>
      <c r="F43" s="55">
        <v>10.28</v>
      </c>
      <c r="G43" s="55">
        <v>13.26</v>
      </c>
      <c r="H43" s="55">
        <v>13.489999999999998</v>
      </c>
      <c r="I43" s="55">
        <v>13.71</v>
      </c>
      <c r="J43" s="55">
        <v>13.75</v>
      </c>
      <c r="K43" s="55">
        <v>14.48</v>
      </c>
      <c r="L43" s="55">
        <v>13.88</v>
      </c>
      <c r="M43" s="55">
        <v>12.49</v>
      </c>
      <c r="N43" s="55">
        <v>11.32</v>
      </c>
      <c r="O43" s="55">
        <v>11.48</v>
      </c>
      <c r="P43" s="55">
        <v>11.030000000000001</v>
      </c>
      <c r="Q43" s="55">
        <v>10.64</v>
      </c>
      <c r="R43" s="55">
        <v>8.92</v>
      </c>
      <c r="S43" s="55">
        <v>7.62</v>
      </c>
      <c r="T43" s="55">
        <v>6.8900000000000006</v>
      </c>
      <c r="U43" s="55">
        <v>6.96</v>
      </c>
      <c r="V43" s="55">
        <v>6.98</v>
      </c>
      <c r="W43" s="65">
        <v>121.41500000000001</v>
      </c>
      <c r="X43" s="65">
        <v>215.745</v>
      </c>
    </row>
    <row r="44" spans="1:24" ht="16.5" thickBot="1" x14ac:dyDescent="0.3">
      <c r="A44" s="56"/>
      <c r="B44" s="59" t="s">
        <v>31</v>
      </c>
      <c r="C44" s="60">
        <v>96.515000000000001</v>
      </c>
      <c r="D44" s="60">
        <v>74.31</v>
      </c>
      <c r="E44" s="60">
        <v>78.84</v>
      </c>
      <c r="F44" s="60">
        <v>75.27</v>
      </c>
      <c r="G44" s="60">
        <v>80.550000000000011</v>
      </c>
      <c r="H44" s="60">
        <v>77.31</v>
      </c>
      <c r="I44" s="60">
        <v>84.75</v>
      </c>
      <c r="J44" s="60">
        <v>84.990000000000009</v>
      </c>
      <c r="K44" s="60">
        <v>82.410000000000011</v>
      </c>
      <c r="L44" s="60">
        <v>84.160000000000011</v>
      </c>
      <c r="M44" s="60">
        <v>82.34</v>
      </c>
      <c r="N44" s="60">
        <v>76.950000000000017</v>
      </c>
      <c r="O44" s="60">
        <v>73.040000000000006</v>
      </c>
      <c r="P44" s="60">
        <v>72.599999999999994</v>
      </c>
      <c r="Q44" s="60">
        <v>74.070000000000007</v>
      </c>
      <c r="R44" s="60">
        <v>61.950000000000017</v>
      </c>
      <c r="S44" s="60">
        <v>55</v>
      </c>
      <c r="T44" s="60">
        <v>46.750000000000007</v>
      </c>
      <c r="U44" s="60">
        <v>43.720000000000006</v>
      </c>
      <c r="V44" s="60">
        <v>44.42</v>
      </c>
      <c r="W44" s="60">
        <v>819.10500000000002</v>
      </c>
      <c r="X44" s="60">
        <v>1449.9450000000002</v>
      </c>
    </row>
    <row r="45" spans="1:24" ht="15.75" x14ac:dyDescent="0.25">
      <c r="A45" s="56"/>
      <c r="B45" s="30" t="s">
        <v>97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27.126000000000001</v>
      </c>
      <c r="M45" s="55">
        <v>27.126000000000001</v>
      </c>
      <c r="N45" s="55">
        <v>300</v>
      </c>
      <c r="O45" s="55">
        <v>300</v>
      </c>
      <c r="P45" s="55">
        <v>290.67500000000001</v>
      </c>
      <c r="Q45" s="55">
        <v>300</v>
      </c>
      <c r="R45" s="55">
        <v>300</v>
      </c>
      <c r="S45" s="55">
        <v>300</v>
      </c>
      <c r="T45" s="55">
        <v>300</v>
      </c>
      <c r="U45" s="55">
        <v>300</v>
      </c>
      <c r="V45" s="55">
        <v>300</v>
      </c>
      <c r="W45" s="66">
        <v>2.7126000000000001</v>
      </c>
      <c r="X45" s="54">
        <v>137.24634999999998</v>
      </c>
    </row>
    <row r="46" spans="1:24" x14ac:dyDescent="0.25">
      <c r="A46" s="13" t="s">
        <v>19</v>
      </c>
      <c r="B46" s="14" t="s">
        <v>23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18"/>
      <c r="X46" s="26"/>
    </row>
    <row r="47" spans="1:24" ht="15.75" x14ac:dyDescent="0.25">
      <c r="A47" s="53"/>
      <c r="B47" s="23" t="s">
        <v>98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-354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-354</v>
      </c>
    </row>
    <row r="48" spans="1:24" ht="15.75" x14ac:dyDescent="0.25">
      <c r="A48" s="53"/>
      <c r="B48" s="23" t="s">
        <v>99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-359.3</v>
      </c>
      <c r="T48" s="54">
        <v>0</v>
      </c>
      <c r="U48" s="54">
        <v>0</v>
      </c>
      <c r="V48" s="54">
        <v>0</v>
      </c>
      <c r="W48" s="54">
        <v>0</v>
      </c>
      <c r="X48" s="54">
        <v>-359.3</v>
      </c>
    </row>
    <row r="49" spans="1:24" x14ac:dyDescent="0.25">
      <c r="A49" s="111"/>
      <c r="B49" s="14" t="s">
        <v>28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57"/>
      <c r="X49" s="26"/>
    </row>
    <row r="50" spans="1:24" ht="16.5" thickBot="1" x14ac:dyDescent="0.3">
      <c r="A50" s="112"/>
      <c r="B50" s="4" t="s">
        <v>100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436.35700000000003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4">
        <v>0</v>
      </c>
      <c r="X50" s="54">
        <v>436.35700000000003</v>
      </c>
    </row>
    <row r="51" spans="1:24" ht="16.5" thickBot="1" x14ac:dyDescent="0.3">
      <c r="A51" s="56"/>
      <c r="B51" s="59" t="s">
        <v>60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436.35700000000003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436.35700000000003</v>
      </c>
    </row>
    <row r="52" spans="1:24" ht="15.75" x14ac:dyDescent="0.25">
      <c r="A52" s="31"/>
      <c r="B52" s="82" t="s">
        <v>101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11.44</v>
      </c>
      <c r="O52" s="55">
        <v>96.875</v>
      </c>
      <c r="P52" s="55">
        <v>0</v>
      </c>
      <c r="Q52" s="55">
        <v>38.485999999999997</v>
      </c>
      <c r="R52" s="55">
        <v>70.004999999999995</v>
      </c>
      <c r="S52" s="55">
        <v>15.853999999999999</v>
      </c>
      <c r="T52" s="55">
        <v>7.5119999999999996</v>
      </c>
      <c r="U52" s="55">
        <v>0</v>
      </c>
      <c r="V52" s="55">
        <v>0</v>
      </c>
      <c r="W52" s="54">
        <v>0</v>
      </c>
      <c r="X52" s="54">
        <v>240.17199999999997</v>
      </c>
    </row>
    <row r="53" spans="1:24" ht="15.75" x14ac:dyDescent="0.25">
      <c r="A53" s="31"/>
      <c r="B53" s="82" t="s">
        <v>102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2.41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3">
        <v>0</v>
      </c>
      <c r="X53" s="63">
        <v>2.41</v>
      </c>
    </row>
    <row r="54" spans="1:24" ht="15.75" x14ac:dyDescent="0.25">
      <c r="A54" s="31"/>
      <c r="B54" s="82" t="s">
        <v>103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1.21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3">
        <v>0</v>
      </c>
      <c r="X54" s="63">
        <v>1.21</v>
      </c>
    </row>
    <row r="55" spans="1:24" ht="15.75" x14ac:dyDescent="0.25">
      <c r="A55" s="24"/>
      <c r="B55" s="28" t="s">
        <v>104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3.69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3">
        <v>0</v>
      </c>
      <c r="X55" s="63">
        <v>3.69</v>
      </c>
    </row>
    <row r="56" spans="1:24" ht="15.75" x14ac:dyDescent="0.25">
      <c r="A56" s="24"/>
      <c r="B56" s="28" t="s">
        <v>105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36.06</v>
      </c>
      <c r="P56" s="62">
        <v>0</v>
      </c>
      <c r="Q56" s="62">
        <v>3.34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3">
        <v>0</v>
      </c>
      <c r="X56" s="63">
        <v>39.400000000000006</v>
      </c>
    </row>
    <row r="57" spans="1:24" ht="15.75" x14ac:dyDescent="0.25">
      <c r="A57" s="24"/>
      <c r="B57" s="28" t="s">
        <v>65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35.04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3">
        <v>0</v>
      </c>
      <c r="X57" s="63">
        <v>35.04</v>
      </c>
    </row>
    <row r="58" spans="1:24" ht="15.75" x14ac:dyDescent="0.25">
      <c r="A58" s="24"/>
      <c r="B58" s="28" t="s">
        <v>66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12.829999999999998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3">
        <v>0</v>
      </c>
      <c r="X58" s="63">
        <v>12.829999999999998</v>
      </c>
    </row>
    <row r="59" spans="1:24" ht="15.75" x14ac:dyDescent="0.25">
      <c r="A59" s="24"/>
      <c r="B59" s="28" t="s">
        <v>106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13.009999999999998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3">
        <v>0</v>
      </c>
      <c r="X59" s="63">
        <v>13.009999999999998</v>
      </c>
    </row>
    <row r="60" spans="1:24" ht="15.75" x14ac:dyDescent="0.25">
      <c r="A60" s="24"/>
      <c r="B60" s="28" t="s">
        <v>107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9.06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3">
        <v>0</v>
      </c>
      <c r="X60" s="63">
        <v>9.06</v>
      </c>
    </row>
    <row r="61" spans="1:24" ht="16.5" thickBot="1" x14ac:dyDescent="0.3">
      <c r="A61" s="24"/>
      <c r="B61" s="28" t="s">
        <v>108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4.8099999999999996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3">
        <v>0</v>
      </c>
      <c r="X61" s="63">
        <v>4.8099999999999996</v>
      </c>
    </row>
    <row r="62" spans="1:24" ht="16.5" thickBot="1" x14ac:dyDescent="0.3">
      <c r="A62" s="24"/>
      <c r="B62" s="59" t="s">
        <v>33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69.05</v>
      </c>
      <c r="O62" s="64">
        <v>49.07</v>
      </c>
      <c r="P62" s="64">
        <v>0</v>
      </c>
      <c r="Q62" s="64">
        <v>3.34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121.46000000000001</v>
      </c>
    </row>
    <row r="63" spans="1:24" ht="15.75" x14ac:dyDescent="0.25">
      <c r="A63" s="31"/>
      <c r="B63" s="28" t="s">
        <v>67</v>
      </c>
      <c r="C63" s="55">
        <v>1.52</v>
      </c>
      <c r="D63" s="55">
        <v>1.74</v>
      </c>
      <c r="E63" s="55">
        <v>1.25</v>
      </c>
      <c r="F63" s="55">
        <v>1.28</v>
      </c>
      <c r="G63" s="55">
        <v>1.2800000000000002</v>
      </c>
      <c r="H63" s="55">
        <v>1.26</v>
      </c>
      <c r="I63" s="55">
        <v>1.2</v>
      </c>
      <c r="J63" s="55">
        <v>1.1299999999999999</v>
      </c>
      <c r="K63" s="55">
        <v>1.0900000000000001</v>
      </c>
      <c r="L63" s="55">
        <v>0.99</v>
      </c>
      <c r="M63" s="55">
        <v>1.25</v>
      </c>
      <c r="N63" s="55">
        <v>1.0999999999999999</v>
      </c>
      <c r="O63" s="55">
        <v>0.98</v>
      </c>
      <c r="P63" s="55">
        <v>1.07</v>
      </c>
      <c r="Q63" s="55">
        <v>0.98</v>
      </c>
      <c r="R63" s="55">
        <v>0.79</v>
      </c>
      <c r="S63" s="55">
        <v>0.7</v>
      </c>
      <c r="T63" s="55">
        <v>0.56999999999999995</v>
      </c>
      <c r="U63" s="55">
        <v>0.31</v>
      </c>
      <c r="V63" s="55">
        <v>0.25</v>
      </c>
      <c r="W63" s="55">
        <v>12.74</v>
      </c>
      <c r="X63" s="55">
        <v>20.74</v>
      </c>
    </row>
    <row r="64" spans="1:24" ht="15.75" x14ac:dyDescent="0.25">
      <c r="A64" s="24"/>
      <c r="B64" s="28" t="s">
        <v>68</v>
      </c>
      <c r="C64" s="55">
        <v>45.756999999999998</v>
      </c>
      <c r="D64" s="55">
        <v>43.5</v>
      </c>
      <c r="E64" s="55">
        <v>42.4</v>
      </c>
      <c r="F64" s="55">
        <v>36.800000000000004</v>
      </c>
      <c r="G64" s="55">
        <v>31.200000000000003</v>
      </c>
      <c r="H64" s="55">
        <v>26.2</v>
      </c>
      <c r="I64" s="55">
        <v>23.1</v>
      </c>
      <c r="J64" s="55">
        <v>22.500000000000004</v>
      </c>
      <c r="K64" s="55">
        <v>19.700000000000003</v>
      </c>
      <c r="L64" s="55">
        <v>18.5</v>
      </c>
      <c r="M64" s="55">
        <v>18.3</v>
      </c>
      <c r="N64" s="55">
        <v>17.100000000000001</v>
      </c>
      <c r="O64" s="55">
        <v>16.5</v>
      </c>
      <c r="P64" s="55">
        <v>16.400000000000002</v>
      </c>
      <c r="Q64" s="55">
        <v>16.100000000000001</v>
      </c>
      <c r="R64" s="55">
        <v>16.600000000000001</v>
      </c>
      <c r="S64" s="55">
        <v>15.4</v>
      </c>
      <c r="T64" s="55">
        <v>15.3</v>
      </c>
      <c r="U64" s="55">
        <v>16.3</v>
      </c>
      <c r="V64" s="55">
        <v>16.2</v>
      </c>
      <c r="W64" s="55">
        <v>309.65700000000004</v>
      </c>
      <c r="X64" s="55">
        <v>473.85700000000008</v>
      </c>
    </row>
    <row r="65" spans="1:24" ht="16.5" thickBot="1" x14ac:dyDescent="0.3">
      <c r="A65" s="24"/>
      <c r="B65" s="28" t="s">
        <v>69</v>
      </c>
      <c r="C65" s="55">
        <v>9.98</v>
      </c>
      <c r="D65" s="55">
        <v>8.16</v>
      </c>
      <c r="E65" s="55">
        <v>8.7000000000000011</v>
      </c>
      <c r="F65" s="55">
        <v>8.23</v>
      </c>
      <c r="G65" s="55">
        <v>9.7200000000000006</v>
      </c>
      <c r="H65" s="55">
        <v>9.2900000000000009</v>
      </c>
      <c r="I65" s="55">
        <v>8.8100000000000023</v>
      </c>
      <c r="J65" s="55">
        <v>9.0300000000000011</v>
      </c>
      <c r="K65" s="55">
        <v>8.3800000000000008</v>
      </c>
      <c r="L65" s="55">
        <v>7.5699999999999994</v>
      </c>
      <c r="M65" s="55">
        <v>7.18</v>
      </c>
      <c r="N65" s="55">
        <v>6.5500000000000007</v>
      </c>
      <c r="O65" s="55">
        <v>5.8100000000000005</v>
      </c>
      <c r="P65" s="55">
        <v>5.2700000000000014</v>
      </c>
      <c r="Q65" s="55">
        <v>5.0500000000000016</v>
      </c>
      <c r="R65" s="55">
        <v>4.0200000000000005</v>
      </c>
      <c r="S65" s="55">
        <v>3.4499999999999997</v>
      </c>
      <c r="T65" s="55">
        <v>2.7100000000000004</v>
      </c>
      <c r="U65" s="55">
        <v>2.3999999999999995</v>
      </c>
      <c r="V65" s="55">
        <v>1.85</v>
      </c>
      <c r="W65" s="67">
        <v>87.87</v>
      </c>
      <c r="X65" s="67">
        <v>132.16</v>
      </c>
    </row>
    <row r="66" spans="1:24" ht="16.5" thickBot="1" x14ac:dyDescent="0.3">
      <c r="A66" s="24"/>
      <c r="B66" s="59" t="s">
        <v>34</v>
      </c>
      <c r="C66" s="60">
        <v>57.257000000000005</v>
      </c>
      <c r="D66" s="60">
        <v>53.400000000000006</v>
      </c>
      <c r="E66" s="60">
        <v>52.35</v>
      </c>
      <c r="F66" s="60">
        <v>46.31</v>
      </c>
      <c r="G66" s="60">
        <v>42.2</v>
      </c>
      <c r="H66" s="60">
        <v>36.75</v>
      </c>
      <c r="I66" s="60">
        <v>33.11</v>
      </c>
      <c r="J66" s="60">
        <v>32.660000000000004</v>
      </c>
      <c r="K66" s="60">
        <v>29.17</v>
      </c>
      <c r="L66" s="60">
        <v>27.06</v>
      </c>
      <c r="M66" s="60">
        <v>26.73</v>
      </c>
      <c r="N66" s="60">
        <v>24.750000000000004</v>
      </c>
      <c r="O66" s="60">
        <v>23.29</v>
      </c>
      <c r="P66" s="60">
        <v>22.740000000000002</v>
      </c>
      <c r="Q66" s="60">
        <v>22.130000000000003</v>
      </c>
      <c r="R66" s="60">
        <v>21.41</v>
      </c>
      <c r="S66" s="60">
        <v>19.55</v>
      </c>
      <c r="T66" s="60">
        <v>18.580000000000002</v>
      </c>
      <c r="U66" s="60">
        <v>19.009999999999998</v>
      </c>
      <c r="V66" s="60">
        <v>18.3</v>
      </c>
      <c r="W66" s="60">
        <v>410.26700000000005</v>
      </c>
      <c r="X66" s="60">
        <v>626.75700000000006</v>
      </c>
    </row>
    <row r="67" spans="1:24" ht="15.75" x14ac:dyDescent="0.25">
      <c r="A67" s="31"/>
      <c r="B67" s="82" t="s">
        <v>109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30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4">
        <v>0</v>
      </c>
      <c r="X67" s="54">
        <v>30</v>
      </c>
    </row>
    <row r="68" spans="1:24" ht="15.75" x14ac:dyDescent="0.25">
      <c r="A68" s="31"/>
      <c r="B68" s="82" t="s">
        <v>110</v>
      </c>
      <c r="C68" s="55">
        <v>0</v>
      </c>
      <c r="D68" s="55">
        <v>0</v>
      </c>
      <c r="E68" s="55">
        <v>2.8730000000000002</v>
      </c>
      <c r="F68" s="55">
        <v>0</v>
      </c>
      <c r="G68" s="55">
        <v>0</v>
      </c>
      <c r="H68" s="55">
        <v>40.639000000000003</v>
      </c>
      <c r="I68" s="55">
        <v>0</v>
      </c>
      <c r="J68" s="55">
        <v>9.8089999999999993</v>
      </c>
      <c r="K68" s="55">
        <v>167.12899999999999</v>
      </c>
      <c r="L68" s="55">
        <v>76.040000000000006</v>
      </c>
      <c r="M68" s="55">
        <v>137.44200000000001</v>
      </c>
      <c r="N68" s="55">
        <v>400</v>
      </c>
      <c r="O68" s="55">
        <v>400</v>
      </c>
      <c r="P68" s="55">
        <v>400</v>
      </c>
      <c r="Q68" s="55">
        <v>400</v>
      </c>
      <c r="R68" s="55">
        <v>400</v>
      </c>
      <c r="S68" s="55">
        <v>400</v>
      </c>
      <c r="T68" s="55">
        <v>400</v>
      </c>
      <c r="U68" s="55">
        <v>400</v>
      </c>
      <c r="V68" s="55">
        <v>363.60700000000003</v>
      </c>
      <c r="W68" s="54">
        <v>29.649000000000001</v>
      </c>
      <c r="X68" s="54">
        <v>199.87694999999999</v>
      </c>
    </row>
    <row r="69" spans="1:24" ht="15.75" x14ac:dyDescent="0.25">
      <c r="A69" s="31"/>
      <c r="B69" s="82" t="s">
        <v>111</v>
      </c>
      <c r="C69" s="55">
        <v>400</v>
      </c>
      <c r="D69" s="55">
        <v>400</v>
      </c>
      <c r="E69" s="55">
        <v>400</v>
      </c>
      <c r="F69" s="55">
        <v>400</v>
      </c>
      <c r="G69" s="55">
        <v>400</v>
      </c>
      <c r="H69" s="55">
        <v>400</v>
      </c>
      <c r="I69" s="55">
        <v>400</v>
      </c>
      <c r="J69" s="55">
        <v>400</v>
      </c>
      <c r="K69" s="55">
        <v>400</v>
      </c>
      <c r="L69" s="55">
        <v>400</v>
      </c>
      <c r="M69" s="55">
        <v>400</v>
      </c>
      <c r="N69" s="55">
        <v>400</v>
      </c>
      <c r="O69" s="55">
        <v>400</v>
      </c>
      <c r="P69" s="55">
        <v>400</v>
      </c>
      <c r="Q69" s="55">
        <v>400</v>
      </c>
      <c r="R69" s="55">
        <v>400</v>
      </c>
      <c r="S69" s="55">
        <v>400</v>
      </c>
      <c r="T69" s="55">
        <v>400</v>
      </c>
      <c r="U69" s="55">
        <v>400</v>
      </c>
      <c r="V69" s="55">
        <v>400</v>
      </c>
      <c r="W69" s="54">
        <v>400</v>
      </c>
      <c r="X69" s="54">
        <v>400</v>
      </c>
    </row>
    <row r="70" spans="1:24" ht="15.75" x14ac:dyDescent="0.25">
      <c r="A70" s="31"/>
      <c r="B70" s="82" t="s">
        <v>112</v>
      </c>
      <c r="C70" s="55">
        <v>0</v>
      </c>
      <c r="D70" s="55">
        <v>21.074999999999999</v>
      </c>
      <c r="E70" s="55">
        <v>375</v>
      </c>
      <c r="F70" s="55">
        <v>307.39</v>
      </c>
      <c r="G70" s="55">
        <v>299.14100000000002</v>
      </c>
      <c r="H70" s="55">
        <v>375</v>
      </c>
      <c r="I70" s="55">
        <v>344.20600000000002</v>
      </c>
      <c r="J70" s="55">
        <v>375</v>
      </c>
      <c r="K70" s="55">
        <v>375</v>
      </c>
      <c r="L70" s="55">
        <v>375</v>
      </c>
      <c r="M70" s="55">
        <v>375</v>
      </c>
      <c r="N70" s="55">
        <v>375</v>
      </c>
      <c r="O70" s="55">
        <v>375</v>
      </c>
      <c r="P70" s="55">
        <v>375</v>
      </c>
      <c r="Q70" s="55">
        <v>375</v>
      </c>
      <c r="R70" s="55">
        <v>375</v>
      </c>
      <c r="S70" s="55">
        <v>375</v>
      </c>
      <c r="T70" s="55">
        <v>375</v>
      </c>
      <c r="U70" s="55">
        <v>375</v>
      </c>
      <c r="V70" s="55">
        <v>375</v>
      </c>
      <c r="W70" s="54">
        <v>284.68119999999999</v>
      </c>
      <c r="X70" s="54">
        <v>329.84059999999999</v>
      </c>
    </row>
    <row r="71" spans="1:24" ht="15.75" x14ac:dyDescent="0.25">
      <c r="A71" s="31"/>
      <c r="B71" s="82" t="s">
        <v>113</v>
      </c>
      <c r="C71" s="55">
        <v>100</v>
      </c>
      <c r="D71" s="55">
        <v>100</v>
      </c>
      <c r="E71" s="55">
        <v>100</v>
      </c>
      <c r="F71" s="55">
        <v>100</v>
      </c>
      <c r="G71" s="55">
        <v>100</v>
      </c>
      <c r="H71" s="55">
        <v>100</v>
      </c>
      <c r="I71" s="55">
        <v>100</v>
      </c>
      <c r="J71" s="55">
        <v>100</v>
      </c>
      <c r="K71" s="55">
        <v>100</v>
      </c>
      <c r="L71" s="55">
        <v>100</v>
      </c>
      <c r="M71" s="55">
        <v>100</v>
      </c>
      <c r="N71" s="55">
        <v>100</v>
      </c>
      <c r="O71" s="55">
        <v>100</v>
      </c>
      <c r="P71" s="55">
        <v>100</v>
      </c>
      <c r="Q71" s="55">
        <v>100</v>
      </c>
      <c r="R71" s="55">
        <v>100</v>
      </c>
      <c r="S71" s="55">
        <v>100</v>
      </c>
      <c r="T71" s="55">
        <v>100</v>
      </c>
      <c r="U71" s="55">
        <v>100</v>
      </c>
      <c r="V71" s="55">
        <v>100</v>
      </c>
      <c r="W71" s="54">
        <v>100</v>
      </c>
      <c r="X71" s="54">
        <v>100</v>
      </c>
    </row>
    <row r="72" spans="1:24" ht="15.75" x14ac:dyDescent="0.25">
      <c r="A72" s="113"/>
      <c r="B72" s="114" t="s">
        <v>114</v>
      </c>
      <c r="C72" s="117">
        <v>281.012</v>
      </c>
      <c r="D72" s="117">
        <v>332.17</v>
      </c>
      <c r="E72" s="117">
        <v>272.65499999999997</v>
      </c>
      <c r="F72" s="117">
        <v>307.34800000000001</v>
      </c>
      <c r="G72" s="117">
        <v>0</v>
      </c>
      <c r="H72" s="117">
        <v>307.57900000000001</v>
      </c>
      <c r="I72" s="117">
        <v>0</v>
      </c>
      <c r="J72" s="117">
        <v>287.03100000000001</v>
      </c>
      <c r="K72" s="117">
        <v>294.80599999999998</v>
      </c>
      <c r="L72" s="117">
        <v>0</v>
      </c>
      <c r="M72" s="117">
        <v>0</v>
      </c>
      <c r="N72" s="117">
        <v>0</v>
      </c>
      <c r="O72" s="117">
        <v>400</v>
      </c>
      <c r="P72" s="117">
        <v>40.570999999999998</v>
      </c>
      <c r="Q72" s="117">
        <v>390.202</v>
      </c>
      <c r="R72" s="117">
        <v>350.65800000000002</v>
      </c>
      <c r="S72" s="117">
        <v>0</v>
      </c>
      <c r="T72" s="117">
        <v>377.03399999999999</v>
      </c>
      <c r="U72" s="117">
        <v>4.4119999999999999</v>
      </c>
      <c r="V72" s="117">
        <v>291.37799999999999</v>
      </c>
      <c r="W72" s="119">
        <v>208.26009999999997</v>
      </c>
      <c r="X72" s="119">
        <v>196.84279999999998</v>
      </c>
    </row>
    <row r="73" spans="1:24" ht="15.75" x14ac:dyDescent="0.25">
      <c r="A73" s="113"/>
      <c r="B73" s="114" t="s">
        <v>115</v>
      </c>
      <c r="C73" s="117">
        <v>0</v>
      </c>
      <c r="D73" s="117">
        <v>0</v>
      </c>
      <c r="E73" s="117">
        <v>0</v>
      </c>
      <c r="F73" s="117">
        <v>0</v>
      </c>
      <c r="G73" s="117">
        <v>319.30799999999999</v>
      </c>
      <c r="H73" s="117">
        <v>0</v>
      </c>
      <c r="I73" s="117">
        <v>305.923</v>
      </c>
      <c r="J73" s="117">
        <v>0</v>
      </c>
      <c r="K73" s="117">
        <v>0</v>
      </c>
      <c r="L73" s="117">
        <v>297.07</v>
      </c>
      <c r="M73" s="117">
        <v>288.548</v>
      </c>
      <c r="N73" s="117">
        <v>312.488</v>
      </c>
      <c r="O73" s="117">
        <v>50.639000000000003</v>
      </c>
      <c r="P73" s="117">
        <v>375</v>
      </c>
      <c r="Q73" s="117">
        <v>0</v>
      </c>
      <c r="R73" s="117">
        <v>0</v>
      </c>
      <c r="S73" s="117">
        <v>336.584</v>
      </c>
      <c r="T73" s="117">
        <v>0</v>
      </c>
      <c r="U73" s="117">
        <v>375</v>
      </c>
      <c r="V73" s="117">
        <v>375</v>
      </c>
      <c r="W73" s="119">
        <v>92.230099999999993</v>
      </c>
      <c r="X73" s="119">
        <v>151.77799999999999</v>
      </c>
    </row>
    <row r="74" spans="1:24" ht="16.5" thickBot="1" x14ac:dyDescent="0.3">
      <c r="A74" s="115"/>
      <c r="B74" s="116" t="s">
        <v>116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52.73</v>
      </c>
      <c r="L74" s="118">
        <v>54.026000000000003</v>
      </c>
      <c r="M74" s="118">
        <v>8.2089999999999996</v>
      </c>
      <c r="N74" s="118">
        <v>100</v>
      </c>
      <c r="O74" s="118">
        <v>100</v>
      </c>
      <c r="P74" s="118">
        <v>100</v>
      </c>
      <c r="Q74" s="118">
        <v>100</v>
      </c>
      <c r="R74" s="118">
        <v>100</v>
      </c>
      <c r="S74" s="118">
        <v>100</v>
      </c>
      <c r="T74" s="118">
        <v>100</v>
      </c>
      <c r="U74" s="118">
        <v>100</v>
      </c>
      <c r="V74" s="118">
        <v>100</v>
      </c>
      <c r="W74" s="119">
        <v>10.675599999999999</v>
      </c>
      <c r="X74" s="119">
        <v>50.748249999999999</v>
      </c>
    </row>
    <row r="75" spans="1:24" ht="17.25" thickTop="1" thickBot="1" x14ac:dyDescent="0.3">
      <c r="A75" s="90"/>
      <c r="B75" s="32" t="s">
        <v>23</v>
      </c>
      <c r="C75" s="68">
        <v>0</v>
      </c>
      <c r="D75" s="68">
        <v>0</v>
      </c>
      <c r="E75" s="68">
        <v>-280</v>
      </c>
      <c r="F75" s="68">
        <v>0</v>
      </c>
      <c r="G75" s="68">
        <v>-387</v>
      </c>
      <c r="H75" s="68">
        <v>0</v>
      </c>
      <c r="I75" s="68">
        <v>0</v>
      </c>
      <c r="J75" s="68">
        <v>0</v>
      </c>
      <c r="K75" s="68">
        <v>0</v>
      </c>
      <c r="L75" s="68">
        <v>-82.3</v>
      </c>
      <c r="M75" s="68">
        <v>0</v>
      </c>
      <c r="N75" s="68">
        <v>-762</v>
      </c>
      <c r="O75" s="68">
        <v>-354</v>
      </c>
      <c r="P75" s="68">
        <v>-357</v>
      </c>
      <c r="Q75" s="68">
        <v>-77.78</v>
      </c>
      <c r="R75" s="68">
        <v>0</v>
      </c>
      <c r="S75" s="68">
        <v>-716.8</v>
      </c>
      <c r="T75" s="68">
        <v>0</v>
      </c>
      <c r="U75" s="68">
        <v>-81.540000000000006</v>
      </c>
      <c r="V75" s="68">
        <v>0</v>
      </c>
      <c r="W75" s="91"/>
      <c r="X75" s="91"/>
    </row>
    <row r="76" spans="1:24" ht="16.5" thickTop="1" x14ac:dyDescent="0.25">
      <c r="A76" s="33"/>
      <c r="B76" s="34" t="s">
        <v>20</v>
      </c>
      <c r="C76" s="69">
        <v>153.77200000000005</v>
      </c>
      <c r="D76" s="69">
        <v>127.71000000000004</v>
      </c>
      <c r="E76" s="69">
        <v>131.18999999999983</v>
      </c>
      <c r="F76" s="69">
        <v>121.57999999999993</v>
      </c>
      <c r="G76" s="69">
        <v>1222.75</v>
      </c>
      <c r="H76" s="69">
        <v>114.05999999999995</v>
      </c>
      <c r="I76" s="69">
        <v>117.86000000000013</v>
      </c>
      <c r="J76" s="69">
        <v>117.64999999999986</v>
      </c>
      <c r="K76" s="69">
        <v>111.57999999999993</v>
      </c>
      <c r="L76" s="69">
        <v>111.22000000000003</v>
      </c>
      <c r="M76" s="69">
        <v>109.07000000000016</v>
      </c>
      <c r="N76" s="69">
        <v>305.95000000000005</v>
      </c>
      <c r="O76" s="69">
        <v>562.66900000000032</v>
      </c>
      <c r="P76" s="69">
        <v>536.44700000000057</v>
      </c>
      <c r="Q76" s="69">
        <v>302.96500000000015</v>
      </c>
      <c r="R76" s="69">
        <v>323.35000000000036</v>
      </c>
      <c r="S76" s="69">
        <v>980.00600000000009</v>
      </c>
      <c r="T76" s="69">
        <v>117.29099999999971</v>
      </c>
      <c r="U76" s="69">
        <v>356.35599999999931</v>
      </c>
      <c r="V76" s="69">
        <v>860.92700000000059</v>
      </c>
      <c r="W76" s="70"/>
      <c r="X76" s="70"/>
    </row>
    <row r="77" spans="1:24" ht="15.75" x14ac:dyDescent="0.25">
      <c r="A77" s="35"/>
      <c r="B77" s="36" t="s">
        <v>21</v>
      </c>
      <c r="C77" s="71">
        <v>781.01199999999994</v>
      </c>
      <c r="D77" s="71">
        <v>853.24500000000012</v>
      </c>
      <c r="E77" s="71">
        <v>1150.528</v>
      </c>
      <c r="F77" s="71">
        <v>1114.7380000000001</v>
      </c>
      <c r="G77" s="71">
        <v>1118.4490000000001</v>
      </c>
      <c r="H77" s="71">
        <v>1223.2180000000001</v>
      </c>
      <c r="I77" s="71">
        <v>1150.1289999999999</v>
      </c>
      <c r="J77" s="71">
        <v>1171.8399999999999</v>
      </c>
      <c r="K77" s="71">
        <v>1389.665</v>
      </c>
      <c r="L77" s="71">
        <v>1329.2619999999999</v>
      </c>
      <c r="M77" s="71">
        <v>1336.325</v>
      </c>
      <c r="N77" s="71">
        <v>1987.4880000000001</v>
      </c>
      <c r="O77" s="71">
        <v>2125.6390000000001</v>
      </c>
      <c r="P77" s="71">
        <v>2081.2460000000001</v>
      </c>
      <c r="Q77" s="71">
        <v>2065.2020000000002</v>
      </c>
      <c r="R77" s="71">
        <v>2025.6579999999999</v>
      </c>
      <c r="S77" s="71">
        <v>2011.5840000000001</v>
      </c>
      <c r="T77" s="71">
        <v>2052.0340000000001</v>
      </c>
      <c r="U77" s="71">
        <v>2054.4120000000003</v>
      </c>
      <c r="V77" s="71">
        <v>2304.9849999999997</v>
      </c>
      <c r="W77" s="70"/>
      <c r="X77" s="70"/>
    </row>
    <row r="78" spans="1:24" ht="15.75" x14ac:dyDescent="0.25">
      <c r="A78" s="35"/>
      <c r="B78" s="36" t="s">
        <v>22</v>
      </c>
      <c r="C78" s="71">
        <v>934.78399999999999</v>
      </c>
      <c r="D78" s="71">
        <v>980.95500000000015</v>
      </c>
      <c r="E78" s="71">
        <v>1281.7179999999998</v>
      </c>
      <c r="F78" s="71">
        <v>1236.318</v>
      </c>
      <c r="G78" s="71">
        <v>2341.1990000000001</v>
      </c>
      <c r="H78" s="71">
        <v>1337.278</v>
      </c>
      <c r="I78" s="71">
        <v>1267.989</v>
      </c>
      <c r="J78" s="71">
        <v>1289.4899999999998</v>
      </c>
      <c r="K78" s="71">
        <v>1501.2449999999999</v>
      </c>
      <c r="L78" s="71">
        <v>1440.482</v>
      </c>
      <c r="M78" s="71">
        <v>1445.3950000000002</v>
      </c>
      <c r="N78" s="71">
        <v>2293.4380000000001</v>
      </c>
      <c r="O78" s="71">
        <v>2688.3080000000004</v>
      </c>
      <c r="P78" s="71">
        <v>2617.6930000000007</v>
      </c>
      <c r="Q78" s="71">
        <v>2368.1670000000004</v>
      </c>
      <c r="R78" s="71">
        <v>2349.0080000000003</v>
      </c>
      <c r="S78" s="71">
        <v>2991.59</v>
      </c>
      <c r="T78" s="71">
        <v>2169.3249999999998</v>
      </c>
      <c r="U78" s="71">
        <v>2410.7679999999996</v>
      </c>
      <c r="V78" s="71">
        <v>3165.9120000000003</v>
      </c>
      <c r="W78" s="70"/>
      <c r="X78" s="70"/>
    </row>
    <row r="79" spans="1:24" ht="15.75" x14ac:dyDescent="0.25">
      <c r="A79" s="35"/>
      <c r="B79" s="37" t="s">
        <v>39</v>
      </c>
      <c r="C79" s="38"/>
      <c r="D79" s="38"/>
      <c r="E79" s="38"/>
      <c r="F79" s="38"/>
      <c r="G79" s="38"/>
      <c r="H79" s="38"/>
      <c r="I79" s="38"/>
      <c r="J79" s="39"/>
      <c r="K79" s="40"/>
      <c r="L79" s="40"/>
      <c r="M79" s="40"/>
      <c r="N79" s="39"/>
      <c r="O79" s="39"/>
      <c r="P79" s="39"/>
      <c r="Q79" s="40"/>
      <c r="R79" s="40"/>
      <c r="S79" s="40"/>
      <c r="T79" s="40"/>
      <c r="U79" s="41"/>
      <c r="V79" s="41"/>
      <c r="W79" s="70"/>
      <c r="X79" s="70"/>
    </row>
    <row r="81" spans="2:24" ht="15" customHeight="1" x14ac:dyDescent="0.25">
      <c r="B81" s="128"/>
      <c r="C81" s="129" t="s">
        <v>1</v>
      </c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29"/>
      <c r="X81" s="129"/>
    </row>
    <row r="82" spans="2:24" x14ac:dyDescent="0.25">
      <c r="B82" s="93" t="s">
        <v>0</v>
      </c>
      <c r="C82" s="1">
        <v>2017</v>
      </c>
      <c r="D82" s="1">
        <v>2018</v>
      </c>
      <c r="E82" s="1">
        <v>2019</v>
      </c>
      <c r="F82" s="1">
        <v>2020</v>
      </c>
      <c r="G82" s="1">
        <v>2021</v>
      </c>
      <c r="H82" s="1">
        <v>2022</v>
      </c>
      <c r="I82" s="1">
        <v>2023</v>
      </c>
      <c r="J82" s="1">
        <v>2024</v>
      </c>
      <c r="K82" s="1">
        <v>2025</v>
      </c>
      <c r="L82" s="1">
        <v>2026</v>
      </c>
      <c r="M82" s="1">
        <v>2027</v>
      </c>
      <c r="N82" s="1">
        <v>2028</v>
      </c>
      <c r="O82" s="1">
        <v>2029</v>
      </c>
      <c r="P82" s="1">
        <v>2030</v>
      </c>
      <c r="Q82" s="1">
        <v>2031</v>
      </c>
      <c r="R82" s="1">
        <v>2032</v>
      </c>
      <c r="S82" s="1">
        <v>2033</v>
      </c>
      <c r="T82" s="1">
        <v>2034</v>
      </c>
      <c r="U82" s="1">
        <v>2035</v>
      </c>
      <c r="V82" s="1">
        <v>2036</v>
      </c>
      <c r="X82" s="1" t="s">
        <v>2</v>
      </c>
    </row>
    <row r="83" spans="2:24" x14ac:dyDescent="0.25">
      <c r="B83" s="131" t="s">
        <v>3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3"/>
      <c r="X83" s="223"/>
    </row>
    <row r="84" spans="2:24" x14ac:dyDescent="0.25">
      <c r="B84" s="2" t="s">
        <v>4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436.35700000000003</v>
      </c>
      <c r="Q84" s="95">
        <v>0</v>
      </c>
      <c r="R84" s="95">
        <v>0</v>
      </c>
      <c r="S84" s="95">
        <v>476.577</v>
      </c>
      <c r="T84" s="95">
        <v>0</v>
      </c>
      <c r="U84" s="95">
        <v>0</v>
      </c>
      <c r="V84" s="95">
        <v>0</v>
      </c>
      <c r="X84" s="125">
        <v>912.93399999999997</v>
      </c>
    </row>
    <row r="85" spans="2:24" x14ac:dyDescent="0.25">
      <c r="B85" s="132" t="s">
        <v>5</v>
      </c>
      <c r="C85" s="125">
        <v>0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199.92400000000001</v>
      </c>
      <c r="P85" s="125">
        <v>0</v>
      </c>
      <c r="Q85" s="125">
        <v>0</v>
      </c>
      <c r="R85" s="125">
        <v>0</v>
      </c>
      <c r="S85" s="125">
        <v>199.92400000000001</v>
      </c>
      <c r="T85" s="125">
        <v>0</v>
      </c>
      <c r="U85" s="125">
        <v>0</v>
      </c>
      <c r="V85" s="125">
        <v>0</v>
      </c>
      <c r="X85" s="125">
        <v>399.84800000000001</v>
      </c>
    </row>
    <row r="86" spans="2:24" x14ac:dyDescent="0.25">
      <c r="B86" s="132" t="s">
        <v>6</v>
      </c>
      <c r="C86" s="125">
        <v>153.77199999999999</v>
      </c>
      <c r="D86" s="125">
        <v>127.71</v>
      </c>
      <c r="E86" s="125">
        <v>131.19</v>
      </c>
      <c r="F86" s="125">
        <v>121.58</v>
      </c>
      <c r="G86" s="125">
        <v>122.75000000000001</v>
      </c>
      <c r="H86" s="125">
        <v>114.06000000000002</v>
      </c>
      <c r="I86" s="125">
        <v>117.86000000000001</v>
      </c>
      <c r="J86" s="125">
        <v>117.65</v>
      </c>
      <c r="K86" s="125">
        <v>111.58000000000001</v>
      </c>
      <c r="L86" s="125">
        <v>111.22</v>
      </c>
      <c r="M86" s="125">
        <v>109.07</v>
      </c>
      <c r="N86" s="125">
        <v>101.7</v>
      </c>
      <c r="O86" s="125">
        <v>96.330000000000013</v>
      </c>
      <c r="P86" s="125">
        <v>95.339999999999989</v>
      </c>
      <c r="Q86" s="125">
        <v>96.2</v>
      </c>
      <c r="R86" s="125">
        <v>83.360000000000014</v>
      </c>
      <c r="S86" s="125">
        <v>74.550000000000011</v>
      </c>
      <c r="T86" s="125">
        <v>65.33</v>
      </c>
      <c r="U86" s="125">
        <v>62.730000000000011</v>
      </c>
      <c r="V86" s="125">
        <v>62.720000000000006</v>
      </c>
      <c r="X86" s="125">
        <v>2076.7019999999998</v>
      </c>
    </row>
    <row r="87" spans="2:24" x14ac:dyDescent="0.25">
      <c r="B87" s="132" t="s">
        <v>7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192.81</v>
      </c>
      <c r="O87" s="125">
        <v>139.54</v>
      </c>
      <c r="P87" s="125">
        <v>4.75</v>
      </c>
      <c r="Q87" s="125">
        <v>3.34</v>
      </c>
      <c r="R87" s="125">
        <v>3.36</v>
      </c>
      <c r="S87" s="125">
        <v>3.11</v>
      </c>
      <c r="T87" s="125">
        <v>3.67</v>
      </c>
      <c r="U87" s="125">
        <v>3.05</v>
      </c>
      <c r="V87" s="125">
        <v>11.629999999999999</v>
      </c>
      <c r="X87" s="125">
        <v>365.26000000000005</v>
      </c>
    </row>
    <row r="88" spans="2:24" x14ac:dyDescent="0.25">
      <c r="B88" s="132" t="s">
        <v>8</v>
      </c>
      <c r="C88" s="125">
        <v>0</v>
      </c>
      <c r="D88" s="125">
        <v>0</v>
      </c>
      <c r="E88" s="125">
        <v>0</v>
      </c>
      <c r="F88" s="125">
        <v>0</v>
      </c>
      <c r="G88" s="125">
        <v>1100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85.498999999999995</v>
      </c>
      <c r="R88" s="125">
        <v>0</v>
      </c>
      <c r="S88" s="125">
        <v>0</v>
      </c>
      <c r="T88" s="125">
        <v>0</v>
      </c>
      <c r="U88" s="125">
        <v>0</v>
      </c>
      <c r="V88" s="125">
        <v>773.98800000000006</v>
      </c>
      <c r="X88" s="125">
        <v>1959.4870000000001</v>
      </c>
    </row>
    <row r="89" spans="2:24" x14ac:dyDescent="0.25">
      <c r="B89" s="3" t="s">
        <v>117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30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X89" s="96">
        <v>30</v>
      </c>
    </row>
    <row r="90" spans="2:24" x14ac:dyDescent="0.25">
      <c r="B90" s="121" t="s">
        <v>9</v>
      </c>
      <c r="C90" s="96">
        <v>0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11.44</v>
      </c>
      <c r="O90" s="96">
        <v>96.875</v>
      </c>
      <c r="P90" s="96">
        <v>0</v>
      </c>
      <c r="Q90" s="96">
        <v>117.92599999999999</v>
      </c>
      <c r="R90" s="96">
        <v>236.63</v>
      </c>
      <c r="S90" s="96">
        <v>225.84500000000003</v>
      </c>
      <c r="T90" s="96">
        <v>48.291000000000004</v>
      </c>
      <c r="U90" s="96">
        <v>290.57600000000002</v>
      </c>
      <c r="V90" s="96">
        <v>12.589</v>
      </c>
      <c r="X90" s="96">
        <v>1040.172</v>
      </c>
    </row>
    <row r="91" spans="2:24" x14ac:dyDescent="0.25">
      <c r="B91" s="121" t="s">
        <v>118</v>
      </c>
      <c r="C91" s="96">
        <v>0</v>
      </c>
      <c r="D91" s="96">
        <v>0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X91" s="96">
        <v>0</v>
      </c>
    </row>
    <row r="92" spans="2:24" x14ac:dyDescent="0.25">
      <c r="B92" s="121" t="s">
        <v>119</v>
      </c>
      <c r="C92" s="96">
        <v>0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X92" s="96">
        <v>0</v>
      </c>
    </row>
    <row r="93" spans="2:24" x14ac:dyDescent="0.25">
      <c r="B93" s="121" t="s">
        <v>120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X93" s="96">
        <v>0</v>
      </c>
    </row>
    <row r="94" spans="2:24" x14ac:dyDescent="0.25">
      <c r="B94" s="121" t="s">
        <v>121</v>
      </c>
      <c r="C94" s="96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X94" s="96">
        <v>0</v>
      </c>
    </row>
    <row r="95" spans="2:24" x14ac:dyDescent="0.25">
      <c r="B95" s="3" t="s">
        <v>10</v>
      </c>
      <c r="C95" s="96">
        <v>781.01199999999994</v>
      </c>
      <c r="D95" s="96">
        <v>853.24500000000012</v>
      </c>
      <c r="E95" s="96">
        <v>1150.528</v>
      </c>
      <c r="F95" s="96">
        <v>1114.7380000000001</v>
      </c>
      <c r="G95" s="96">
        <v>1118.4490000000001</v>
      </c>
      <c r="H95" s="96">
        <v>1223.2180000000001</v>
      </c>
      <c r="I95" s="96">
        <v>1150.1289999999999</v>
      </c>
      <c r="J95" s="96">
        <v>1171.8399999999999</v>
      </c>
      <c r="K95" s="96">
        <v>1389.665</v>
      </c>
      <c r="L95" s="96">
        <v>1329.2619999999999</v>
      </c>
      <c r="M95" s="96">
        <v>1336.325</v>
      </c>
      <c r="N95" s="96">
        <v>1987.4880000000001</v>
      </c>
      <c r="O95" s="96">
        <v>2125.6390000000001</v>
      </c>
      <c r="P95" s="96">
        <v>2081.2460000000001</v>
      </c>
      <c r="Q95" s="96">
        <v>2065.2020000000002</v>
      </c>
      <c r="R95" s="96">
        <v>2025.6579999999999</v>
      </c>
      <c r="S95" s="96">
        <v>2011.5840000000001</v>
      </c>
      <c r="T95" s="96">
        <v>2052.0340000000001</v>
      </c>
      <c r="U95" s="96">
        <v>2054.4120000000003</v>
      </c>
      <c r="V95" s="96">
        <v>2304.9849999999997</v>
      </c>
      <c r="X95" s="96">
        <v>1566.33295</v>
      </c>
    </row>
    <row r="96" spans="2:24" x14ac:dyDescent="0.25">
      <c r="B96" s="3" t="s">
        <v>122</v>
      </c>
      <c r="C96" s="96">
        <v>0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X96" s="96">
        <v>0</v>
      </c>
    </row>
    <row r="97" spans="2:24" x14ac:dyDescent="0.25">
      <c r="B97" s="4" t="s">
        <v>123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X97" s="96">
        <v>0</v>
      </c>
    </row>
    <row r="98" spans="2:24" x14ac:dyDescent="0.25">
      <c r="B98" s="94" t="s">
        <v>11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3"/>
      <c r="X98" s="223"/>
    </row>
    <row r="99" spans="2:24" x14ac:dyDescent="0.25">
      <c r="B99" s="124" t="s">
        <v>12</v>
      </c>
      <c r="C99" s="125">
        <v>0</v>
      </c>
      <c r="D99" s="125">
        <v>0</v>
      </c>
      <c r="E99" s="125">
        <v>-280</v>
      </c>
      <c r="F99" s="125">
        <v>0</v>
      </c>
      <c r="G99" s="125">
        <v>-387</v>
      </c>
      <c r="H99" s="125">
        <v>0</v>
      </c>
      <c r="I99" s="125">
        <v>0</v>
      </c>
      <c r="J99" s="125">
        <v>0</v>
      </c>
      <c r="K99" s="125">
        <v>0</v>
      </c>
      <c r="L99" s="125">
        <v>-82.3</v>
      </c>
      <c r="M99" s="125">
        <v>0</v>
      </c>
      <c r="N99" s="125">
        <v>0</v>
      </c>
      <c r="O99" s="125">
        <v>-354</v>
      </c>
      <c r="P99" s="125">
        <v>0</v>
      </c>
      <c r="Q99" s="125">
        <v>0</v>
      </c>
      <c r="R99" s="125">
        <v>0</v>
      </c>
      <c r="S99" s="125">
        <v>-359.3</v>
      </c>
      <c r="T99" s="125">
        <v>0</v>
      </c>
      <c r="U99" s="125">
        <v>0</v>
      </c>
      <c r="V99" s="125">
        <v>0</v>
      </c>
      <c r="X99" s="125">
        <v>-1462.6</v>
      </c>
    </row>
    <row r="100" spans="2:24" x14ac:dyDescent="0.25">
      <c r="B100" s="124" t="s">
        <v>13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-762</v>
      </c>
      <c r="O100" s="125">
        <v>0</v>
      </c>
      <c r="P100" s="125">
        <v>-357</v>
      </c>
      <c r="Q100" s="125">
        <v>-77.78</v>
      </c>
      <c r="R100" s="125">
        <v>0</v>
      </c>
      <c r="S100" s="125">
        <v>-357.5</v>
      </c>
      <c r="T100" s="125">
        <v>0</v>
      </c>
      <c r="U100" s="125">
        <v>-81.540000000000006</v>
      </c>
      <c r="V100" s="125">
        <v>0</v>
      </c>
      <c r="X100" s="125">
        <v>-1635.82</v>
      </c>
    </row>
    <row r="101" spans="2:24" x14ac:dyDescent="0.25">
      <c r="B101" s="124" t="s">
        <v>14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0</v>
      </c>
      <c r="M101" s="125">
        <v>0</v>
      </c>
      <c r="N101" s="125">
        <v>0</v>
      </c>
      <c r="O101" s="125"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X101" s="125">
        <v>0</v>
      </c>
    </row>
    <row r="102" spans="2:24" x14ac:dyDescent="0.25">
      <c r="B102" s="124" t="s">
        <v>15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X102" s="125">
        <v>0</v>
      </c>
    </row>
    <row r="103" spans="2:24" x14ac:dyDescent="0.25">
      <c r="B103" s="120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X103" s="97"/>
    </row>
    <row r="104" spans="2:24" x14ac:dyDescent="0.25">
      <c r="B104" s="126" t="s">
        <v>2</v>
      </c>
      <c r="C104" s="127">
        <v>934.78399999999988</v>
      </c>
      <c r="D104" s="127">
        <v>980.95500000000015</v>
      </c>
      <c r="E104" s="127">
        <v>1001.7180000000001</v>
      </c>
      <c r="F104" s="127">
        <v>1236.318</v>
      </c>
      <c r="G104" s="127">
        <v>1954.1990000000001</v>
      </c>
      <c r="H104" s="127">
        <v>1337.278</v>
      </c>
      <c r="I104" s="127">
        <v>1267.989</v>
      </c>
      <c r="J104" s="127">
        <v>1289.49</v>
      </c>
      <c r="K104" s="127">
        <v>1501.2449999999999</v>
      </c>
      <c r="L104" s="127">
        <v>1358.182</v>
      </c>
      <c r="M104" s="127">
        <v>1445.395</v>
      </c>
      <c r="N104" s="127">
        <v>1531.4380000000001</v>
      </c>
      <c r="O104" s="127">
        <v>2334.308</v>
      </c>
      <c r="P104" s="127">
        <v>2260.6930000000002</v>
      </c>
      <c r="Q104" s="127">
        <v>2290.3870000000002</v>
      </c>
      <c r="R104" s="127">
        <v>2349.0079999999998</v>
      </c>
      <c r="S104" s="127">
        <v>2274.79</v>
      </c>
      <c r="T104" s="127">
        <v>2169.3250000000003</v>
      </c>
      <c r="U104" s="127">
        <v>2329.2280000000005</v>
      </c>
      <c r="V104" s="127">
        <v>3165.9119999999998</v>
      </c>
      <c r="W104" s="219"/>
      <c r="X104" s="9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89"/>
  <sheetViews>
    <sheetView zoomScaleNormal="100" workbookViewId="0"/>
  </sheetViews>
  <sheetFormatPr defaultRowHeight="15" x14ac:dyDescent="0.25"/>
  <cols>
    <col min="1" max="1" width="9.140625" style="196"/>
    <col min="2" max="2" width="31.28515625" style="196" customWidth="1"/>
    <col min="3" max="16384" width="9.140625" style="196"/>
  </cols>
  <sheetData>
    <row r="1" spans="1:24" ht="18.75" x14ac:dyDescent="0.3">
      <c r="A1" s="5" t="s">
        <v>137</v>
      </c>
      <c r="B1" s="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x14ac:dyDescent="0.25">
      <c r="A2" s="7"/>
      <c r="B2" s="8"/>
      <c r="C2" s="16"/>
      <c r="D2" s="16"/>
      <c r="E2" s="16"/>
      <c r="F2" s="17"/>
      <c r="G2" s="17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31.5" x14ac:dyDescent="0.25">
      <c r="A3" s="9"/>
      <c r="B3" s="10"/>
      <c r="C3" s="74" t="s">
        <v>16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9" t="s">
        <v>24</v>
      </c>
      <c r="X3" s="21"/>
    </row>
    <row r="4" spans="1:24" ht="15.75" x14ac:dyDescent="0.25">
      <c r="A4" s="11"/>
      <c r="B4" s="72" t="s">
        <v>0</v>
      </c>
      <c r="C4" s="76">
        <v>2015</v>
      </c>
      <c r="D4" s="77">
        <v>2016</v>
      </c>
      <c r="E4" s="77">
        <v>2017</v>
      </c>
      <c r="F4" s="77">
        <v>2018</v>
      </c>
      <c r="G4" s="77">
        <v>2019</v>
      </c>
      <c r="H4" s="77">
        <v>2020</v>
      </c>
      <c r="I4" s="77">
        <v>2021</v>
      </c>
      <c r="J4" s="77">
        <v>2022</v>
      </c>
      <c r="K4" s="77">
        <v>2023</v>
      </c>
      <c r="L4" s="77">
        <v>2024</v>
      </c>
      <c r="M4" s="77">
        <v>2025</v>
      </c>
      <c r="N4" s="77">
        <v>2026</v>
      </c>
      <c r="O4" s="77">
        <v>2027</v>
      </c>
      <c r="P4" s="77">
        <v>2028</v>
      </c>
      <c r="Q4" s="77">
        <v>2029</v>
      </c>
      <c r="R4" s="77">
        <v>2030</v>
      </c>
      <c r="S4" s="77">
        <v>2031</v>
      </c>
      <c r="T4" s="77">
        <v>2032</v>
      </c>
      <c r="U4" s="77">
        <v>2033</v>
      </c>
      <c r="V4" s="77">
        <v>2034</v>
      </c>
      <c r="W4" s="80" t="s">
        <v>25</v>
      </c>
      <c r="X4" s="80" t="s">
        <v>26</v>
      </c>
    </row>
    <row r="5" spans="1:24" x14ac:dyDescent="0.25">
      <c r="A5" s="13" t="s">
        <v>18</v>
      </c>
      <c r="B5" s="73" t="s">
        <v>23</v>
      </c>
      <c r="C5" s="7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78"/>
      <c r="X5" s="20"/>
    </row>
    <row r="6" spans="1:24" ht="15.75" x14ac:dyDescent="0.25">
      <c r="A6" s="22"/>
      <c r="B6" s="23" t="s">
        <v>43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-44.56</v>
      </c>
      <c r="T6" s="81">
        <v>0</v>
      </c>
      <c r="U6" s="81">
        <v>0</v>
      </c>
      <c r="V6" s="81">
        <v>0</v>
      </c>
      <c r="W6" s="81">
        <v>0</v>
      </c>
      <c r="X6" s="81">
        <v>-44.56</v>
      </c>
    </row>
    <row r="7" spans="1:24" ht="15.75" x14ac:dyDescent="0.25">
      <c r="A7" s="22"/>
      <c r="B7" s="23" t="s">
        <v>44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-32.68</v>
      </c>
      <c r="T7" s="81">
        <v>0</v>
      </c>
      <c r="U7" s="81">
        <v>0</v>
      </c>
      <c r="V7" s="81">
        <v>0</v>
      </c>
      <c r="W7" s="81">
        <v>0</v>
      </c>
      <c r="X7" s="81">
        <v>-32.68</v>
      </c>
    </row>
    <row r="8" spans="1:24" ht="15.75" x14ac:dyDescent="0.25">
      <c r="A8" s="22"/>
      <c r="B8" s="23" t="s">
        <v>45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-269</v>
      </c>
      <c r="V8" s="81">
        <v>0</v>
      </c>
      <c r="W8" s="81">
        <v>0</v>
      </c>
      <c r="X8" s="81">
        <v>-269</v>
      </c>
    </row>
    <row r="9" spans="1:24" ht="15.75" x14ac:dyDescent="0.25">
      <c r="A9" s="22"/>
      <c r="B9" s="23" t="s">
        <v>46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-450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-450</v>
      </c>
    </row>
    <row r="10" spans="1:24" ht="15.75" x14ac:dyDescent="0.25">
      <c r="A10" s="22"/>
      <c r="B10" s="23" t="s">
        <v>47</v>
      </c>
      <c r="C10" s="81">
        <v>-67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-67</v>
      </c>
      <c r="X10" s="81">
        <v>-67</v>
      </c>
    </row>
    <row r="11" spans="1:24" ht="15.75" x14ac:dyDescent="0.25">
      <c r="A11" s="22"/>
      <c r="B11" s="23" t="s">
        <v>48</v>
      </c>
      <c r="C11" s="81">
        <v>-105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-105</v>
      </c>
      <c r="X11" s="81">
        <v>-105</v>
      </c>
    </row>
    <row r="12" spans="1:24" ht="15.75" x14ac:dyDescent="0.25">
      <c r="A12" s="22"/>
      <c r="B12" s="23" t="s">
        <v>49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-387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-387</v>
      </c>
    </row>
    <row r="13" spans="1:24" ht="15.75" x14ac:dyDescent="0.25">
      <c r="A13" s="22"/>
      <c r="B13" s="23" t="s">
        <v>50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-106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-106</v>
      </c>
    </row>
    <row r="14" spans="1:24" ht="15.75" x14ac:dyDescent="0.25">
      <c r="A14" s="22"/>
      <c r="B14" s="23" t="s">
        <v>51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-106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-106</v>
      </c>
    </row>
    <row r="15" spans="1:24" ht="15.75" x14ac:dyDescent="0.25">
      <c r="A15" s="22"/>
      <c r="B15" s="23" t="s">
        <v>52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-220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-220</v>
      </c>
    </row>
    <row r="16" spans="1:24" ht="15.75" x14ac:dyDescent="0.25">
      <c r="A16" s="22"/>
      <c r="B16" s="23" t="s">
        <v>53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-330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-330</v>
      </c>
    </row>
    <row r="17" spans="1:24" ht="15.75" x14ac:dyDescent="0.25">
      <c r="A17" s="24"/>
      <c r="B17" s="27" t="s">
        <v>54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-156</v>
      </c>
      <c r="S17" s="55">
        <v>0</v>
      </c>
      <c r="T17" s="55">
        <v>0</v>
      </c>
      <c r="U17" s="55">
        <v>0</v>
      </c>
      <c r="V17" s="55">
        <v>0</v>
      </c>
      <c r="W17" s="81">
        <v>0</v>
      </c>
      <c r="X17" s="81">
        <v>-156</v>
      </c>
    </row>
    <row r="18" spans="1:24" x14ac:dyDescent="0.25">
      <c r="A18" s="22"/>
      <c r="B18" s="73" t="s">
        <v>55</v>
      </c>
      <c r="C18" s="78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-201</v>
      </c>
      <c r="S18" s="19">
        <v>0</v>
      </c>
      <c r="T18" s="19">
        <v>0</v>
      </c>
      <c r="U18" s="19">
        <v>0</v>
      </c>
      <c r="V18" s="20">
        <v>0</v>
      </c>
      <c r="W18" s="25">
        <v>0</v>
      </c>
      <c r="X18" s="26">
        <v>-201</v>
      </c>
    </row>
    <row r="19" spans="1:24" ht="15.75" x14ac:dyDescent="0.25">
      <c r="A19" s="24"/>
      <c r="B19" s="82" t="s">
        <v>56</v>
      </c>
      <c r="C19" s="55">
        <v>-50</v>
      </c>
      <c r="D19" s="55">
        <v>0</v>
      </c>
      <c r="E19" s="55">
        <v>0</v>
      </c>
      <c r="F19" s="55">
        <v>-280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81">
        <v>-330</v>
      </c>
      <c r="X19" s="81">
        <v>-330</v>
      </c>
    </row>
    <row r="20" spans="1:24" ht="15.75" x14ac:dyDescent="0.25">
      <c r="A20" s="24"/>
      <c r="B20" s="82" t="s">
        <v>57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-357.5</v>
      </c>
      <c r="V20" s="55">
        <v>0</v>
      </c>
      <c r="W20" s="81">
        <v>0</v>
      </c>
      <c r="X20" s="81">
        <v>-357.5</v>
      </c>
    </row>
    <row r="21" spans="1:24" ht="15.75" x14ac:dyDescent="0.25">
      <c r="A21" s="24"/>
      <c r="B21" s="82" t="s">
        <v>27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4">
        <v>0</v>
      </c>
      <c r="X21" s="54">
        <v>0</v>
      </c>
    </row>
    <row r="22" spans="1:24" ht="15.75" x14ac:dyDescent="0.25">
      <c r="A22" s="24"/>
      <c r="B22" s="82" t="s">
        <v>28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4"/>
      <c r="X22" s="54"/>
    </row>
    <row r="23" spans="1:24" ht="15.75" x14ac:dyDescent="0.25">
      <c r="A23" s="24"/>
      <c r="B23" s="82" t="s">
        <v>125</v>
      </c>
      <c r="C23" s="63">
        <v>0</v>
      </c>
      <c r="D23" s="63">
        <v>0</v>
      </c>
      <c r="E23" s="63">
        <v>0</v>
      </c>
      <c r="F23" s="54">
        <v>0</v>
      </c>
      <c r="G23" s="63">
        <v>0</v>
      </c>
      <c r="H23" s="63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635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635</v>
      </c>
    </row>
    <row r="24" spans="1:24" ht="16.5" thickBot="1" x14ac:dyDescent="0.3">
      <c r="A24" s="24"/>
      <c r="B24" s="28" t="s">
        <v>126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423</v>
      </c>
      <c r="V24" s="55">
        <v>0</v>
      </c>
      <c r="W24" s="54">
        <v>0</v>
      </c>
      <c r="X24" s="54">
        <v>423</v>
      </c>
    </row>
    <row r="25" spans="1:24" ht="16.5" thickBot="1" x14ac:dyDescent="0.3">
      <c r="A25" s="24"/>
      <c r="B25" s="29" t="s">
        <v>127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635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635</v>
      </c>
    </row>
    <row r="26" spans="1:24" ht="15.75" x14ac:dyDescent="0.25">
      <c r="A26" s="24"/>
      <c r="B26" s="83" t="s">
        <v>60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635</v>
      </c>
      <c r="Q26" s="55">
        <v>0</v>
      </c>
      <c r="R26" s="55">
        <v>635</v>
      </c>
      <c r="S26" s="55">
        <v>0</v>
      </c>
      <c r="T26" s="55">
        <v>0</v>
      </c>
      <c r="U26" s="55">
        <v>423</v>
      </c>
      <c r="V26" s="55">
        <v>0</v>
      </c>
      <c r="W26" s="63">
        <v>0</v>
      </c>
      <c r="X26" s="63">
        <v>1693</v>
      </c>
    </row>
    <row r="27" spans="1:24" ht="15.75" x14ac:dyDescent="0.25">
      <c r="A27" s="24"/>
      <c r="B27" s="83" t="s">
        <v>89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2.31</v>
      </c>
      <c r="W27" s="63">
        <v>0</v>
      </c>
      <c r="X27" s="63">
        <v>2.31</v>
      </c>
    </row>
    <row r="28" spans="1:24" ht="15.75" x14ac:dyDescent="0.25">
      <c r="A28" s="24"/>
      <c r="B28" s="28" t="s">
        <v>90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12.41</v>
      </c>
      <c r="N28" s="55">
        <v>0</v>
      </c>
      <c r="O28" s="55">
        <v>4.0199999999999996</v>
      </c>
      <c r="P28" s="55">
        <v>0</v>
      </c>
      <c r="Q28" s="55">
        <v>0</v>
      </c>
      <c r="R28" s="55">
        <v>3.53</v>
      </c>
      <c r="S28" s="55">
        <v>0</v>
      </c>
      <c r="T28" s="55">
        <v>0</v>
      </c>
      <c r="U28" s="55">
        <v>4.59</v>
      </c>
      <c r="V28" s="55">
        <v>1.38</v>
      </c>
      <c r="W28" s="54">
        <v>0</v>
      </c>
      <c r="X28" s="54">
        <v>25.93</v>
      </c>
    </row>
    <row r="29" spans="1:24" ht="15.75" x14ac:dyDescent="0.25">
      <c r="A29" s="24"/>
      <c r="B29" s="28" t="s">
        <v>92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6</v>
      </c>
      <c r="W29" s="54">
        <v>0</v>
      </c>
      <c r="X29" s="54">
        <v>6</v>
      </c>
    </row>
    <row r="30" spans="1:24" ht="15.75" x14ac:dyDescent="0.25">
      <c r="A30" s="24"/>
      <c r="B30" s="28" t="s">
        <v>61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13.059999999999999</v>
      </c>
      <c r="N30" s="62">
        <v>23.950000000000003</v>
      </c>
      <c r="O30" s="55">
        <v>10.690000000000001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14.989999999999998</v>
      </c>
      <c r="V30" s="55">
        <v>5.01</v>
      </c>
      <c r="W30" s="54">
        <v>0</v>
      </c>
      <c r="X30" s="54">
        <v>67.7</v>
      </c>
    </row>
    <row r="31" spans="1:24" ht="16.5" thickBot="1" x14ac:dyDescent="0.3">
      <c r="A31" s="24"/>
      <c r="B31" s="28" t="s">
        <v>93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13.16</v>
      </c>
      <c r="N31" s="62">
        <v>0</v>
      </c>
      <c r="O31" s="62">
        <v>0</v>
      </c>
      <c r="P31" s="55">
        <v>0</v>
      </c>
      <c r="Q31" s="55">
        <v>0</v>
      </c>
      <c r="R31" s="55">
        <v>3.33</v>
      </c>
      <c r="S31" s="55">
        <v>0</v>
      </c>
      <c r="T31" s="55">
        <v>0</v>
      </c>
      <c r="U31" s="55">
        <v>0</v>
      </c>
      <c r="V31" s="55">
        <v>2.54</v>
      </c>
      <c r="W31" s="54">
        <v>0</v>
      </c>
      <c r="X31" s="54">
        <v>19.03</v>
      </c>
    </row>
    <row r="32" spans="1:24" ht="16.5" thickBot="1" x14ac:dyDescent="0.3">
      <c r="A32" s="24"/>
      <c r="B32" s="29" t="s">
        <v>95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1.04</v>
      </c>
      <c r="W32" s="60">
        <v>0</v>
      </c>
      <c r="X32" s="60">
        <v>1.04</v>
      </c>
    </row>
    <row r="33" spans="1:24" ht="15.75" x14ac:dyDescent="0.25">
      <c r="A33" s="24"/>
      <c r="B33" s="28" t="s">
        <v>96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1.47</v>
      </c>
      <c r="W33" s="55">
        <v>0</v>
      </c>
      <c r="X33" s="55">
        <v>1.47</v>
      </c>
    </row>
    <row r="34" spans="1:24" ht="15.75" x14ac:dyDescent="0.25">
      <c r="A34" s="24"/>
      <c r="B34" s="28" t="s">
        <v>30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38.629999999999995</v>
      </c>
      <c r="N34" s="55">
        <v>23.950000000000003</v>
      </c>
      <c r="O34" s="55">
        <v>14.71</v>
      </c>
      <c r="P34" s="55">
        <v>0</v>
      </c>
      <c r="Q34" s="55">
        <v>0</v>
      </c>
      <c r="R34" s="55">
        <v>6.8599999999999994</v>
      </c>
      <c r="S34" s="55">
        <v>0</v>
      </c>
      <c r="T34" s="55">
        <v>0</v>
      </c>
      <c r="U34" s="55">
        <v>19.579999999999998</v>
      </c>
      <c r="V34" s="55">
        <v>19.749999999999996</v>
      </c>
      <c r="W34" s="55">
        <v>0</v>
      </c>
      <c r="X34" s="55">
        <v>123.47999999999999</v>
      </c>
    </row>
    <row r="35" spans="1:24" ht="16.5" thickBot="1" x14ac:dyDescent="0.3">
      <c r="A35" s="24"/>
      <c r="B35" s="28" t="s">
        <v>62</v>
      </c>
      <c r="C35" s="55">
        <v>5</v>
      </c>
      <c r="D35" s="55">
        <v>3.0100000000000002</v>
      </c>
      <c r="E35" s="55">
        <v>3.35</v>
      </c>
      <c r="F35" s="55">
        <v>4.82</v>
      </c>
      <c r="G35" s="55">
        <v>5.1999999999999993</v>
      </c>
      <c r="H35" s="55">
        <v>4.08</v>
      </c>
      <c r="I35" s="55">
        <v>4.25</v>
      </c>
      <c r="J35" s="55">
        <v>4.5599999999999996</v>
      </c>
      <c r="K35" s="55">
        <v>4.7600000000000007</v>
      </c>
      <c r="L35" s="55">
        <v>5.3</v>
      </c>
      <c r="M35" s="55">
        <v>5.24</v>
      </c>
      <c r="N35" s="55">
        <v>5.4300000000000006</v>
      </c>
      <c r="O35" s="55">
        <v>5.3900000000000006</v>
      </c>
      <c r="P35" s="55">
        <v>3.9699999999999998</v>
      </c>
      <c r="Q35" s="55">
        <v>4.9599999999999991</v>
      </c>
      <c r="R35" s="55">
        <v>4.5</v>
      </c>
      <c r="S35" s="55">
        <v>3.3400000000000003</v>
      </c>
      <c r="T35" s="55">
        <v>3.35</v>
      </c>
      <c r="U35" s="55">
        <v>4.33</v>
      </c>
      <c r="V35" s="55">
        <v>3.1599999999999997</v>
      </c>
      <c r="W35" s="67">
        <v>44.33</v>
      </c>
      <c r="X35" s="67">
        <v>87.999999999999986</v>
      </c>
    </row>
    <row r="36" spans="1:24" ht="16.5" thickBot="1" x14ac:dyDescent="0.3">
      <c r="A36" s="24"/>
      <c r="B36" s="29" t="s">
        <v>63</v>
      </c>
      <c r="C36" s="60">
        <v>71</v>
      </c>
      <c r="D36" s="60">
        <v>73.8</v>
      </c>
      <c r="E36" s="60">
        <v>81.2</v>
      </c>
      <c r="F36" s="60">
        <v>88.699999999999989</v>
      </c>
      <c r="G36" s="60">
        <v>97.700000000000017</v>
      </c>
      <c r="H36" s="60">
        <v>88.7</v>
      </c>
      <c r="I36" s="60">
        <v>96.7</v>
      </c>
      <c r="J36" s="60">
        <v>100.90000000000002</v>
      </c>
      <c r="K36" s="60">
        <v>105.5</v>
      </c>
      <c r="L36" s="60">
        <v>105.10000000000001</v>
      </c>
      <c r="M36" s="60">
        <v>84.9</v>
      </c>
      <c r="N36" s="60">
        <v>84.6</v>
      </c>
      <c r="O36" s="60">
        <v>84.100000000000009</v>
      </c>
      <c r="P36" s="60">
        <v>82.9</v>
      </c>
      <c r="Q36" s="60">
        <v>81.000000000000014</v>
      </c>
      <c r="R36" s="60">
        <v>75.100000000000009</v>
      </c>
      <c r="S36" s="60">
        <v>71.900000000000006</v>
      </c>
      <c r="T36" s="60">
        <v>73</v>
      </c>
      <c r="U36" s="60">
        <v>71</v>
      </c>
      <c r="V36" s="60">
        <v>70.300000000000011</v>
      </c>
      <c r="W36" s="60">
        <v>909.3</v>
      </c>
      <c r="X36" s="60">
        <v>1688.1</v>
      </c>
    </row>
    <row r="37" spans="1:24" ht="15.75" x14ac:dyDescent="0.25">
      <c r="A37" s="24"/>
      <c r="B37" s="83" t="s">
        <v>64</v>
      </c>
      <c r="C37" s="84">
        <v>6</v>
      </c>
      <c r="D37" s="62">
        <v>6.6400000000000006</v>
      </c>
      <c r="E37" s="62">
        <v>7.19</v>
      </c>
      <c r="F37" s="62">
        <v>11.060000000000002</v>
      </c>
      <c r="G37" s="62">
        <v>13.71</v>
      </c>
      <c r="H37" s="62">
        <v>12.47</v>
      </c>
      <c r="I37" s="62">
        <v>13.23</v>
      </c>
      <c r="J37" s="62">
        <v>14.600000000000001</v>
      </c>
      <c r="K37" s="62">
        <v>15.299999999999999</v>
      </c>
      <c r="L37" s="62">
        <v>15.930000000000001</v>
      </c>
      <c r="M37" s="62">
        <v>12.75</v>
      </c>
      <c r="N37" s="62">
        <v>13.21</v>
      </c>
      <c r="O37" s="62">
        <v>13.54</v>
      </c>
      <c r="P37" s="62">
        <v>14</v>
      </c>
      <c r="Q37" s="62">
        <v>13.930000000000001</v>
      </c>
      <c r="R37" s="62">
        <v>14.000000000000002</v>
      </c>
      <c r="S37" s="62">
        <v>14.219999999999999</v>
      </c>
      <c r="T37" s="62">
        <v>14.840000000000002</v>
      </c>
      <c r="U37" s="62">
        <v>14.969999999999999</v>
      </c>
      <c r="V37" s="62">
        <v>15.24</v>
      </c>
      <c r="W37" s="54">
        <v>116.13000000000001</v>
      </c>
      <c r="X37" s="54">
        <v>256.83</v>
      </c>
    </row>
    <row r="38" spans="1:24" ht="15.75" x14ac:dyDescent="0.25">
      <c r="A38" s="24"/>
      <c r="B38" s="83" t="s">
        <v>31</v>
      </c>
      <c r="C38" s="62">
        <v>82</v>
      </c>
      <c r="D38" s="62">
        <v>83.45</v>
      </c>
      <c r="E38" s="62">
        <v>91.74</v>
      </c>
      <c r="F38" s="62">
        <v>104.57999999999998</v>
      </c>
      <c r="G38" s="62">
        <v>116.61000000000001</v>
      </c>
      <c r="H38" s="62">
        <v>105.25</v>
      </c>
      <c r="I38" s="62">
        <v>114.18</v>
      </c>
      <c r="J38" s="62">
        <v>120.06000000000003</v>
      </c>
      <c r="K38" s="62">
        <v>125.56</v>
      </c>
      <c r="L38" s="62">
        <v>126.33000000000001</v>
      </c>
      <c r="M38" s="62">
        <v>102.89</v>
      </c>
      <c r="N38" s="62">
        <v>103.24000000000001</v>
      </c>
      <c r="O38" s="62">
        <v>103.03</v>
      </c>
      <c r="P38" s="62">
        <v>100.87</v>
      </c>
      <c r="Q38" s="62">
        <v>99.890000000000015</v>
      </c>
      <c r="R38" s="62">
        <v>93.600000000000009</v>
      </c>
      <c r="S38" s="62">
        <v>89.460000000000008</v>
      </c>
      <c r="T38" s="62">
        <v>91.19</v>
      </c>
      <c r="U38" s="62">
        <v>90.3</v>
      </c>
      <c r="V38" s="62">
        <v>88.7</v>
      </c>
      <c r="W38" s="63">
        <v>1069.76</v>
      </c>
      <c r="X38" s="63">
        <v>2032.93</v>
      </c>
    </row>
    <row r="39" spans="1:24" ht="15.75" x14ac:dyDescent="0.25">
      <c r="A39" s="24"/>
      <c r="B39" s="83" t="s">
        <v>32</v>
      </c>
      <c r="C39" s="55">
        <v>0</v>
      </c>
      <c r="D39" s="55">
        <v>0</v>
      </c>
      <c r="E39" s="55">
        <v>0</v>
      </c>
      <c r="F39" s="55">
        <v>0</v>
      </c>
      <c r="G39" s="55">
        <v>102.767</v>
      </c>
      <c r="H39" s="55">
        <v>60.143999999999998</v>
      </c>
      <c r="I39" s="55">
        <v>0</v>
      </c>
      <c r="J39" s="55">
        <v>0</v>
      </c>
      <c r="K39" s="55">
        <v>0</v>
      </c>
      <c r="L39" s="55">
        <v>0</v>
      </c>
      <c r="M39" s="55">
        <v>297.41399999999999</v>
      </c>
      <c r="N39" s="55">
        <v>297.19099999999997</v>
      </c>
      <c r="O39" s="55">
        <v>299.99799999999999</v>
      </c>
      <c r="P39" s="55">
        <v>49.003</v>
      </c>
      <c r="Q39" s="55">
        <v>79.947000000000003</v>
      </c>
      <c r="R39" s="55">
        <v>299.99799999999999</v>
      </c>
      <c r="S39" s="55">
        <v>2.0030000000000001</v>
      </c>
      <c r="T39" s="55">
        <v>126.003</v>
      </c>
      <c r="U39" s="55">
        <v>299.995</v>
      </c>
      <c r="V39" s="55">
        <v>299.995</v>
      </c>
      <c r="W39" s="85">
        <v>16.2911</v>
      </c>
      <c r="X39" s="54">
        <v>110.72289999999998</v>
      </c>
    </row>
    <row r="40" spans="1:24" x14ac:dyDescent="0.25">
      <c r="A40" s="86" t="s">
        <v>19</v>
      </c>
      <c r="B40" s="14" t="s">
        <v>28</v>
      </c>
      <c r="C40" s="1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/>
      <c r="W40" s="18"/>
      <c r="X40" s="26"/>
    </row>
    <row r="41" spans="1:24" ht="15.75" x14ac:dyDescent="0.25">
      <c r="A41" s="89"/>
      <c r="B41" s="4" t="s">
        <v>128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454.41</v>
      </c>
      <c r="T41" s="55">
        <v>0</v>
      </c>
      <c r="U41" s="55">
        <v>0</v>
      </c>
      <c r="V41" s="55">
        <v>0</v>
      </c>
      <c r="W41" s="54">
        <v>0</v>
      </c>
      <c r="X41" s="54">
        <v>454.41</v>
      </c>
    </row>
    <row r="42" spans="1:24" ht="15.75" x14ac:dyDescent="0.25">
      <c r="A42" s="24"/>
      <c r="B42" s="4" t="s">
        <v>129</v>
      </c>
      <c r="C42" s="55">
        <v>0</v>
      </c>
      <c r="D42" s="55">
        <v>0</v>
      </c>
      <c r="E42" s="62">
        <v>0</v>
      </c>
      <c r="F42" s="55">
        <v>0</v>
      </c>
      <c r="G42" s="55">
        <v>0</v>
      </c>
      <c r="H42" s="55">
        <v>0</v>
      </c>
      <c r="I42" s="62">
        <v>0</v>
      </c>
      <c r="J42" s="62">
        <v>0</v>
      </c>
      <c r="K42" s="55">
        <v>0</v>
      </c>
      <c r="L42" s="55">
        <v>0</v>
      </c>
      <c r="M42" s="55">
        <v>0</v>
      </c>
      <c r="N42" s="54">
        <v>0</v>
      </c>
      <c r="O42" s="54">
        <v>0</v>
      </c>
      <c r="P42" s="54">
        <v>477.39400000000001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477.39400000000001</v>
      </c>
    </row>
    <row r="43" spans="1:24" ht="15.75" x14ac:dyDescent="0.25">
      <c r="A43" s="31"/>
      <c r="B43" s="82" t="s">
        <v>60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477.39400000000001</v>
      </c>
      <c r="Q43" s="62">
        <v>0</v>
      </c>
      <c r="R43" s="62">
        <v>0</v>
      </c>
      <c r="S43" s="62">
        <v>454.41</v>
      </c>
      <c r="T43" s="62">
        <v>0</v>
      </c>
      <c r="U43" s="62">
        <v>0</v>
      </c>
      <c r="V43" s="62">
        <v>0</v>
      </c>
      <c r="W43" s="63">
        <v>0</v>
      </c>
      <c r="X43" s="63">
        <v>931.80400000000009</v>
      </c>
    </row>
    <row r="44" spans="1:24" ht="15.75" x14ac:dyDescent="0.25">
      <c r="A44" s="24"/>
      <c r="B44" s="28" t="s">
        <v>104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3.62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0.57999999999999996</v>
      </c>
      <c r="W44" s="54">
        <v>0</v>
      </c>
      <c r="X44" s="54">
        <v>4.2</v>
      </c>
    </row>
    <row r="45" spans="1:24" ht="15.75" x14ac:dyDescent="0.25">
      <c r="A45" s="24"/>
      <c r="B45" s="28" t="s">
        <v>65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10.62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11.69</v>
      </c>
      <c r="W45" s="54">
        <v>0</v>
      </c>
      <c r="X45" s="54">
        <v>22.31</v>
      </c>
    </row>
    <row r="46" spans="1:24" ht="15.75" x14ac:dyDescent="0.25">
      <c r="A46" s="24"/>
      <c r="B46" s="28" t="s">
        <v>66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8.42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4">
        <v>0</v>
      </c>
      <c r="X46" s="54">
        <v>8.42</v>
      </c>
    </row>
    <row r="47" spans="1:24" ht="16.5" thickBot="1" x14ac:dyDescent="0.3">
      <c r="A47" s="24"/>
      <c r="B47" s="28" t="s">
        <v>107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9.2100000000000009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85">
        <v>0</v>
      </c>
      <c r="X47" s="85">
        <v>9.2100000000000009</v>
      </c>
    </row>
    <row r="48" spans="1:24" ht="16.5" thickBot="1" x14ac:dyDescent="0.3">
      <c r="A48" s="24"/>
      <c r="B48" s="29" t="s">
        <v>108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4.4800000000000004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0.64</v>
      </c>
      <c r="W48" s="60">
        <v>0</v>
      </c>
      <c r="X48" s="60">
        <v>5.12</v>
      </c>
    </row>
    <row r="49" spans="1:24" ht="15.75" x14ac:dyDescent="0.25">
      <c r="A49" s="31"/>
      <c r="B49" s="28" t="s">
        <v>33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36.349999999999994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12.91</v>
      </c>
      <c r="W49" s="55">
        <v>0</v>
      </c>
      <c r="X49" s="55">
        <v>49.26</v>
      </c>
    </row>
    <row r="50" spans="1:24" ht="15.75" x14ac:dyDescent="0.25">
      <c r="A50" s="24"/>
      <c r="B50" s="28" t="s">
        <v>67</v>
      </c>
      <c r="C50" s="55">
        <v>2</v>
      </c>
      <c r="D50" s="55">
        <v>1.3800000000000001</v>
      </c>
      <c r="E50" s="55">
        <v>1.58</v>
      </c>
      <c r="F50" s="55">
        <v>1.91</v>
      </c>
      <c r="G50" s="55">
        <v>2.08</v>
      </c>
      <c r="H50" s="55">
        <v>1.3699999999999999</v>
      </c>
      <c r="I50" s="55">
        <v>1.45</v>
      </c>
      <c r="J50" s="55">
        <v>1.51</v>
      </c>
      <c r="K50" s="55">
        <v>1.58</v>
      </c>
      <c r="L50" s="55">
        <v>1.5999999999999999</v>
      </c>
      <c r="M50" s="55">
        <v>1.4400000000000002</v>
      </c>
      <c r="N50" s="55">
        <v>1.52</v>
      </c>
      <c r="O50" s="55">
        <v>1.54</v>
      </c>
      <c r="P50" s="55">
        <v>1.24</v>
      </c>
      <c r="Q50" s="55">
        <v>1.3</v>
      </c>
      <c r="R50" s="55">
        <v>1.38</v>
      </c>
      <c r="S50" s="55">
        <v>1.1000000000000001</v>
      </c>
      <c r="T50" s="55">
        <v>1.06</v>
      </c>
      <c r="U50" s="55">
        <v>1.19</v>
      </c>
      <c r="V50" s="55">
        <v>0.97</v>
      </c>
      <c r="W50" s="55">
        <v>16.459999999999997</v>
      </c>
      <c r="X50" s="55">
        <v>29.199999999999996</v>
      </c>
    </row>
    <row r="51" spans="1:24" ht="16.5" thickBot="1" x14ac:dyDescent="0.3">
      <c r="A51" s="24"/>
      <c r="B51" s="28" t="s">
        <v>68</v>
      </c>
      <c r="C51" s="55">
        <v>49</v>
      </c>
      <c r="D51" s="55">
        <v>36</v>
      </c>
      <c r="E51" s="55">
        <v>37</v>
      </c>
      <c r="F51" s="55">
        <v>30.5</v>
      </c>
      <c r="G51" s="55">
        <v>29</v>
      </c>
      <c r="H51" s="55">
        <v>27.2</v>
      </c>
      <c r="I51" s="55">
        <v>24.8</v>
      </c>
      <c r="J51" s="55">
        <v>24.500000000000004</v>
      </c>
      <c r="K51" s="55">
        <v>23.4</v>
      </c>
      <c r="L51" s="55">
        <v>23.9</v>
      </c>
      <c r="M51" s="55">
        <v>21.700000000000003</v>
      </c>
      <c r="N51" s="55">
        <v>22.1</v>
      </c>
      <c r="O51" s="55">
        <v>21.700000000000003</v>
      </c>
      <c r="P51" s="55">
        <v>20.6</v>
      </c>
      <c r="Q51" s="55">
        <v>21</v>
      </c>
      <c r="R51" s="55">
        <v>20.200000000000003</v>
      </c>
      <c r="S51" s="55">
        <v>19.100000000000001</v>
      </c>
      <c r="T51" s="55">
        <v>19.3</v>
      </c>
      <c r="U51" s="55">
        <v>18.899999999999999</v>
      </c>
      <c r="V51" s="55">
        <v>18</v>
      </c>
      <c r="W51" s="67">
        <v>305.29999999999995</v>
      </c>
      <c r="X51" s="67">
        <v>507.9</v>
      </c>
    </row>
    <row r="52" spans="1:24" ht="16.5" thickBot="1" x14ac:dyDescent="0.3">
      <c r="A52" s="24"/>
      <c r="B52" s="29" t="s">
        <v>69</v>
      </c>
      <c r="C52" s="60">
        <v>10</v>
      </c>
      <c r="D52" s="60">
        <v>7.57</v>
      </c>
      <c r="E52" s="60">
        <v>7.95</v>
      </c>
      <c r="F52" s="60">
        <v>9.3199999999999985</v>
      </c>
      <c r="G52" s="60">
        <v>10.029999999999999</v>
      </c>
      <c r="H52" s="60">
        <v>8.5</v>
      </c>
      <c r="I52" s="60">
        <v>8.9200000000000017</v>
      </c>
      <c r="J52" s="60">
        <v>9.3100000000000023</v>
      </c>
      <c r="K52" s="60">
        <v>10.700000000000005</v>
      </c>
      <c r="L52" s="60">
        <v>10.600000000000003</v>
      </c>
      <c r="M52" s="60">
        <v>8.7300000000000022</v>
      </c>
      <c r="N52" s="60">
        <v>8.66</v>
      </c>
      <c r="O52" s="60">
        <v>8.5699999999999985</v>
      </c>
      <c r="P52" s="60">
        <v>8.5</v>
      </c>
      <c r="Q52" s="60">
        <v>8.1800000000000015</v>
      </c>
      <c r="R52" s="60">
        <v>7.0900000000000007</v>
      </c>
      <c r="S52" s="60">
        <v>6.9900000000000011</v>
      </c>
      <c r="T52" s="60">
        <v>6.8699999999999992</v>
      </c>
      <c r="U52" s="60">
        <v>6.69</v>
      </c>
      <c r="V52" s="60">
        <v>6.41</v>
      </c>
      <c r="W52" s="60">
        <v>92.9</v>
      </c>
      <c r="X52" s="60">
        <v>169.59</v>
      </c>
    </row>
    <row r="53" spans="1:24" ht="15.75" x14ac:dyDescent="0.25">
      <c r="A53" s="31"/>
      <c r="B53" s="82" t="s">
        <v>34</v>
      </c>
      <c r="C53" s="84">
        <v>61</v>
      </c>
      <c r="D53" s="62">
        <v>44.95</v>
      </c>
      <c r="E53" s="62">
        <v>46.53</v>
      </c>
      <c r="F53" s="55">
        <v>41.73</v>
      </c>
      <c r="G53" s="55">
        <v>41.11</v>
      </c>
      <c r="H53" s="55">
        <v>37.07</v>
      </c>
      <c r="I53" s="55">
        <v>35.17</v>
      </c>
      <c r="J53" s="55">
        <v>35.320000000000007</v>
      </c>
      <c r="K53" s="55">
        <v>35.68</v>
      </c>
      <c r="L53" s="55">
        <v>36.1</v>
      </c>
      <c r="M53" s="55">
        <v>31.870000000000005</v>
      </c>
      <c r="N53" s="55">
        <v>32.28</v>
      </c>
      <c r="O53" s="55">
        <v>31.810000000000002</v>
      </c>
      <c r="P53" s="55">
        <v>30.34</v>
      </c>
      <c r="Q53" s="55">
        <v>30.480000000000004</v>
      </c>
      <c r="R53" s="55">
        <v>28.67</v>
      </c>
      <c r="S53" s="55">
        <v>27.190000000000005</v>
      </c>
      <c r="T53" s="55">
        <v>27.229999999999997</v>
      </c>
      <c r="U53" s="55">
        <v>26.78</v>
      </c>
      <c r="V53" s="55">
        <v>25.38</v>
      </c>
      <c r="W53" s="54">
        <v>414.66</v>
      </c>
      <c r="X53" s="54">
        <v>706.69</v>
      </c>
    </row>
    <row r="54" spans="1:24" ht="15.75" x14ac:dyDescent="0.25">
      <c r="A54" s="31"/>
      <c r="B54" s="82" t="s">
        <v>35</v>
      </c>
      <c r="C54" s="62">
        <v>0</v>
      </c>
      <c r="D54" s="62">
        <v>27.776</v>
      </c>
      <c r="E54" s="62">
        <v>0</v>
      </c>
      <c r="F54" s="62">
        <v>218.91300000000001</v>
      </c>
      <c r="G54" s="62">
        <v>267.92500000000001</v>
      </c>
      <c r="H54" s="62">
        <v>267.92500000000001</v>
      </c>
      <c r="I54" s="62">
        <v>95.242999999999995</v>
      </c>
      <c r="J54" s="62">
        <v>185.02099999999999</v>
      </c>
      <c r="K54" s="62">
        <v>90.256</v>
      </c>
      <c r="L54" s="62">
        <v>118.038</v>
      </c>
      <c r="M54" s="62">
        <v>267.92500000000001</v>
      </c>
      <c r="N54" s="62">
        <v>267.92500000000001</v>
      </c>
      <c r="O54" s="62">
        <v>267.92500000000001</v>
      </c>
      <c r="P54" s="62">
        <v>253.34399999999999</v>
      </c>
      <c r="Q54" s="62">
        <v>267.92500000000001</v>
      </c>
      <c r="R54" s="62">
        <v>267.92500000000001</v>
      </c>
      <c r="S54" s="62">
        <v>229.56700000000001</v>
      </c>
      <c r="T54" s="62">
        <v>173.02500000000001</v>
      </c>
      <c r="U54" s="62">
        <v>267.92500000000001</v>
      </c>
      <c r="V54" s="62">
        <v>267.92500000000001</v>
      </c>
      <c r="W54" s="63">
        <v>127.1097</v>
      </c>
      <c r="X54" s="63">
        <v>190.12540000000004</v>
      </c>
    </row>
    <row r="55" spans="1:24" ht="15.75" x14ac:dyDescent="0.25">
      <c r="A55" s="31"/>
      <c r="B55" s="82" t="s">
        <v>37</v>
      </c>
      <c r="C55" s="55">
        <v>400</v>
      </c>
      <c r="D55" s="55">
        <v>400</v>
      </c>
      <c r="E55" s="55">
        <v>400</v>
      </c>
      <c r="F55" s="55">
        <v>400</v>
      </c>
      <c r="G55" s="55">
        <v>400</v>
      </c>
      <c r="H55" s="55">
        <v>400</v>
      </c>
      <c r="I55" s="55">
        <v>400</v>
      </c>
      <c r="J55" s="55">
        <v>400</v>
      </c>
      <c r="K55" s="55">
        <v>400</v>
      </c>
      <c r="L55" s="55">
        <v>400</v>
      </c>
      <c r="M55" s="55">
        <v>400</v>
      </c>
      <c r="N55" s="55">
        <v>400</v>
      </c>
      <c r="O55" s="55">
        <v>400</v>
      </c>
      <c r="P55" s="55">
        <v>400</v>
      </c>
      <c r="Q55" s="55">
        <v>400</v>
      </c>
      <c r="R55" s="55">
        <v>400</v>
      </c>
      <c r="S55" s="55">
        <v>400</v>
      </c>
      <c r="T55" s="55">
        <v>400</v>
      </c>
      <c r="U55" s="55">
        <v>400</v>
      </c>
      <c r="V55" s="55">
        <v>400</v>
      </c>
      <c r="W55" s="54">
        <v>400</v>
      </c>
      <c r="X55" s="85">
        <v>400</v>
      </c>
    </row>
    <row r="56" spans="1:24" ht="15.75" x14ac:dyDescent="0.25">
      <c r="A56" s="31"/>
      <c r="B56" s="82" t="s">
        <v>38</v>
      </c>
      <c r="C56" s="55">
        <v>264.03399999999999</v>
      </c>
      <c r="D56" s="55">
        <v>375</v>
      </c>
      <c r="E56" s="55">
        <v>247.72499999999999</v>
      </c>
      <c r="F56" s="55">
        <v>375</v>
      </c>
      <c r="G56" s="55">
        <v>375</v>
      </c>
      <c r="H56" s="55">
        <v>375</v>
      </c>
      <c r="I56" s="55">
        <v>375</v>
      </c>
      <c r="J56" s="55">
        <v>375</v>
      </c>
      <c r="K56" s="55">
        <v>375</v>
      </c>
      <c r="L56" s="55">
        <v>375</v>
      </c>
      <c r="M56" s="55">
        <v>375</v>
      </c>
      <c r="N56" s="55">
        <v>375</v>
      </c>
      <c r="O56" s="55">
        <v>375</v>
      </c>
      <c r="P56" s="55">
        <v>375</v>
      </c>
      <c r="Q56" s="55">
        <v>375</v>
      </c>
      <c r="R56" s="55">
        <v>375</v>
      </c>
      <c r="S56" s="55">
        <v>375</v>
      </c>
      <c r="T56" s="55">
        <v>375</v>
      </c>
      <c r="U56" s="55">
        <v>375</v>
      </c>
      <c r="V56" s="55">
        <v>375</v>
      </c>
      <c r="W56" s="54">
        <v>351.17590000000001</v>
      </c>
      <c r="X56" s="85">
        <v>363.08794999999998</v>
      </c>
    </row>
    <row r="57" spans="1:24" ht="16.5" thickBot="1" x14ac:dyDescent="0.3">
      <c r="A57" s="31"/>
      <c r="B57" s="82" t="s">
        <v>36</v>
      </c>
      <c r="C57" s="55">
        <v>100</v>
      </c>
      <c r="D57" s="55">
        <v>100</v>
      </c>
      <c r="E57" s="55">
        <v>100</v>
      </c>
      <c r="F57" s="55">
        <v>100</v>
      </c>
      <c r="G57" s="55">
        <v>100</v>
      </c>
      <c r="H57" s="55">
        <v>100</v>
      </c>
      <c r="I57" s="55">
        <v>100</v>
      </c>
      <c r="J57" s="55">
        <v>100</v>
      </c>
      <c r="K57" s="55">
        <v>100</v>
      </c>
      <c r="L57" s="55">
        <v>100</v>
      </c>
      <c r="M57" s="55">
        <v>100</v>
      </c>
      <c r="N57" s="55">
        <v>100</v>
      </c>
      <c r="O57" s="55">
        <v>100</v>
      </c>
      <c r="P57" s="55">
        <v>100</v>
      </c>
      <c r="Q57" s="55">
        <v>100</v>
      </c>
      <c r="R57" s="55">
        <v>100</v>
      </c>
      <c r="S57" s="55">
        <v>100</v>
      </c>
      <c r="T57" s="55">
        <v>100</v>
      </c>
      <c r="U57" s="55">
        <v>100</v>
      </c>
      <c r="V57" s="55">
        <v>100</v>
      </c>
      <c r="W57" s="54">
        <v>100</v>
      </c>
      <c r="X57" s="54">
        <v>100</v>
      </c>
    </row>
    <row r="58" spans="1:24" ht="17.25" thickTop="1" thickBot="1" x14ac:dyDescent="0.3">
      <c r="A58" s="31"/>
      <c r="B58" s="32" t="s">
        <v>23</v>
      </c>
      <c r="C58" s="68">
        <v>-222</v>
      </c>
      <c r="D58" s="68">
        <v>0</v>
      </c>
      <c r="E58" s="68">
        <v>0</v>
      </c>
      <c r="F58" s="68">
        <v>-280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-387</v>
      </c>
      <c r="N58" s="68">
        <v>0</v>
      </c>
      <c r="O58" s="68">
        <v>0</v>
      </c>
      <c r="P58" s="68">
        <v>-762</v>
      </c>
      <c r="Q58" s="68">
        <v>0</v>
      </c>
      <c r="R58" s="68">
        <v>-807</v>
      </c>
      <c r="S58" s="68">
        <v>-77.240000000000009</v>
      </c>
      <c r="T58" s="68">
        <v>0</v>
      </c>
      <c r="U58" s="68">
        <v>-626.5</v>
      </c>
      <c r="V58" s="68">
        <v>0</v>
      </c>
      <c r="W58" s="54"/>
      <c r="X58" s="54"/>
    </row>
    <row r="59" spans="1:24" ht="16.5" thickTop="1" x14ac:dyDescent="0.25">
      <c r="A59" s="90"/>
      <c r="B59" s="34" t="s">
        <v>20</v>
      </c>
      <c r="C59" s="69">
        <v>143</v>
      </c>
      <c r="D59" s="69">
        <v>128.39999999999986</v>
      </c>
      <c r="E59" s="69">
        <v>138.26999999999987</v>
      </c>
      <c r="F59" s="69">
        <v>146.30999999999995</v>
      </c>
      <c r="G59" s="69">
        <v>157.72000000000025</v>
      </c>
      <c r="H59" s="69">
        <v>142.32000000000016</v>
      </c>
      <c r="I59" s="69">
        <v>149.34999999999991</v>
      </c>
      <c r="J59" s="69">
        <v>155.38000000000011</v>
      </c>
      <c r="K59" s="69">
        <v>161.2399999999999</v>
      </c>
      <c r="L59" s="69">
        <v>162.43000000000029</v>
      </c>
      <c r="M59" s="69">
        <v>173.39000000000033</v>
      </c>
      <c r="N59" s="69">
        <v>159.47000000000003</v>
      </c>
      <c r="O59" s="69">
        <v>185.90000000000032</v>
      </c>
      <c r="P59" s="69">
        <v>1243.604</v>
      </c>
      <c r="Q59" s="69">
        <v>130.36999999999989</v>
      </c>
      <c r="R59" s="69">
        <v>764.12999999999988</v>
      </c>
      <c r="S59" s="69">
        <v>571.06000000000017</v>
      </c>
      <c r="T59" s="69">
        <v>118.41999999999985</v>
      </c>
      <c r="U59" s="69">
        <v>559.66000000000031</v>
      </c>
      <c r="V59" s="69">
        <v>146.73999999999978</v>
      </c>
      <c r="W59" s="91"/>
      <c r="X59" s="91"/>
    </row>
    <row r="60" spans="1:24" ht="15.75" x14ac:dyDescent="0.25">
      <c r="A60" s="33"/>
      <c r="B60" s="233" t="s">
        <v>21</v>
      </c>
      <c r="C60" s="234">
        <v>764.03399999999999</v>
      </c>
      <c r="D60" s="234">
        <v>902.77600000000007</v>
      </c>
      <c r="E60" s="234">
        <v>747.72500000000002</v>
      </c>
      <c r="F60" s="234">
        <v>1093.913</v>
      </c>
      <c r="G60" s="234">
        <v>1245.692</v>
      </c>
      <c r="H60" s="234">
        <v>1203.069</v>
      </c>
      <c r="I60" s="234">
        <v>970.24299999999994</v>
      </c>
      <c r="J60" s="234">
        <v>1060.021</v>
      </c>
      <c r="K60" s="234">
        <v>965.25599999999997</v>
      </c>
      <c r="L60" s="234">
        <v>993.03800000000001</v>
      </c>
      <c r="M60" s="234">
        <v>1440.3389999999999</v>
      </c>
      <c r="N60" s="234">
        <v>1440.116</v>
      </c>
      <c r="O60" s="234">
        <v>1442.923</v>
      </c>
      <c r="P60" s="234">
        <v>1177.347</v>
      </c>
      <c r="Q60" s="234">
        <v>1222.8720000000001</v>
      </c>
      <c r="R60" s="234">
        <v>1442.923</v>
      </c>
      <c r="S60" s="234">
        <v>1106.57</v>
      </c>
      <c r="T60" s="234">
        <v>1174.028</v>
      </c>
      <c r="U60" s="234">
        <v>1442.92</v>
      </c>
      <c r="V60" s="234">
        <v>1442.92</v>
      </c>
      <c r="W60" s="70"/>
      <c r="X60" s="70"/>
    </row>
    <row r="61" spans="1:24" ht="15.75" x14ac:dyDescent="0.25">
      <c r="A61" s="35"/>
      <c r="B61" s="36" t="s">
        <v>22</v>
      </c>
      <c r="C61" s="71">
        <v>907.03399999999999</v>
      </c>
      <c r="D61" s="71">
        <v>1031.1759999999999</v>
      </c>
      <c r="E61" s="71">
        <v>885.99499999999989</v>
      </c>
      <c r="F61" s="71">
        <v>1240.223</v>
      </c>
      <c r="G61" s="71">
        <v>1403.4120000000003</v>
      </c>
      <c r="H61" s="71">
        <v>1345.3890000000001</v>
      </c>
      <c r="I61" s="71">
        <v>1119.5929999999998</v>
      </c>
      <c r="J61" s="71">
        <v>1215.4010000000001</v>
      </c>
      <c r="K61" s="71">
        <v>1126.4959999999999</v>
      </c>
      <c r="L61" s="71">
        <v>1155.4680000000003</v>
      </c>
      <c r="M61" s="71">
        <v>1613.7290000000003</v>
      </c>
      <c r="N61" s="71">
        <v>1599.586</v>
      </c>
      <c r="O61" s="71">
        <v>1628.8230000000003</v>
      </c>
      <c r="P61" s="71">
        <v>2420.951</v>
      </c>
      <c r="Q61" s="71">
        <v>1353.242</v>
      </c>
      <c r="R61" s="71">
        <v>2207.0529999999999</v>
      </c>
      <c r="S61" s="71">
        <v>1677.63</v>
      </c>
      <c r="T61" s="71">
        <v>1292.4479999999999</v>
      </c>
      <c r="U61" s="71">
        <v>2002.5800000000004</v>
      </c>
      <c r="V61" s="71">
        <v>1589.6599999999999</v>
      </c>
      <c r="W61" s="70"/>
      <c r="X61" s="70"/>
    </row>
    <row r="62" spans="1:24" ht="15.75" x14ac:dyDescent="0.25">
      <c r="A62" s="35"/>
      <c r="B62" s="36" t="s">
        <v>39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0"/>
      <c r="X62" s="70"/>
    </row>
    <row r="63" spans="1:24" ht="15.75" x14ac:dyDescent="0.25">
      <c r="A63" s="35"/>
      <c r="B63" s="37" t="s">
        <v>39</v>
      </c>
      <c r="C63" s="38"/>
      <c r="D63" s="38"/>
      <c r="E63" s="38"/>
      <c r="F63" s="38"/>
      <c r="G63" s="38"/>
      <c r="H63" s="38"/>
      <c r="I63" s="38"/>
      <c r="J63" s="39"/>
      <c r="K63" s="40"/>
      <c r="L63" s="40"/>
      <c r="M63" s="40"/>
      <c r="N63" s="39"/>
      <c r="O63" s="39"/>
      <c r="P63" s="39"/>
      <c r="Q63" s="40"/>
      <c r="R63" s="40"/>
      <c r="S63" s="40"/>
      <c r="T63" s="40"/>
      <c r="U63" s="41"/>
      <c r="V63" s="41"/>
      <c r="W63" s="70"/>
      <c r="X63" s="70"/>
    </row>
    <row r="65" spans="2:24" ht="15.75" x14ac:dyDescent="0.25">
      <c r="B65" s="224" t="s">
        <v>124</v>
      </c>
    </row>
    <row r="66" spans="2:24" x14ac:dyDescent="0.25">
      <c r="B66" s="137"/>
      <c r="C66" s="138" t="s">
        <v>1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9"/>
      <c r="V66" s="138"/>
      <c r="X66" s="138"/>
    </row>
    <row r="67" spans="2:24" x14ac:dyDescent="0.25">
      <c r="B67" s="93" t="s">
        <v>0</v>
      </c>
      <c r="C67" s="1">
        <v>2015</v>
      </c>
      <c r="D67" s="1">
        <v>2016</v>
      </c>
      <c r="E67" s="1">
        <v>2017</v>
      </c>
      <c r="F67" s="1">
        <v>2018</v>
      </c>
      <c r="G67" s="1">
        <v>2019</v>
      </c>
      <c r="H67" s="1">
        <v>2020</v>
      </c>
      <c r="I67" s="1">
        <v>2021</v>
      </c>
      <c r="J67" s="1">
        <v>2022</v>
      </c>
      <c r="K67" s="1">
        <v>2023</v>
      </c>
      <c r="L67" s="1">
        <v>2024</v>
      </c>
      <c r="M67" s="1">
        <v>2025</v>
      </c>
      <c r="N67" s="1">
        <v>2026</v>
      </c>
      <c r="O67" s="1">
        <v>2027</v>
      </c>
      <c r="P67" s="1">
        <v>2028</v>
      </c>
      <c r="Q67" s="1">
        <v>2029</v>
      </c>
      <c r="R67" s="1">
        <v>2030</v>
      </c>
      <c r="S67" s="1">
        <v>2031</v>
      </c>
      <c r="T67" s="1">
        <v>2032</v>
      </c>
      <c r="U67" s="1">
        <v>2033</v>
      </c>
      <c r="V67" s="1">
        <v>2034</v>
      </c>
      <c r="X67" s="1" t="s">
        <v>2</v>
      </c>
    </row>
    <row r="68" spans="2:24" x14ac:dyDescent="0.25">
      <c r="B68" s="140" t="s">
        <v>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4"/>
      <c r="X68" s="225"/>
    </row>
    <row r="69" spans="2:24" x14ac:dyDescent="0.25">
      <c r="B69" s="2" t="s">
        <v>4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1112.394</v>
      </c>
      <c r="Q69" s="95">
        <v>0</v>
      </c>
      <c r="R69" s="95">
        <v>635</v>
      </c>
      <c r="S69" s="95">
        <v>454.41</v>
      </c>
      <c r="T69" s="95">
        <v>0</v>
      </c>
      <c r="U69" s="95">
        <v>423</v>
      </c>
      <c r="V69" s="95">
        <v>0</v>
      </c>
      <c r="X69" s="136">
        <v>2624.8040000000001</v>
      </c>
    </row>
    <row r="70" spans="2:24" x14ac:dyDescent="0.25">
      <c r="B70" s="141" t="s">
        <v>5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  <c r="X70" s="96">
        <v>0</v>
      </c>
    </row>
    <row r="71" spans="2:24" x14ac:dyDescent="0.25">
      <c r="B71" s="141" t="s">
        <v>6</v>
      </c>
      <c r="C71" s="96">
        <v>143</v>
      </c>
      <c r="D71" s="96">
        <v>128.4</v>
      </c>
      <c r="E71" s="96">
        <v>138.26999999999998</v>
      </c>
      <c r="F71" s="96">
        <v>146.30999999999997</v>
      </c>
      <c r="G71" s="96">
        <v>157.72</v>
      </c>
      <c r="H71" s="96">
        <v>142.32</v>
      </c>
      <c r="I71" s="96">
        <v>149.35000000000002</v>
      </c>
      <c r="J71" s="96">
        <v>155.38000000000005</v>
      </c>
      <c r="K71" s="96">
        <v>161.24</v>
      </c>
      <c r="L71" s="96">
        <v>162.43</v>
      </c>
      <c r="M71" s="96">
        <v>134.76</v>
      </c>
      <c r="N71" s="96">
        <v>135.52000000000001</v>
      </c>
      <c r="O71" s="96">
        <v>134.84</v>
      </c>
      <c r="P71" s="96">
        <v>131.21</v>
      </c>
      <c r="Q71" s="96">
        <v>130.37</v>
      </c>
      <c r="R71" s="96">
        <v>122.27000000000001</v>
      </c>
      <c r="S71" s="96">
        <v>116.64999999999999</v>
      </c>
      <c r="T71" s="96">
        <v>118.42</v>
      </c>
      <c r="U71" s="96">
        <v>117.07999999999998</v>
      </c>
      <c r="V71" s="96">
        <v>114.08</v>
      </c>
      <c r="X71" s="96">
        <v>2739.62</v>
      </c>
    </row>
    <row r="72" spans="2:24" x14ac:dyDescent="0.25">
      <c r="B72" s="141" t="s">
        <v>7</v>
      </c>
      <c r="C72" s="96">
        <v>0</v>
      </c>
      <c r="D72" s="96">
        <v>0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38.629999999999995</v>
      </c>
      <c r="N72" s="96">
        <v>23.950000000000003</v>
      </c>
      <c r="O72" s="96">
        <v>51.06</v>
      </c>
      <c r="P72" s="96">
        <v>0</v>
      </c>
      <c r="Q72" s="96">
        <v>0</v>
      </c>
      <c r="R72" s="96">
        <v>6.8599999999999994</v>
      </c>
      <c r="S72" s="96">
        <v>0</v>
      </c>
      <c r="T72" s="96">
        <v>0</v>
      </c>
      <c r="U72" s="96">
        <v>19.579999999999998</v>
      </c>
      <c r="V72" s="96">
        <v>32.659999999999997</v>
      </c>
      <c r="X72" s="96">
        <v>172.73999999999998</v>
      </c>
    </row>
    <row r="73" spans="2:24" x14ac:dyDescent="0.25">
      <c r="B73" s="141" t="s">
        <v>8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X73" s="96">
        <v>0</v>
      </c>
    </row>
    <row r="74" spans="2:24" x14ac:dyDescent="0.25">
      <c r="B74" s="3" t="s">
        <v>117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X74" s="96">
        <v>0</v>
      </c>
    </row>
    <row r="75" spans="2:24" x14ac:dyDescent="0.25">
      <c r="B75" s="142" t="s">
        <v>9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  <c r="X75" s="96">
        <v>0</v>
      </c>
    </row>
    <row r="76" spans="2:24" x14ac:dyDescent="0.25">
      <c r="B76" s="142" t="s">
        <v>118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  <c r="X76" s="96">
        <v>0</v>
      </c>
    </row>
    <row r="77" spans="2:24" x14ac:dyDescent="0.25">
      <c r="B77" s="142" t="s">
        <v>119</v>
      </c>
      <c r="C77" s="96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X77" s="96">
        <v>0</v>
      </c>
    </row>
    <row r="78" spans="2:24" x14ac:dyDescent="0.25">
      <c r="B78" s="142" t="s">
        <v>120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  <c r="X78" s="96">
        <v>0</v>
      </c>
    </row>
    <row r="79" spans="2:24" x14ac:dyDescent="0.25">
      <c r="B79" s="142" t="s">
        <v>121</v>
      </c>
      <c r="C79" s="96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  <c r="X79" s="96">
        <v>0</v>
      </c>
    </row>
    <row r="80" spans="2:24" x14ac:dyDescent="0.25">
      <c r="B80" s="3" t="s">
        <v>10</v>
      </c>
      <c r="C80" s="96">
        <v>764.03399999999999</v>
      </c>
      <c r="D80" s="96">
        <v>902.77600000000007</v>
      </c>
      <c r="E80" s="96">
        <v>747.72500000000002</v>
      </c>
      <c r="F80" s="96">
        <v>1093.913</v>
      </c>
      <c r="G80" s="96">
        <v>1245.692</v>
      </c>
      <c r="H80" s="96">
        <v>1203.069</v>
      </c>
      <c r="I80" s="96">
        <v>970.24299999999994</v>
      </c>
      <c r="J80" s="96">
        <v>1060.021</v>
      </c>
      <c r="K80" s="96">
        <v>965.25599999999997</v>
      </c>
      <c r="L80" s="96">
        <v>993.03800000000001</v>
      </c>
      <c r="M80" s="96">
        <v>1440.3389999999999</v>
      </c>
      <c r="N80" s="96">
        <v>1440.116</v>
      </c>
      <c r="O80" s="96">
        <v>1442.923</v>
      </c>
      <c r="P80" s="96">
        <v>1177.347</v>
      </c>
      <c r="Q80" s="96">
        <v>1222.8720000000001</v>
      </c>
      <c r="R80" s="96">
        <v>1442.923</v>
      </c>
      <c r="S80" s="96">
        <v>1106.57</v>
      </c>
      <c r="T80" s="96">
        <v>1174.028</v>
      </c>
      <c r="U80" s="96">
        <v>1442.92</v>
      </c>
      <c r="V80" s="96">
        <v>1442.92</v>
      </c>
      <c r="X80" s="96">
        <v>1163.93625</v>
      </c>
    </row>
    <row r="81" spans="2:24" x14ac:dyDescent="0.25">
      <c r="B81" s="3" t="s">
        <v>122</v>
      </c>
      <c r="C81" s="96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  <c r="U81" s="96">
        <v>0</v>
      </c>
      <c r="V81" s="96">
        <v>0</v>
      </c>
      <c r="X81" s="96">
        <v>0</v>
      </c>
    </row>
    <row r="82" spans="2:24" x14ac:dyDescent="0.25">
      <c r="B82" s="4" t="s">
        <v>123</v>
      </c>
      <c r="C82" s="96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X82" s="96">
        <v>0</v>
      </c>
    </row>
    <row r="83" spans="2:24" x14ac:dyDescent="0.25">
      <c r="B83" s="94" t="s">
        <v>11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4"/>
      <c r="X83" s="226"/>
    </row>
    <row r="84" spans="2:24" x14ac:dyDescent="0.25">
      <c r="B84" s="145" t="s">
        <v>12</v>
      </c>
      <c r="C84" s="146">
        <v>-222</v>
      </c>
      <c r="D84" s="146">
        <v>0</v>
      </c>
      <c r="E84" s="146">
        <v>0</v>
      </c>
      <c r="F84" s="146">
        <v>-280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-387</v>
      </c>
      <c r="N84" s="146">
        <v>0</v>
      </c>
      <c r="O84" s="146">
        <v>0</v>
      </c>
      <c r="P84" s="146">
        <v>0</v>
      </c>
      <c r="Q84" s="146">
        <v>0</v>
      </c>
      <c r="R84" s="146">
        <v>-450</v>
      </c>
      <c r="S84" s="146">
        <v>0</v>
      </c>
      <c r="T84" s="146">
        <v>0</v>
      </c>
      <c r="U84" s="146">
        <v>-269</v>
      </c>
      <c r="V84" s="146">
        <v>0</v>
      </c>
      <c r="X84" s="146">
        <v>-1608</v>
      </c>
    </row>
    <row r="85" spans="2:24" x14ac:dyDescent="0.25">
      <c r="B85" s="145" t="s">
        <v>13</v>
      </c>
      <c r="C85" s="146">
        <v>0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v>-762</v>
      </c>
      <c r="Q85" s="146">
        <v>0</v>
      </c>
      <c r="R85" s="146">
        <v>-357</v>
      </c>
      <c r="S85" s="146">
        <v>-77.240000000000009</v>
      </c>
      <c r="T85" s="146">
        <v>0</v>
      </c>
      <c r="U85" s="146">
        <v>-357.5</v>
      </c>
      <c r="V85" s="146">
        <v>0</v>
      </c>
      <c r="X85" s="146">
        <v>-1553.74</v>
      </c>
    </row>
    <row r="86" spans="2:24" x14ac:dyDescent="0.25">
      <c r="B86" s="145" t="s">
        <v>14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6">
        <v>0</v>
      </c>
      <c r="Q86" s="146">
        <v>0</v>
      </c>
      <c r="R86" s="146">
        <v>0</v>
      </c>
      <c r="S86" s="146">
        <v>0</v>
      </c>
      <c r="T86" s="146">
        <v>0</v>
      </c>
      <c r="U86" s="146">
        <v>0</v>
      </c>
      <c r="V86" s="146">
        <v>0</v>
      </c>
      <c r="X86" s="146">
        <v>0</v>
      </c>
    </row>
    <row r="87" spans="2:24" x14ac:dyDescent="0.25">
      <c r="B87" s="145" t="s">
        <v>15</v>
      </c>
      <c r="C87" s="146">
        <v>0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46">
        <v>0</v>
      </c>
      <c r="R87" s="146">
        <v>0</v>
      </c>
      <c r="S87" s="146">
        <v>0</v>
      </c>
      <c r="T87" s="146">
        <v>0</v>
      </c>
      <c r="U87" s="146">
        <v>0</v>
      </c>
      <c r="V87" s="146">
        <v>0</v>
      </c>
      <c r="X87" s="146">
        <v>0</v>
      </c>
    </row>
    <row r="88" spans="2:24" x14ac:dyDescent="0.25">
      <c r="B88" s="120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X88" s="97"/>
    </row>
    <row r="89" spans="2:24" x14ac:dyDescent="0.25">
      <c r="B89" s="147" t="s">
        <v>2</v>
      </c>
      <c r="C89" s="148">
        <v>685.03399999999999</v>
      </c>
      <c r="D89" s="148">
        <v>1031.1760000000002</v>
      </c>
      <c r="E89" s="148">
        <v>885.995</v>
      </c>
      <c r="F89" s="148">
        <v>960.22299999999996</v>
      </c>
      <c r="G89" s="148">
        <v>1403.412</v>
      </c>
      <c r="H89" s="148">
        <v>1345.3889999999999</v>
      </c>
      <c r="I89" s="148">
        <v>1119.5929999999998</v>
      </c>
      <c r="J89" s="148">
        <v>1215.4010000000001</v>
      </c>
      <c r="K89" s="148">
        <v>1126.4960000000001</v>
      </c>
      <c r="L89" s="148">
        <v>1155.4680000000001</v>
      </c>
      <c r="M89" s="148">
        <v>1226.7289999999998</v>
      </c>
      <c r="N89" s="148">
        <v>1599.586</v>
      </c>
      <c r="O89" s="148">
        <v>1628.8230000000001</v>
      </c>
      <c r="P89" s="148">
        <v>1658.951</v>
      </c>
      <c r="Q89" s="148">
        <v>1353.2420000000002</v>
      </c>
      <c r="R89" s="148">
        <v>1400.0529999999999</v>
      </c>
      <c r="S89" s="148">
        <v>1600.39</v>
      </c>
      <c r="T89" s="148">
        <v>1292.4480000000001</v>
      </c>
      <c r="U89" s="148">
        <v>1376.08</v>
      </c>
      <c r="V89" s="148">
        <v>1589.66</v>
      </c>
      <c r="W89" s="219"/>
      <c r="X89" s="97"/>
    </row>
  </sheetData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06"/>
  <sheetViews>
    <sheetView zoomScaleNormal="100" workbookViewId="0"/>
  </sheetViews>
  <sheetFormatPr defaultRowHeight="15" x14ac:dyDescent="0.25"/>
  <cols>
    <col min="1" max="1" width="9.42578125" style="196" customWidth="1"/>
    <col min="2" max="2" width="31.28515625" style="196" customWidth="1"/>
    <col min="3" max="16384" width="9.140625" style="196"/>
  </cols>
  <sheetData>
    <row r="1" spans="1:24" ht="18.75" x14ac:dyDescent="0.3">
      <c r="A1" s="5" t="s">
        <v>138</v>
      </c>
      <c r="B1" s="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8.75" x14ac:dyDescent="0.3">
      <c r="A2" s="7"/>
      <c r="B2" s="8"/>
      <c r="C2" s="227" t="s">
        <v>131</v>
      </c>
      <c r="D2" s="16"/>
      <c r="E2" s="16"/>
      <c r="F2" s="17"/>
      <c r="G2" s="17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31.5" x14ac:dyDescent="0.25">
      <c r="A3" s="9"/>
      <c r="B3" s="10"/>
      <c r="C3" s="153" t="s">
        <v>16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61" t="s">
        <v>24</v>
      </c>
      <c r="X3" s="162"/>
    </row>
    <row r="4" spans="1:24" ht="15.75" x14ac:dyDescent="0.25">
      <c r="A4" s="11"/>
      <c r="B4" s="149" t="s">
        <v>0</v>
      </c>
      <c r="C4" s="155">
        <v>2017</v>
      </c>
      <c r="D4" s="156">
        <v>2018</v>
      </c>
      <c r="E4" s="156">
        <v>2019</v>
      </c>
      <c r="F4" s="156">
        <v>2020</v>
      </c>
      <c r="G4" s="156">
        <v>2021</v>
      </c>
      <c r="H4" s="156">
        <v>2022</v>
      </c>
      <c r="I4" s="156">
        <v>2023</v>
      </c>
      <c r="J4" s="156">
        <v>2024</v>
      </c>
      <c r="K4" s="156">
        <v>2025</v>
      </c>
      <c r="L4" s="156">
        <v>2026</v>
      </c>
      <c r="M4" s="156">
        <v>2027</v>
      </c>
      <c r="N4" s="156">
        <v>2028</v>
      </c>
      <c r="O4" s="156">
        <v>2029</v>
      </c>
      <c r="P4" s="156">
        <v>2030</v>
      </c>
      <c r="Q4" s="156">
        <v>2031</v>
      </c>
      <c r="R4" s="156">
        <v>2032</v>
      </c>
      <c r="S4" s="156">
        <v>2033</v>
      </c>
      <c r="T4" s="156">
        <v>2034</v>
      </c>
      <c r="U4" s="156">
        <v>2035</v>
      </c>
      <c r="V4" s="156">
        <v>2036</v>
      </c>
      <c r="W4" s="163" t="s">
        <v>25</v>
      </c>
      <c r="X4" s="163" t="s">
        <v>26</v>
      </c>
    </row>
    <row r="5" spans="1:24" x14ac:dyDescent="0.25">
      <c r="A5" s="150" t="s">
        <v>18</v>
      </c>
      <c r="B5" s="151" t="s">
        <v>23</v>
      </c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9"/>
      <c r="W5" s="157"/>
      <c r="X5" s="159"/>
    </row>
    <row r="6" spans="1:24" ht="15.75" x14ac:dyDescent="0.25">
      <c r="A6" s="22"/>
      <c r="B6" s="152" t="s">
        <v>80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-82.3</v>
      </c>
      <c r="M6" s="160">
        <v>0</v>
      </c>
      <c r="N6" s="160">
        <v>0</v>
      </c>
      <c r="O6" s="160">
        <v>0</v>
      </c>
      <c r="P6" s="160">
        <v>0</v>
      </c>
      <c r="Q6" s="160">
        <v>0</v>
      </c>
      <c r="R6" s="160">
        <v>0</v>
      </c>
      <c r="S6" s="160">
        <v>0</v>
      </c>
      <c r="T6" s="160">
        <v>0</v>
      </c>
      <c r="U6" s="160">
        <v>0</v>
      </c>
      <c r="V6" s="160">
        <v>0</v>
      </c>
      <c r="W6" s="160">
        <v>-82.3</v>
      </c>
      <c r="X6" s="160">
        <v>-82.3</v>
      </c>
    </row>
    <row r="7" spans="1:24" ht="15.75" x14ac:dyDescent="0.25">
      <c r="A7" s="22"/>
      <c r="B7" s="152" t="s">
        <v>81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-81.540000000000006</v>
      </c>
      <c r="V7" s="160">
        <v>0</v>
      </c>
      <c r="W7" s="160">
        <v>0</v>
      </c>
      <c r="X7" s="160">
        <v>-81.540000000000006</v>
      </c>
    </row>
    <row r="8" spans="1:24" ht="15.75" x14ac:dyDescent="0.25">
      <c r="A8" s="22"/>
      <c r="B8" s="152" t="s">
        <v>43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-45.1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60">
        <v>-45.1</v>
      </c>
    </row>
    <row r="9" spans="1:24" ht="15.75" x14ac:dyDescent="0.25">
      <c r="A9" s="22"/>
      <c r="B9" s="152" t="s">
        <v>44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-32.68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-32.68</v>
      </c>
    </row>
    <row r="10" spans="1:24" ht="15.75" x14ac:dyDescent="0.25">
      <c r="A10" s="22"/>
      <c r="B10" s="164" t="s">
        <v>49</v>
      </c>
      <c r="C10" s="54">
        <v>0</v>
      </c>
      <c r="D10" s="54">
        <v>0</v>
      </c>
      <c r="E10" s="54">
        <v>0</v>
      </c>
      <c r="F10" s="54">
        <v>0</v>
      </c>
      <c r="G10" s="54">
        <v>-387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-387</v>
      </c>
      <c r="X10" s="54">
        <v>-387</v>
      </c>
    </row>
    <row r="11" spans="1:24" ht="15.75" x14ac:dyDescent="0.25">
      <c r="A11" s="22"/>
      <c r="B11" s="164" t="s">
        <v>50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-106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-106</v>
      </c>
    </row>
    <row r="12" spans="1:24" ht="15.75" x14ac:dyDescent="0.25">
      <c r="A12" s="22"/>
      <c r="B12" s="164" t="s">
        <v>51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-106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-106</v>
      </c>
    </row>
    <row r="13" spans="1:24" ht="15.75" x14ac:dyDescent="0.25">
      <c r="A13" s="22"/>
      <c r="B13" s="164" t="s">
        <v>52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-220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-220</v>
      </c>
    </row>
    <row r="14" spans="1:24" ht="15.75" x14ac:dyDescent="0.25">
      <c r="A14" s="22"/>
      <c r="B14" s="164" t="s">
        <v>53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-330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-330</v>
      </c>
    </row>
    <row r="15" spans="1:24" ht="15.75" x14ac:dyDescent="0.25">
      <c r="A15" s="22"/>
      <c r="B15" s="164" t="s">
        <v>54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-156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-156</v>
      </c>
    </row>
    <row r="16" spans="1:24" ht="15.75" x14ac:dyDescent="0.25">
      <c r="A16" s="22"/>
      <c r="B16" s="164" t="s">
        <v>55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-201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-201</v>
      </c>
    </row>
    <row r="17" spans="1:24" ht="15.75" x14ac:dyDescent="0.25">
      <c r="A17" s="22"/>
      <c r="B17" s="164" t="s">
        <v>56</v>
      </c>
      <c r="C17" s="54">
        <v>0</v>
      </c>
      <c r="D17" s="54">
        <v>0</v>
      </c>
      <c r="E17" s="54">
        <v>-280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-280</v>
      </c>
      <c r="X17" s="54">
        <v>-280</v>
      </c>
    </row>
    <row r="18" spans="1:24" ht="15.75" x14ac:dyDescent="0.25">
      <c r="A18" s="22"/>
      <c r="B18" s="164" t="s">
        <v>57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-357.5</v>
      </c>
      <c r="T18" s="55">
        <v>0</v>
      </c>
      <c r="U18" s="55">
        <v>0</v>
      </c>
      <c r="V18" s="55">
        <v>0</v>
      </c>
      <c r="W18" s="54">
        <v>0</v>
      </c>
      <c r="X18" s="54">
        <v>-357.5</v>
      </c>
    </row>
    <row r="19" spans="1:24" ht="15.75" x14ac:dyDescent="0.25">
      <c r="A19" s="24"/>
      <c r="B19" s="165" t="s">
        <v>27</v>
      </c>
      <c r="C19" s="55">
        <v>0</v>
      </c>
      <c r="D19" s="55">
        <v>0</v>
      </c>
      <c r="E19" s="55">
        <v>285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-285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170">
        <v>285</v>
      </c>
      <c r="X19" s="170">
        <v>0</v>
      </c>
    </row>
    <row r="20" spans="1:24" x14ac:dyDescent="0.25">
      <c r="A20" s="22"/>
      <c r="B20" s="166" t="s">
        <v>28</v>
      </c>
      <c r="C20" s="167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  <c r="W20" s="57"/>
      <c r="X20" s="26"/>
    </row>
    <row r="21" spans="1:24" ht="15.75" x14ac:dyDescent="0.25">
      <c r="A21" s="24"/>
      <c r="B21" s="171" t="s">
        <v>58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476.577</v>
      </c>
      <c r="T21" s="55">
        <v>0</v>
      </c>
      <c r="U21" s="55">
        <v>0</v>
      </c>
      <c r="V21" s="55">
        <v>0</v>
      </c>
      <c r="W21" s="170">
        <v>0</v>
      </c>
      <c r="X21" s="170">
        <v>476.577</v>
      </c>
    </row>
    <row r="22" spans="1:24" ht="16.5" thickBot="1" x14ac:dyDescent="0.3">
      <c r="A22" s="24"/>
      <c r="B22" s="172" t="s">
        <v>59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476.577</v>
      </c>
      <c r="W22" s="54">
        <v>0</v>
      </c>
      <c r="X22" s="54">
        <v>476.577</v>
      </c>
    </row>
    <row r="23" spans="1:24" ht="16.5" thickBot="1" x14ac:dyDescent="0.3">
      <c r="A23" s="24"/>
      <c r="B23" s="59" t="s">
        <v>60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476.577</v>
      </c>
      <c r="T23" s="60">
        <v>0</v>
      </c>
      <c r="U23" s="60">
        <v>0</v>
      </c>
      <c r="V23" s="60">
        <v>476.577</v>
      </c>
      <c r="W23" s="60">
        <v>0</v>
      </c>
      <c r="X23" s="60">
        <v>953.154</v>
      </c>
    </row>
    <row r="24" spans="1:24" ht="15.75" x14ac:dyDescent="0.25">
      <c r="A24" s="24"/>
      <c r="B24" s="172" t="s">
        <v>82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199.92400000000001</v>
      </c>
      <c r="T24" s="55">
        <v>0</v>
      </c>
      <c r="U24" s="55">
        <v>0</v>
      </c>
      <c r="V24" s="55">
        <v>0</v>
      </c>
      <c r="W24" s="54">
        <v>0</v>
      </c>
      <c r="X24" s="54">
        <v>199.92400000000001</v>
      </c>
    </row>
    <row r="25" spans="1:24" ht="15.75" x14ac:dyDescent="0.25">
      <c r="A25" s="24"/>
      <c r="B25" s="172" t="s">
        <v>83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199.92400000000001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4">
        <v>0</v>
      </c>
      <c r="X25" s="54">
        <v>199.92400000000001</v>
      </c>
    </row>
    <row r="26" spans="1:24" ht="15.75" x14ac:dyDescent="0.25">
      <c r="A26" s="24"/>
      <c r="B26" s="172" t="s">
        <v>84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85.498999999999995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4">
        <v>0</v>
      </c>
      <c r="X26" s="54">
        <v>85.498999999999995</v>
      </c>
    </row>
    <row r="27" spans="1:24" ht="15.75" x14ac:dyDescent="0.25">
      <c r="A27" s="24"/>
      <c r="B27" s="172" t="s">
        <v>85</v>
      </c>
      <c r="C27" s="55">
        <v>0</v>
      </c>
      <c r="D27" s="55">
        <v>0</v>
      </c>
      <c r="E27" s="55">
        <v>0</v>
      </c>
      <c r="F27" s="55">
        <v>0</v>
      </c>
      <c r="G27" s="55">
        <v>150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268.72199999999998</v>
      </c>
      <c r="V27" s="55">
        <v>0</v>
      </c>
      <c r="W27" s="54">
        <v>150</v>
      </c>
      <c r="X27" s="54">
        <v>418.72199999999998</v>
      </c>
    </row>
    <row r="28" spans="1:24" ht="16.5" thickBot="1" x14ac:dyDescent="0.3">
      <c r="A28" s="24"/>
      <c r="B28" s="172" t="s">
        <v>86</v>
      </c>
      <c r="C28" s="55">
        <v>0</v>
      </c>
      <c r="D28" s="55">
        <v>0</v>
      </c>
      <c r="E28" s="55">
        <v>0</v>
      </c>
      <c r="F28" s="55">
        <v>0</v>
      </c>
      <c r="G28" s="55">
        <v>300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4">
        <v>300</v>
      </c>
      <c r="X28" s="54">
        <v>300</v>
      </c>
    </row>
    <row r="29" spans="1:24" ht="16.5" thickBot="1" x14ac:dyDescent="0.3">
      <c r="A29" s="24"/>
      <c r="B29" s="59" t="s">
        <v>29</v>
      </c>
      <c r="C29" s="60">
        <v>0</v>
      </c>
      <c r="D29" s="60">
        <v>0</v>
      </c>
      <c r="E29" s="60">
        <v>0</v>
      </c>
      <c r="F29" s="60">
        <v>0</v>
      </c>
      <c r="G29" s="60">
        <v>450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85.498999999999995</v>
      </c>
      <c r="Q29" s="60">
        <v>0</v>
      </c>
      <c r="R29" s="60">
        <v>0</v>
      </c>
      <c r="S29" s="60">
        <v>0</v>
      </c>
      <c r="T29" s="60">
        <v>0</v>
      </c>
      <c r="U29" s="60">
        <v>268.72199999999998</v>
      </c>
      <c r="V29" s="60">
        <v>0</v>
      </c>
      <c r="W29" s="60">
        <v>450</v>
      </c>
      <c r="X29" s="60">
        <v>804.221</v>
      </c>
    </row>
    <row r="30" spans="1:24" ht="15.75" x14ac:dyDescent="0.25">
      <c r="A30" s="24"/>
      <c r="B30" s="61" t="s">
        <v>87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22.687999999999999</v>
      </c>
      <c r="Q30" s="110">
        <v>152.63</v>
      </c>
      <c r="R30" s="110">
        <v>166.61199999999999</v>
      </c>
      <c r="S30" s="110">
        <v>209.88399999999999</v>
      </c>
      <c r="T30" s="110">
        <v>40.331000000000003</v>
      </c>
      <c r="U30" s="110">
        <v>207.85499999999999</v>
      </c>
      <c r="V30" s="110">
        <v>0</v>
      </c>
      <c r="W30" s="55">
        <v>0</v>
      </c>
      <c r="X30" s="55">
        <v>800</v>
      </c>
    </row>
    <row r="31" spans="1:24" ht="15.75" x14ac:dyDescent="0.25">
      <c r="A31" s="24"/>
      <c r="B31" s="61" t="s">
        <v>88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3.35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1.34</v>
      </c>
      <c r="W31" s="63">
        <v>0</v>
      </c>
      <c r="X31" s="63">
        <v>4.6900000000000004</v>
      </c>
    </row>
    <row r="32" spans="1:24" ht="15.75" x14ac:dyDescent="0.25">
      <c r="A32" s="24"/>
      <c r="B32" s="61" t="s">
        <v>89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1.93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3">
        <v>0</v>
      </c>
      <c r="X32" s="63">
        <v>1.93</v>
      </c>
    </row>
    <row r="33" spans="1:24" ht="15.75" x14ac:dyDescent="0.25">
      <c r="A33" s="24"/>
      <c r="B33" s="61" t="s">
        <v>90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14.87</v>
      </c>
      <c r="P33" s="62">
        <v>0</v>
      </c>
      <c r="Q33" s="62">
        <v>0</v>
      </c>
      <c r="R33" s="62">
        <v>3.36</v>
      </c>
      <c r="S33" s="62">
        <v>0</v>
      </c>
      <c r="T33" s="62">
        <v>0</v>
      </c>
      <c r="U33" s="62">
        <v>3.05</v>
      </c>
      <c r="V33" s="62">
        <v>0</v>
      </c>
      <c r="W33" s="63">
        <v>0</v>
      </c>
      <c r="X33" s="63">
        <v>21.28</v>
      </c>
    </row>
    <row r="34" spans="1:24" ht="15.75" x14ac:dyDescent="0.25">
      <c r="A34" s="24"/>
      <c r="B34" s="61" t="s">
        <v>91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3.33</v>
      </c>
      <c r="O34" s="63">
        <v>65.040000000000006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68.37</v>
      </c>
    </row>
    <row r="35" spans="1:24" ht="15.75" x14ac:dyDescent="0.25">
      <c r="A35" s="24"/>
      <c r="B35" s="61" t="s">
        <v>92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75.289999999999992</v>
      </c>
      <c r="P35" s="62">
        <v>4.75</v>
      </c>
      <c r="Q35" s="62">
        <v>0</v>
      </c>
      <c r="R35" s="62">
        <v>0</v>
      </c>
      <c r="S35" s="62">
        <v>0</v>
      </c>
      <c r="T35" s="62">
        <v>3.67</v>
      </c>
      <c r="U35" s="62">
        <v>0</v>
      </c>
      <c r="V35" s="62">
        <v>2.2200000000000002</v>
      </c>
      <c r="W35" s="63">
        <v>0</v>
      </c>
      <c r="X35" s="63">
        <v>85.929999999999993</v>
      </c>
    </row>
    <row r="36" spans="1:24" ht="15.75" x14ac:dyDescent="0.25">
      <c r="A36" s="24"/>
      <c r="B36" s="61" t="s">
        <v>93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3.05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3.25</v>
      </c>
      <c r="W36" s="63">
        <v>0</v>
      </c>
      <c r="X36" s="63">
        <v>6.3</v>
      </c>
    </row>
    <row r="37" spans="1:24" ht="15.75" x14ac:dyDescent="0.25">
      <c r="A37" s="24"/>
      <c r="B37" s="61" t="s">
        <v>94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4.78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2.87</v>
      </c>
      <c r="W37" s="63">
        <v>0</v>
      </c>
      <c r="X37" s="63">
        <v>7.65</v>
      </c>
    </row>
    <row r="38" spans="1:24" ht="15.75" x14ac:dyDescent="0.25">
      <c r="A38" s="24"/>
      <c r="B38" s="61" t="s">
        <v>95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40.71</v>
      </c>
      <c r="P38" s="62">
        <v>0</v>
      </c>
      <c r="Q38" s="62">
        <v>0</v>
      </c>
      <c r="R38" s="62">
        <v>0</v>
      </c>
      <c r="S38" s="62">
        <v>3.11</v>
      </c>
      <c r="T38" s="62">
        <v>0</v>
      </c>
      <c r="U38" s="62">
        <v>0</v>
      </c>
      <c r="V38" s="62">
        <v>1.95</v>
      </c>
      <c r="W38" s="63">
        <v>0</v>
      </c>
      <c r="X38" s="63">
        <v>45.77</v>
      </c>
    </row>
    <row r="39" spans="1:24" ht="16.5" thickBot="1" x14ac:dyDescent="0.3">
      <c r="A39" s="24"/>
      <c r="B39" s="61" t="s">
        <v>96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1.88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3">
        <v>0</v>
      </c>
      <c r="X39" s="63">
        <v>1.88</v>
      </c>
    </row>
    <row r="40" spans="1:24" ht="16.5" thickBot="1" x14ac:dyDescent="0.3">
      <c r="A40" s="24"/>
      <c r="B40" s="59" t="s">
        <v>30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3.33</v>
      </c>
      <c r="O40" s="64">
        <v>208.97000000000003</v>
      </c>
      <c r="P40" s="64">
        <v>6.68</v>
      </c>
      <c r="Q40" s="64">
        <v>0</v>
      </c>
      <c r="R40" s="64">
        <v>3.36</v>
      </c>
      <c r="S40" s="64">
        <v>3.11</v>
      </c>
      <c r="T40" s="64">
        <v>3.67</v>
      </c>
      <c r="U40" s="64">
        <v>3.05</v>
      </c>
      <c r="V40" s="64">
        <v>11.629999999999999</v>
      </c>
      <c r="W40" s="64">
        <v>0</v>
      </c>
      <c r="X40" s="64">
        <v>243.80000000000007</v>
      </c>
    </row>
    <row r="41" spans="1:24" ht="15.75" x14ac:dyDescent="0.25">
      <c r="A41" s="24"/>
      <c r="B41" s="28" t="s">
        <v>62</v>
      </c>
      <c r="C41" s="55">
        <v>4.57</v>
      </c>
      <c r="D41" s="55">
        <v>4.82</v>
      </c>
      <c r="E41" s="55">
        <v>5.1999999999999993</v>
      </c>
      <c r="F41" s="55">
        <v>5.59</v>
      </c>
      <c r="G41" s="55">
        <v>5.7900000000000009</v>
      </c>
      <c r="H41" s="55">
        <v>5.42</v>
      </c>
      <c r="I41" s="55">
        <v>5.24</v>
      </c>
      <c r="J41" s="55">
        <v>5.5400000000000009</v>
      </c>
      <c r="K41" s="55">
        <v>5.8200000000000012</v>
      </c>
      <c r="L41" s="55">
        <v>5.58</v>
      </c>
      <c r="M41" s="55">
        <v>5.25</v>
      </c>
      <c r="N41" s="55">
        <v>4.93</v>
      </c>
      <c r="O41" s="55">
        <v>4.76</v>
      </c>
      <c r="P41" s="55">
        <v>4.57</v>
      </c>
      <c r="Q41" s="55">
        <v>4.43</v>
      </c>
      <c r="R41" s="55">
        <v>3.74</v>
      </c>
      <c r="S41" s="55">
        <v>3.48</v>
      </c>
      <c r="T41" s="55">
        <v>2.86</v>
      </c>
      <c r="U41" s="55">
        <v>2.56</v>
      </c>
      <c r="V41" s="55">
        <v>2.64</v>
      </c>
      <c r="W41" s="55">
        <v>53.57</v>
      </c>
      <c r="X41" s="55">
        <v>92.79000000000002</v>
      </c>
    </row>
    <row r="42" spans="1:24" ht="15.75" x14ac:dyDescent="0.25">
      <c r="A42" s="24"/>
      <c r="B42" s="28" t="s">
        <v>63</v>
      </c>
      <c r="C42" s="55">
        <v>84.4</v>
      </c>
      <c r="D42" s="55">
        <v>85.6</v>
      </c>
      <c r="E42" s="55">
        <v>80.295999999999992</v>
      </c>
      <c r="F42" s="55">
        <v>59.4</v>
      </c>
      <c r="G42" s="55">
        <v>61.5</v>
      </c>
      <c r="H42" s="55">
        <v>58.400000000000006</v>
      </c>
      <c r="I42" s="55">
        <v>65.8</v>
      </c>
      <c r="J42" s="55">
        <v>65.7</v>
      </c>
      <c r="K42" s="55">
        <v>68.200000000000017</v>
      </c>
      <c r="L42" s="55">
        <v>64.700000000000017</v>
      </c>
      <c r="M42" s="55">
        <v>64.600000000000009</v>
      </c>
      <c r="N42" s="55">
        <v>60.70000000000001</v>
      </c>
      <c r="O42" s="55">
        <v>56.800000000000011</v>
      </c>
      <c r="P42" s="55">
        <v>57.699999999999996</v>
      </c>
      <c r="Q42" s="55">
        <v>57.6</v>
      </c>
      <c r="R42" s="55">
        <v>49.300000000000011</v>
      </c>
      <c r="S42" s="55">
        <v>43.900000000000006</v>
      </c>
      <c r="T42" s="55">
        <v>37.000000000000007</v>
      </c>
      <c r="U42" s="55">
        <v>34.200000000000003</v>
      </c>
      <c r="V42" s="55">
        <v>34.800000000000004</v>
      </c>
      <c r="W42" s="55">
        <v>693.99600000000009</v>
      </c>
      <c r="X42" s="55">
        <v>1190.5960000000005</v>
      </c>
    </row>
    <row r="43" spans="1:24" ht="16.5" thickBot="1" x14ac:dyDescent="0.3">
      <c r="A43" s="24"/>
      <c r="B43" s="28" t="s">
        <v>64</v>
      </c>
      <c r="C43" s="55">
        <v>7.5449999999999999</v>
      </c>
      <c r="D43" s="55">
        <v>8.15</v>
      </c>
      <c r="E43" s="55">
        <v>8.1679999999999993</v>
      </c>
      <c r="F43" s="55">
        <v>10.28</v>
      </c>
      <c r="G43" s="55">
        <v>13.26</v>
      </c>
      <c r="H43" s="55">
        <v>13.489999999999998</v>
      </c>
      <c r="I43" s="55">
        <v>13.71</v>
      </c>
      <c r="J43" s="55">
        <v>14.649999999999999</v>
      </c>
      <c r="K43" s="55">
        <v>14.48</v>
      </c>
      <c r="L43" s="55">
        <v>13.88</v>
      </c>
      <c r="M43" s="55">
        <v>12.49</v>
      </c>
      <c r="N43" s="55">
        <v>12.52</v>
      </c>
      <c r="O43" s="55">
        <v>11.49</v>
      </c>
      <c r="P43" s="55">
        <v>11.030000000000001</v>
      </c>
      <c r="Q43" s="55">
        <v>10.64</v>
      </c>
      <c r="R43" s="55">
        <v>8.92</v>
      </c>
      <c r="S43" s="55">
        <v>7.62</v>
      </c>
      <c r="T43" s="55">
        <v>7.23</v>
      </c>
      <c r="U43" s="55">
        <v>6.96</v>
      </c>
      <c r="V43" s="55">
        <v>6.98</v>
      </c>
      <c r="W43" s="67">
        <v>117.61300000000001</v>
      </c>
      <c r="X43" s="67">
        <v>213.49299999999999</v>
      </c>
    </row>
    <row r="44" spans="1:24" ht="16.5" thickBot="1" x14ac:dyDescent="0.3">
      <c r="A44" s="24"/>
      <c r="B44" s="59" t="s">
        <v>31</v>
      </c>
      <c r="C44" s="60">
        <v>96.515000000000001</v>
      </c>
      <c r="D44" s="60">
        <v>98.57</v>
      </c>
      <c r="E44" s="60">
        <v>93.663999999999987</v>
      </c>
      <c r="F44" s="60">
        <v>75.27</v>
      </c>
      <c r="G44" s="60">
        <v>80.550000000000011</v>
      </c>
      <c r="H44" s="60">
        <v>77.31</v>
      </c>
      <c r="I44" s="60">
        <v>84.75</v>
      </c>
      <c r="J44" s="60">
        <v>85.890000000000015</v>
      </c>
      <c r="K44" s="60">
        <v>88.500000000000028</v>
      </c>
      <c r="L44" s="60">
        <v>84.160000000000011</v>
      </c>
      <c r="M44" s="60">
        <v>82.34</v>
      </c>
      <c r="N44" s="60">
        <v>78.150000000000006</v>
      </c>
      <c r="O44" s="60">
        <v>73.050000000000011</v>
      </c>
      <c r="P44" s="60">
        <v>73.3</v>
      </c>
      <c r="Q44" s="60">
        <v>72.67</v>
      </c>
      <c r="R44" s="60">
        <v>61.960000000000015</v>
      </c>
      <c r="S44" s="60">
        <v>55</v>
      </c>
      <c r="T44" s="60">
        <v>47.09</v>
      </c>
      <c r="U44" s="60">
        <v>43.720000000000006</v>
      </c>
      <c r="V44" s="60">
        <v>44.42</v>
      </c>
      <c r="W44" s="60">
        <v>865.17899999999986</v>
      </c>
      <c r="X44" s="60">
        <v>1496.8789999999999</v>
      </c>
    </row>
    <row r="45" spans="1:24" ht="15.75" x14ac:dyDescent="0.25">
      <c r="A45" s="24"/>
      <c r="B45" s="173" t="s">
        <v>97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275.12200000000001</v>
      </c>
      <c r="O45" s="55">
        <v>300</v>
      </c>
      <c r="P45" s="55">
        <v>300</v>
      </c>
      <c r="Q45" s="55">
        <v>300</v>
      </c>
      <c r="R45" s="55">
        <v>300</v>
      </c>
      <c r="S45" s="55">
        <v>300</v>
      </c>
      <c r="T45" s="55">
        <v>300</v>
      </c>
      <c r="U45" s="55">
        <v>300</v>
      </c>
      <c r="V45" s="55">
        <v>29</v>
      </c>
      <c r="W45" s="174">
        <v>0</v>
      </c>
      <c r="X45" s="170">
        <v>120.20610000000002</v>
      </c>
    </row>
    <row r="46" spans="1:24" x14ac:dyDescent="0.25">
      <c r="A46" s="175" t="s">
        <v>19</v>
      </c>
      <c r="B46" s="166" t="s">
        <v>23</v>
      </c>
      <c r="C46" s="167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9"/>
      <c r="W46" s="167"/>
      <c r="X46" s="26"/>
    </row>
    <row r="47" spans="1:24" ht="15.75" x14ac:dyDescent="0.25">
      <c r="A47" s="22"/>
      <c r="B47" s="176" t="s">
        <v>98</v>
      </c>
      <c r="C47" s="170">
        <v>0</v>
      </c>
      <c r="D47" s="170">
        <v>0</v>
      </c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-354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0">
        <v>0</v>
      </c>
      <c r="W47" s="170">
        <v>0</v>
      </c>
      <c r="X47" s="170">
        <v>-354</v>
      </c>
    </row>
    <row r="48" spans="1:24" ht="15.75" x14ac:dyDescent="0.25">
      <c r="A48" s="22"/>
      <c r="B48" s="176" t="s">
        <v>99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-359.3</v>
      </c>
      <c r="T48" s="170">
        <v>0</v>
      </c>
      <c r="U48" s="170">
        <v>0</v>
      </c>
      <c r="V48" s="170">
        <v>0</v>
      </c>
      <c r="W48" s="170">
        <v>0</v>
      </c>
      <c r="X48" s="170">
        <v>-359.3</v>
      </c>
    </row>
    <row r="49" spans="1:24" x14ac:dyDescent="0.25">
      <c r="A49" s="111"/>
      <c r="B49" s="166" t="s">
        <v>28</v>
      </c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9"/>
      <c r="W49" s="57"/>
      <c r="X49" s="26"/>
    </row>
    <row r="50" spans="1:24" ht="16.5" thickBot="1" x14ac:dyDescent="0.3">
      <c r="A50" s="112"/>
      <c r="B50" s="135" t="s">
        <v>100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436.35700000000003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170">
        <v>0</v>
      </c>
      <c r="X50" s="170">
        <v>436.35700000000003</v>
      </c>
    </row>
    <row r="51" spans="1:24" ht="16.5" thickBot="1" x14ac:dyDescent="0.3">
      <c r="A51" s="24"/>
      <c r="B51" s="59" t="s">
        <v>60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436.35700000000003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436.35700000000003</v>
      </c>
    </row>
    <row r="52" spans="1:24" ht="15.75" x14ac:dyDescent="0.25">
      <c r="A52" s="31"/>
      <c r="B52" s="177" t="s">
        <v>132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86.759</v>
      </c>
      <c r="P52" s="55">
        <v>21.943999999999999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108.703</v>
      </c>
    </row>
    <row r="53" spans="1:24" ht="15.75" x14ac:dyDescent="0.25">
      <c r="A53" s="31"/>
      <c r="B53" s="178" t="s">
        <v>101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2.8679999999999999</v>
      </c>
      <c r="R53" s="55">
        <v>69.995999999999995</v>
      </c>
      <c r="S53" s="55">
        <v>15.817</v>
      </c>
      <c r="T53" s="55">
        <v>7.476</v>
      </c>
      <c r="U53" s="55">
        <v>12.662000000000001</v>
      </c>
      <c r="V53" s="55">
        <v>0</v>
      </c>
      <c r="W53" s="54">
        <v>0</v>
      </c>
      <c r="X53" s="54">
        <v>108.81899999999999</v>
      </c>
    </row>
    <row r="54" spans="1:24" ht="15.75" x14ac:dyDescent="0.25">
      <c r="A54" s="31"/>
      <c r="B54" s="178" t="s">
        <v>102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2.41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3">
        <v>0</v>
      </c>
      <c r="X54" s="63">
        <v>2.41</v>
      </c>
    </row>
    <row r="55" spans="1:24" ht="15.75" x14ac:dyDescent="0.25">
      <c r="A55" s="31"/>
      <c r="B55" s="178" t="s">
        <v>103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1.21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3">
        <v>0</v>
      </c>
      <c r="X55" s="63">
        <v>1.21</v>
      </c>
    </row>
    <row r="56" spans="1:24" ht="15.75" x14ac:dyDescent="0.25">
      <c r="A56" s="24"/>
      <c r="B56" s="28" t="s">
        <v>104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3.69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3">
        <v>0</v>
      </c>
      <c r="X56" s="63">
        <v>3.69</v>
      </c>
    </row>
    <row r="57" spans="1:24" ht="15.75" x14ac:dyDescent="0.25">
      <c r="A57" s="24"/>
      <c r="B57" s="28" t="s">
        <v>105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29.060000000000002</v>
      </c>
      <c r="P57" s="62">
        <v>7</v>
      </c>
      <c r="Q57" s="62">
        <v>3.34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3">
        <v>0</v>
      </c>
      <c r="X57" s="63">
        <v>39.400000000000006</v>
      </c>
    </row>
    <row r="58" spans="1:24" ht="15.75" x14ac:dyDescent="0.25">
      <c r="A58" s="24"/>
      <c r="B58" s="28" t="s">
        <v>65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35.04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3">
        <v>0</v>
      </c>
      <c r="X58" s="63">
        <v>35.04</v>
      </c>
    </row>
    <row r="59" spans="1:24" ht="15.75" x14ac:dyDescent="0.25">
      <c r="A59" s="24"/>
      <c r="B59" s="28" t="s">
        <v>66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12.829999999999998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3">
        <v>0</v>
      </c>
      <c r="X59" s="63">
        <v>12.829999999999998</v>
      </c>
    </row>
    <row r="60" spans="1:24" ht="15.75" x14ac:dyDescent="0.25">
      <c r="A60" s="24"/>
      <c r="B60" s="28" t="s">
        <v>106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13.009999999999998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3">
        <v>0</v>
      </c>
      <c r="X60" s="63">
        <v>13.009999999999998</v>
      </c>
    </row>
    <row r="61" spans="1:24" ht="15.75" x14ac:dyDescent="0.25">
      <c r="A61" s="24"/>
      <c r="B61" s="28" t="s">
        <v>107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9.06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3">
        <v>0</v>
      </c>
      <c r="X61" s="63">
        <v>9.06</v>
      </c>
    </row>
    <row r="62" spans="1:24" ht="16.5" thickBot="1" x14ac:dyDescent="0.3">
      <c r="A62" s="24"/>
      <c r="B62" s="28" t="s">
        <v>108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4.8099999999999996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3">
        <v>0</v>
      </c>
      <c r="X62" s="63">
        <v>4.8099999999999996</v>
      </c>
    </row>
    <row r="63" spans="1:24" ht="16.5" thickBot="1" x14ac:dyDescent="0.3">
      <c r="A63" s="24"/>
      <c r="B63" s="59" t="s">
        <v>33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111.12</v>
      </c>
      <c r="P63" s="64">
        <v>7</v>
      </c>
      <c r="Q63" s="64">
        <v>3.34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121.46000000000001</v>
      </c>
    </row>
    <row r="64" spans="1:24" ht="15.75" x14ac:dyDescent="0.25">
      <c r="A64" s="31"/>
      <c r="B64" s="28" t="s">
        <v>67</v>
      </c>
      <c r="C64" s="55">
        <v>1.75</v>
      </c>
      <c r="D64" s="55">
        <v>1.98</v>
      </c>
      <c r="E64" s="55">
        <v>2.15</v>
      </c>
      <c r="F64" s="55">
        <v>1.28</v>
      </c>
      <c r="G64" s="55">
        <v>1.2800000000000002</v>
      </c>
      <c r="H64" s="55">
        <v>1.26</v>
      </c>
      <c r="I64" s="55">
        <v>1.2</v>
      </c>
      <c r="J64" s="55">
        <v>1.1299999999999999</v>
      </c>
      <c r="K64" s="55">
        <v>1.0900000000000001</v>
      </c>
      <c r="L64" s="55">
        <v>0.99</v>
      </c>
      <c r="M64" s="55">
        <v>1.25</v>
      </c>
      <c r="N64" s="55">
        <v>1.0999999999999999</v>
      </c>
      <c r="O64" s="55">
        <v>0.98</v>
      </c>
      <c r="P64" s="55">
        <v>1.07</v>
      </c>
      <c r="Q64" s="55">
        <v>0.98</v>
      </c>
      <c r="R64" s="55">
        <v>0.79</v>
      </c>
      <c r="S64" s="55">
        <v>0.7</v>
      </c>
      <c r="T64" s="55">
        <v>0.56999999999999995</v>
      </c>
      <c r="U64" s="55">
        <v>0.45999999999999996</v>
      </c>
      <c r="V64" s="55">
        <v>0.25</v>
      </c>
      <c r="W64" s="55">
        <v>14.110000000000001</v>
      </c>
      <c r="X64" s="55">
        <v>22.26</v>
      </c>
    </row>
    <row r="65" spans="1:24" ht="15.75" x14ac:dyDescent="0.25">
      <c r="A65" s="24"/>
      <c r="B65" s="28" t="s">
        <v>68</v>
      </c>
      <c r="C65" s="55">
        <v>49.69</v>
      </c>
      <c r="D65" s="55">
        <v>46.109000000000009</v>
      </c>
      <c r="E65" s="55">
        <v>41.14500000000001</v>
      </c>
      <c r="F65" s="55">
        <v>36.800000000000004</v>
      </c>
      <c r="G65" s="55">
        <v>31.200000000000003</v>
      </c>
      <c r="H65" s="55">
        <v>26.2</v>
      </c>
      <c r="I65" s="55">
        <v>23.1</v>
      </c>
      <c r="J65" s="55">
        <v>22.500000000000004</v>
      </c>
      <c r="K65" s="55">
        <v>19.700000000000003</v>
      </c>
      <c r="L65" s="55">
        <v>18.5</v>
      </c>
      <c r="M65" s="55">
        <v>18.3</v>
      </c>
      <c r="N65" s="55">
        <v>17.100000000000001</v>
      </c>
      <c r="O65" s="55">
        <v>16.5</v>
      </c>
      <c r="P65" s="55">
        <v>16.400000000000002</v>
      </c>
      <c r="Q65" s="55">
        <v>16.100000000000001</v>
      </c>
      <c r="R65" s="55">
        <v>16.600000000000001</v>
      </c>
      <c r="S65" s="55">
        <v>15.4</v>
      </c>
      <c r="T65" s="55">
        <v>15.3</v>
      </c>
      <c r="U65" s="55">
        <v>16.3</v>
      </c>
      <c r="V65" s="55">
        <v>16.3</v>
      </c>
      <c r="W65" s="55">
        <v>314.94400000000002</v>
      </c>
      <c r="X65" s="55">
        <v>479.24400000000009</v>
      </c>
    </row>
    <row r="66" spans="1:24" ht="16.5" thickBot="1" x14ac:dyDescent="0.3">
      <c r="A66" s="24"/>
      <c r="B66" s="28" t="s">
        <v>69</v>
      </c>
      <c r="C66" s="55">
        <v>10.233000000000001</v>
      </c>
      <c r="D66" s="55">
        <v>10.126999999999999</v>
      </c>
      <c r="E66" s="55">
        <v>11.451000000000001</v>
      </c>
      <c r="F66" s="55">
        <v>8.23</v>
      </c>
      <c r="G66" s="55">
        <v>8.5</v>
      </c>
      <c r="H66" s="55">
        <v>9.2900000000000009</v>
      </c>
      <c r="I66" s="55">
        <v>8.8200000000000021</v>
      </c>
      <c r="J66" s="55">
        <v>9.0300000000000011</v>
      </c>
      <c r="K66" s="55">
        <v>8.3800000000000008</v>
      </c>
      <c r="L66" s="55">
        <v>7.5699999999999994</v>
      </c>
      <c r="M66" s="55">
        <v>6.6099999999999994</v>
      </c>
      <c r="N66" s="55">
        <v>6.3100000000000005</v>
      </c>
      <c r="O66" s="55">
        <v>5.8100000000000005</v>
      </c>
      <c r="P66" s="55">
        <v>5.4200000000000008</v>
      </c>
      <c r="Q66" s="55">
        <v>5.0600000000000014</v>
      </c>
      <c r="R66" s="55">
        <v>4.03</v>
      </c>
      <c r="S66" s="55">
        <v>3.4899999999999998</v>
      </c>
      <c r="T66" s="55">
        <v>2.7500000000000004</v>
      </c>
      <c r="U66" s="55">
        <v>2.4099999999999993</v>
      </c>
      <c r="V66" s="55">
        <v>1.85</v>
      </c>
      <c r="W66" s="67">
        <v>91.630999999999986</v>
      </c>
      <c r="X66" s="67">
        <v>135.37099999999998</v>
      </c>
    </row>
    <row r="67" spans="1:24" ht="16.5" thickBot="1" x14ac:dyDescent="0.3">
      <c r="A67" s="24"/>
      <c r="B67" s="59" t="s">
        <v>34</v>
      </c>
      <c r="C67" s="60">
        <v>61.673000000000002</v>
      </c>
      <c r="D67" s="60">
        <v>58.216000000000008</v>
      </c>
      <c r="E67" s="60">
        <v>54.746000000000009</v>
      </c>
      <c r="F67" s="60">
        <v>46.31</v>
      </c>
      <c r="G67" s="60">
        <v>40.980000000000004</v>
      </c>
      <c r="H67" s="60">
        <v>36.75</v>
      </c>
      <c r="I67" s="60">
        <v>33.120000000000005</v>
      </c>
      <c r="J67" s="60">
        <v>32.660000000000004</v>
      </c>
      <c r="K67" s="60">
        <v>29.17</v>
      </c>
      <c r="L67" s="60">
        <v>27.06</v>
      </c>
      <c r="M67" s="60">
        <v>26.16</v>
      </c>
      <c r="N67" s="60">
        <v>24.510000000000005</v>
      </c>
      <c r="O67" s="60">
        <v>23.29</v>
      </c>
      <c r="P67" s="60">
        <v>22.890000000000004</v>
      </c>
      <c r="Q67" s="60">
        <v>22.140000000000004</v>
      </c>
      <c r="R67" s="60">
        <v>21.42</v>
      </c>
      <c r="S67" s="60">
        <v>19.59</v>
      </c>
      <c r="T67" s="60">
        <v>18.62</v>
      </c>
      <c r="U67" s="60">
        <v>19.170000000000002</v>
      </c>
      <c r="V67" s="60">
        <v>18.400000000000002</v>
      </c>
      <c r="W67" s="60">
        <v>420.68500000000006</v>
      </c>
      <c r="X67" s="60">
        <v>636.875</v>
      </c>
    </row>
    <row r="68" spans="1:24" ht="15.75" x14ac:dyDescent="0.25">
      <c r="A68" s="31"/>
      <c r="B68" s="178" t="s">
        <v>109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30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4">
        <v>0</v>
      </c>
      <c r="X68" s="54">
        <v>30</v>
      </c>
    </row>
    <row r="69" spans="1:24" ht="15.75" x14ac:dyDescent="0.25">
      <c r="A69" s="31"/>
      <c r="B69" s="178" t="s">
        <v>110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400</v>
      </c>
      <c r="O69" s="55">
        <v>400</v>
      </c>
      <c r="P69" s="55">
        <v>400</v>
      </c>
      <c r="Q69" s="55">
        <v>400</v>
      </c>
      <c r="R69" s="55">
        <v>400</v>
      </c>
      <c r="S69" s="55">
        <v>400</v>
      </c>
      <c r="T69" s="55">
        <v>400</v>
      </c>
      <c r="U69" s="55">
        <v>400</v>
      </c>
      <c r="V69" s="55">
        <v>321.34699999999998</v>
      </c>
      <c r="W69" s="54">
        <v>0</v>
      </c>
      <c r="X69" s="54">
        <v>176.06734999999998</v>
      </c>
    </row>
    <row r="70" spans="1:24" ht="15.75" x14ac:dyDescent="0.25">
      <c r="A70" s="31"/>
      <c r="B70" s="178" t="s">
        <v>111</v>
      </c>
      <c r="C70" s="55">
        <v>400</v>
      </c>
      <c r="D70" s="55">
        <v>400</v>
      </c>
      <c r="E70" s="55">
        <v>400</v>
      </c>
      <c r="F70" s="55">
        <v>392.56400000000002</v>
      </c>
      <c r="G70" s="55">
        <v>400</v>
      </c>
      <c r="H70" s="55">
        <v>400</v>
      </c>
      <c r="I70" s="55">
        <v>400</v>
      </c>
      <c r="J70" s="55">
        <v>400</v>
      </c>
      <c r="K70" s="55">
        <v>400</v>
      </c>
      <c r="L70" s="55">
        <v>400</v>
      </c>
      <c r="M70" s="55">
        <v>400</v>
      </c>
      <c r="N70" s="55">
        <v>400</v>
      </c>
      <c r="O70" s="55">
        <v>400</v>
      </c>
      <c r="P70" s="55">
        <v>400</v>
      </c>
      <c r="Q70" s="55">
        <v>400</v>
      </c>
      <c r="R70" s="55">
        <v>400</v>
      </c>
      <c r="S70" s="55">
        <v>400</v>
      </c>
      <c r="T70" s="55">
        <v>400</v>
      </c>
      <c r="U70" s="55">
        <v>400</v>
      </c>
      <c r="V70" s="55">
        <v>400</v>
      </c>
      <c r="W70" s="54">
        <v>399.25640000000004</v>
      </c>
      <c r="X70" s="54">
        <v>399.62819999999999</v>
      </c>
    </row>
    <row r="71" spans="1:24" ht="15.75" x14ac:dyDescent="0.25">
      <c r="A71" s="31"/>
      <c r="B71" s="178" t="s">
        <v>112</v>
      </c>
      <c r="C71" s="55">
        <v>10.051</v>
      </c>
      <c r="D71" s="55">
        <v>274.38099999999997</v>
      </c>
      <c r="E71" s="55">
        <v>117.04300000000001</v>
      </c>
      <c r="F71" s="55">
        <v>0</v>
      </c>
      <c r="G71" s="55">
        <v>81.631</v>
      </c>
      <c r="H71" s="55">
        <v>198.11600000000001</v>
      </c>
      <c r="I71" s="55">
        <v>126.68</v>
      </c>
      <c r="J71" s="55">
        <v>166.47800000000001</v>
      </c>
      <c r="K71" s="55">
        <v>320.58</v>
      </c>
      <c r="L71" s="55">
        <v>256.61700000000002</v>
      </c>
      <c r="M71" s="55">
        <v>318.21800000000002</v>
      </c>
      <c r="N71" s="55">
        <v>375</v>
      </c>
      <c r="O71" s="55">
        <v>375</v>
      </c>
      <c r="P71" s="55">
        <v>375</v>
      </c>
      <c r="Q71" s="55">
        <v>375</v>
      </c>
      <c r="R71" s="55">
        <v>375</v>
      </c>
      <c r="S71" s="55">
        <v>375</v>
      </c>
      <c r="T71" s="55">
        <v>375</v>
      </c>
      <c r="U71" s="55">
        <v>375</v>
      </c>
      <c r="V71" s="55">
        <v>375</v>
      </c>
      <c r="W71" s="54">
        <v>155.15770000000001</v>
      </c>
      <c r="X71" s="54">
        <v>262.23975000000002</v>
      </c>
    </row>
    <row r="72" spans="1:24" ht="15.75" x14ac:dyDescent="0.25">
      <c r="A72" s="31"/>
      <c r="B72" s="178" t="s">
        <v>113</v>
      </c>
      <c r="C72" s="55">
        <v>100</v>
      </c>
      <c r="D72" s="55">
        <v>100</v>
      </c>
      <c r="E72" s="55">
        <v>100</v>
      </c>
      <c r="F72" s="55">
        <v>100</v>
      </c>
      <c r="G72" s="55">
        <v>100</v>
      </c>
      <c r="H72" s="55">
        <v>100</v>
      </c>
      <c r="I72" s="55">
        <v>100</v>
      </c>
      <c r="J72" s="55">
        <v>100</v>
      </c>
      <c r="K72" s="55">
        <v>100</v>
      </c>
      <c r="L72" s="55">
        <v>100</v>
      </c>
      <c r="M72" s="55">
        <v>100</v>
      </c>
      <c r="N72" s="55">
        <v>100</v>
      </c>
      <c r="O72" s="55">
        <v>100</v>
      </c>
      <c r="P72" s="55">
        <v>100</v>
      </c>
      <c r="Q72" s="55">
        <v>100</v>
      </c>
      <c r="R72" s="55">
        <v>100</v>
      </c>
      <c r="S72" s="55">
        <v>100</v>
      </c>
      <c r="T72" s="55">
        <v>100</v>
      </c>
      <c r="U72" s="55">
        <v>100</v>
      </c>
      <c r="V72" s="55">
        <v>100</v>
      </c>
      <c r="W72" s="54">
        <v>100</v>
      </c>
      <c r="X72" s="54">
        <v>100</v>
      </c>
    </row>
    <row r="73" spans="1:24" ht="15.75" x14ac:dyDescent="0.25">
      <c r="A73" s="113"/>
      <c r="B73" s="179" t="s">
        <v>114</v>
      </c>
      <c r="C73" s="117">
        <v>280.51600000000002</v>
      </c>
      <c r="D73" s="117">
        <v>0</v>
      </c>
      <c r="E73" s="117">
        <v>270.29199999999997</v>
      </c>
      <c r="F73" s="117">
        <v>0</v>
      </c>
      <c r="G73" s="117">
        <v>317.76499999999999</v>
      </c>
      <c r="H73" s="117">
        <v>0</v>
      </c>
      <c r="I73" s="117">
        <v>0</v>
      </c>
      <c r="J73" s="117">
        <v>0</v>
      </c>
      <c r="K73" s="117">
        <v>0</v>
      </c>
      <c r="L73" s="117">
        <v>295.52</v>
      </c>
      <c r="M73" s="117">
        <v>0</v>
      </c>
      <c r="N73" s="117">
        <v>286.572</v>
      </c>
      <c r="O73" s="117">
        <v>103.35599999999999</v>
      </c>
      <c r="P73" s="117">
        <v>400</v>
      </c>
      <c r="Q73" s="117">
        <v>400</v>
      </c>
      <c r="R73" s="117">
        <v>373.78199999999998</v>
      </c>
      <c r="S73" s="117">
        <v>359.72</v>
      </c>
      <c r="T73" s="117">
        <v>25.256</v>
      </c>
      <c r="U73" s="117">
        <v>400</v>
      </c>
      <c r="V73" s="117">
        <v>0</v>
      </c>
      <c r="W73" s="119">
        <v>116.40929999999999</v>
      </c>
      <c r="X73" s="119">
        <v>175.63894999999999</v>
      </c>
    </row>
    <row r="74" spans="1:24" ht="15.75" x14ac:dyDescent="0.25">
      <c r="A74" s="113"/>
      <c r="B74" s="179" t="s">
        <v>115</v>
      </c>
      <c r="C74" s="117">
        <v>0</v>
      </c>
      <c r="D74" s="117">
        <v>328.589</v>
      </c>
      <c r="E74" s="117">
        <v>0</v>
      </c>
      <c r="F74" s="117">
        <v>304.99099999999999</v>
      </c>
      <c r="G74" s="117">
        <v>0</v>
      </c>
      <c r="H74" s="117">
        <v>306.03500000000003</v>
      </c>
      <c r="I74" s="117">
        <v>304.37299999999999</v>
      </c>
      <c r="J74" s="117">
        <v>285.48099999999999</v>
      </c>
      <c r="K74" s="117">
        <v>293.25599999999997</v>
      </c>
      <c r="L74" s="117">
        <v>0</v>
      </c>
      <c r="M74" s="117">
        <v>287.36099999999999</v>
      </c>
      <c r="N74" s="117">
        <v>0</v>
      </c>
      <c r="O74" s="117">
        <v>375</v>
      </c>
      <c r="P74" s="117">
        <v>48.555999999999997</v>
      </c>
      <c r="Q74" s="117">
        <v>13.324</v>
      </c>
      <c r="R74" s="117">
        <v>0</v>
      </c>
      <c r="S74" s="117">
        <v>0</v>
      </c>
      <c r="T74" s="117">
        <v>375</v>
      </c>
      <c r="U74" s="117">
        <v>2.6120000000000001</v>
      </c>
      <c r="V74" s="117">
        <v>347.37599999999998</v>
      </c>
      <c r="W74" s="119">
        <v>182.27249999999998</v>
      </c>
      <c r="X74" s="119">
        <v>163.59769999999997</v>
      </c>
    </row>
    <row r="75" spans="1:24" ht="16.5" thickBot="1" x14ac:dyDescent="0.3">
      <c r="A75" s="115"/>
      <c r="B75" s="180" t="s">
        <v>116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50.972999999999999</v>
      </c>
      <c r="L75" s="118">
        <v>52.268999999999998</v>
      </c>
      <c r="M75" s="118">
        <v>6.452</v>
      </c>
      <c r="N75" s="118">
        <v>8.5540000000000003</v>
      </c>
      <c r="O75" s="118">
        <v>100</v>
      </c>
      <c r="P75" s="118">
        <v>100</v>
      </c>
      <c r="Q75" s="118">
        <v>100</v>
      </c>
      <c r="R75" s="118">
        <v>100</v>
      </c>
      <c r="S75" s="118">
        <v>100</v>
      </c>
      <c r="T75" s="118">
        <v>100</v>
      </c>
      <c r="U75" s="118">
        <v>100</v>
      </c>
      <c r="V75" s="118">
        <v>100</v>
      </c>
      <c r="W75" s="119">
        <v>10.324199999999999</v>
      </c>
      <c r="X75" s="119">
        <v>45.912400000000005</v>
      </c>
    </row>
    <row r="76" spans="1:24" ht="17.25" thickTop="1" thickBot="1" x14ac:dyDescent="0.3">
      <c r="A76" s="181"/>
      <c r="B76" s="32" t="s">
        <v>23</v>
      </c>
      <c r="C76" s="68">
        <v>0</v>
      </c>
      <c r="D76" s="68">
        <v>0</v>
      </c>
      <c r="E76" s="68">
        <v>5</v>
      </c>
      <c r="F76" s="68">
        <v>0</v>
      </c>
      <c r="G76" s="68">
        <v>-387</v>
      </c>
      <c r="H76" s="68">
        <v>0</v>
      </c>
      <c r="I76" s="68">
        <v>0</v>
      </c>
      <c r="J76" s="68">
        <v>0</v>
      </c>
      <c r="K76" s="68">
        <v>0</v>
      </c>
      <c r="L76" s="68">
        <v>-82.3</v>
      </c>
      <c r="M76" s="68">
        <v>0</v>
      </c>
      <c r="N76" s="68">
        <v>-762</v>
      </c>
      <c r="O76" s="68">
        <v>-354</v>
      </c>
      <c r="P76" s="68">
        <v>-642</v>
      </c>
      <c r="Q76" s="68">
        <v>-77.78</v>
      </c>
      <c r="R76" s="68">
        <v>0</v>
      </c>
      <c r="S76" s="68">
        <v>-716.8</v>
      </c>
      <c r="T76" s="68">
        <v>0</v>
      </c>
      <c r="U76" s="68">
        <v>-81.540000000000006</v>
      </c>
      <c r="V76" s="68">
        <v>0</v>
      </c>
      <c r="W76" s="182"/>
      <c r="X76" s="182"/>
    </row>
    <row r="77" spans="1:24" ht="16.5" thickTop="1" x14ac:dyDescent="0.25">
      <c r="A77" s="33"/>
      <c r="B77" s="34" t="s">
        <v>20</v>
      </c>
      <c r="C77" s="69">
        <v>158.18799999999999</v>
      </c>
      <c r="D77" s="69">
        <v>156.78600000000006</v>
      </c>
      <c r="E77" s="69">
        <v>148.40999999999985</v>
      </c>
      <c r="F77" s="69">
        <v>121.58000000000015</v>
      </c>
      <c r="G77" s="69">
        <v>571.5300000000002</v>
      </c>
      <c r="H77" s="69">
        <v>114.05999999999995</v>
      </c>
      <c r="I77" s="69">
        <v>117.87000000000012</v>
      </c>
      <c r="J77" s="69">
        <v>118.54999999999973</v>
      </c>
      <c r="K77" s="69">
        <v>117.67000000000007</v>
      </c>
      <c r="L77" s="69">
        <v>111.22000000000003</v>
      </c>
      <c r="M77" s="69">
        <v>108.5</v>
      </c>
      <c r="N77" s="69">
        <v>105.99000000000001</v>
      </c>
      <c r="O77" s="69">
        <v>503.1889999999994</v>
      </c>
      <c r="P77" s="69">
        <v>906.28200000000061</v>
      </c>
      <c r="Q77" s="69">
        <v>253.64800000000014</v>
      </c>
      <c r="R77" s="69">
        <v>323.3479999999995</v>
      </c>
      <c r="S77" s="69">
        <v>979.90200000000027</v>
      </c>
      <c r="T77" s="69">
        <v>117.1869999999999</v>
      </c>
      <c r="U77" s="69">
        <v>555.17900000000009</v>
      </c>
      <c r="V77" s="69">
        <v>551.02700000000004</v>
      </c>
      <c r="W77" s="70"/>
      <c r="X77" s="70"/>
    </row>
    <row r="78" spans="1:24" ht="15.75" x14ac:dyDescent="0.25">
      <c r="A78" s="35"/>
      <c r="B78" s="36" t="s">
        <v>21</v>
      </c>
      <c r="C78" s="71">
        <v>790.56700000000001</v>
      </c>
      <c r="D78" s="71">
        <v>1102.97</v>
      </c>
      <c r="E78" s="71">
        <v>887.33500000000004</v>
      </c>
      <c r="F78" s="71">
        <v>797.55500000000006</v>
      </c>
      <c r="G78" s="71">
        <v>899.39599999999996</v>
      </c>
      <c r="H78" s="71">
        <v>1004.1510000000001</v>
      </c>
      <c r="I78" s="71">
        <v>931.05300000000011</v>
      </c>
      <c r="J78" s="71">
        <v>951.95900000000006</v>
      </c>
      <c r="K78" s="71">
        <v>1164.8089999999997</v>
      </c>
      <c r="L78" s="71">
        <v>1104.4059999999999</v>
      </c>
      <c r="M78" s="71">
        <v>1112.0310000000002</v>
      </c>
      <c r="N78" s="71">
        <v>1845.248</v>
      </c>
      <c r="O78" s="71">
        <v>2153.3559999999998</v>
      </c>
      <c r="P78" s="71">
        <v>2123.556</v>
      </c>
      <c r="Q78" s="71">
        <v>2088.3240000000001</v>
      </c>
      <c r="R78" s="71">
        <v>2048.7820000000002</v>
      </c>
      <c r="S78" s="71">
        <v>2034.72</v>
      </c>
      <c r="T78" s="71">
        <v>2075.2560000000003</v>
      </c>
      <c r="U78" s="71">
        <v>2077.6120000000001</v>
      </c>
      <c r="V78" s="71">
        <v>1672.723</v>
      </c>
      <c r="W78" s="70"/>
      <c r="X78" s="70"/>
    </row>
    <row r="79" spans="1:24" ht="15.75" x14ac:dyDescent="0.25">
      <c r="A79" s="35"/>
      <c r="B79" s="36" t="s">
        <v>22</v>
      </c>
      <c r="C79" s="71">
        <v>948.755</v>
      </c>
      <c r="D79" s="71">
        <v>1259.7560000000001</v>
      </c>
      <c r="E79" s="71">
        <v>1035.7449999999999</v>
      </c>
      <c r="F79" s="71">
        <v>919.13500000000022</v>
      </c>
      <c r="G79" s="71">
        <v>1470.9260000000002</v>
      </c>
      <c r="H79" s="71">
        <v>1118.211</v>
      </c>
      <c r="I79" s="71">
        <v>1048.9230000000002</v>
      </c>
      <c r="J79" s="71">
        <v>1070.5089999999998</v>
      </c>
      <c r="K79" s="71">
        <v>1282.4789999999998</v>
      </c>
      <c r="L79" s="71">
        <v>1215.626</v>
      </c>
      <c r="M79" s="71">
        <v>1220.5310000000002</v>
      </c>
      <c r="N79" s="71">
        <v>1951.2380000000001</v>
      </c>
      <c r="O79" s="71">
        <v>2656.5449999999992</v>
      </c>
      <c r="P79" s="71">
        <v>3029.8380000000006</v>
      </c>
      <c r="Q79" s="71">
        <v>2341.9720000000002</v>
      </c>
      <c r="R79" s="71">
        <v>2372.1299999999997</v>
      </c>
      <c r="S79" s="71">
        <v>3014.6220000000003</v>
      </c>
      <c r="T79" s="71">
        <v>2192.4430000000002</v>
      </c>
      <c r="U79" s="71">
        <v>2632.7910000000002</v>
      </c>
      <c r="V79" s="71">
        <v>2223.75</v>
      </c>
      <c r="W79" s="70"/>
      <c r="X79" s="70"/>
    </row>
    <row r="80" spans="1:24" ht="16.5" customHeight="1" x14ac:dyDescent="0.25">
      <c r="A80" s="35"/>
      <c r="B80" s="37" t="s">
        <v>39</v>
      </c>
      <c r="C80" s="38"/>
      <c r="D80" s="38"/>
      <c r="E80" s="38"/>
      <c r="F80" s="38"/>
      <c r="G80" s="38"/>
      <c r="H80" s="38"/>
      <c r="I80" s="38"/>
      <c r="J80" s="39"/>
      <c r="K80" s="40"/>
      <c r="L80" s="40"/>
      <c r="M80" s="40"/>
      <c r="N80" s="39"/>
      <c r="O80" s="39"/>
      <c r="P80" s="39"/>
      <c r="Q80" s="40"/>
      <c r="R80" s="40"/>
      <c r="S80" s="40"/>
      <c r="T80" s="40"/>
      <c r="U80" s="41"/>
      <c r="V80" s="41"/>
      <c r="W80" s="70"/>
      <c r="X80" s="70"/>
    </row>
    <row r="82" spans="2:24" ht="15.75" x14ac:dyDescent="0.25">
      <c r="B82" s="224" t="s">
        <v>130</v>
      </c>
    </row>
    <row r="83" spans="2:24" x14ac:dyDescent="0.25">
      <c r="B83" s="190"/>
      <c r="C83" s="191" t="s">
        <v>1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2"/>
      <c r="V83" s="191"/>
      <c r="X83" s="191"/>
    </row>
    <row r="84" spans="2:24" x14ac:dyDescent="0.25">
      <c r="B84" s="93" t="s">
        <v>0</v>
      </c>
      <c r="C84" s="1">
        <v>2017</v>
      </c>
      <c r="D84" s="1">
        <v>2018</v>
      </c>
      <c r="E84" s="1">
        <v>2019</v>
      </c>
      <c r="F84" s="1">
        <v>2020</v>
      </c>
      <c r="G84" s="1">
        <v>2021</v>
      </c>
      <c r="H84" s="1">
        <v>2022</v>
      </c>
      <c r="I84" s="1">
        <v>2023</v>
      </c>
      <c r="J84" s="1">
        <v>2024</v>
      </c>
      <c r="K84" s="1">
        <v>2025</v>
      </c>
      <c r="L84" s="1">
        <v>2026</v>
      </c>
      <c r="M84" s="1">
        <v>2027</v>
      </c>
      <c r="N84" s="1">
        <v>2028</v>
      </c>
      <c r="O84" s="1">
        <v>2029</v>
      </c>
      <c r="P84" s="1">
        <v>2030</v>
      </c>
      <c r="Q84" s="1">
        <v>2031</v>
      </c>
      <c r="R84" s="1">
        <v>2032</v>
      </c>
      <c r="S84" s="1">
        <v>2033</v>
      </c>
      <c r="T84" s="1">
        <v>2034</v>
      </c>
      <c r="U84" s="1">
        <v>2035</v>
      </c>
      <c r="V84" s="1">
        <v>2036</v>
      </c>
      <c r="X84" s="1" t="s">
        <v>2</v>
      </c>
    </row>
    <row r="85" spans="2:24" x14ac:dyDescent="0.25">
      <c r="B85" s="193" t="s">
        <v>3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5"/>
      <c r="X85" s="228"/>
    </row>
    <row r="86" spans="2:24" x14ac:dyDescent="0.25">
      <c r="B86" s="2" t="s">
        <v>4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436.35700000000003</v>
      </c>
      <c r="Q86" s="95">
        <v>0</v>
      </c>
      <c r="R86" s="95">
        <v>0</v>
      </c>
      <c r="S86" s="95">
        <v>476.577</v>
      </c>
      <c r="T86" s="95">
        <v>0</v>
      </c>
      <c r="U86" s="95">
        <v>0</v>
      </c>
      <c r="V86" s="95">
        <v>476.577</v>
      </c>
      <c r="X86" s="187">
        <v>1389.511</v>
      </c>
    </row>
    <row r="87" spans="2:24" x14ac:dyDescent="0.25">
      <c r="B87" s="194" t="s">
        <v>5</v>
      </c>
      <c r="C87" s="187">
        <v>0</v>
      </c>
      <c r="D87" s="187">
        <v>0</v>
      </c>
      <c r="E87" s="187">
        <v>0</v>
      </c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0</v>
      </c>
      <c r="N87" s="187">
        <v>0</v>
      </c>
      <c r="O87" s="187">
        <v>0</v>
      </c>
      <c r="P87" s="187">
        <v>199.92400000000001</v>
      </c>
      <c r="Q87" s="187">
        <v>0</v>
      </c>
      <c r="R87" s="187">
        <v>0</v>
      </c>
      <c r="S87" s="187">
        <v>199.92400000000001</v>
      </c>
      <c r="T87" s="187">
        <v>0</v>
      </c>
      <c r="U87" s="187">
        <v>0</v>
      </c>
      <c r="V87" s="187">
        <v>0</v>
      </c>
      <c r="X87" s="187">
        <v>399.84800000000001</v>
      </c>
    </row>
    <row r="88" spans="2:24" x14ac:dyDescent="0.25">
      <c r="B88" s="194" t="s">
        <v>6</v>
      </c>
      <c r="C88" s="187">
        <v>158.18799999999999</v>
      </c>
      <c r="D88" s="187">
        <v>156.786</v>
      </c>
      <c r="E88" s="187">
        <v>148.41</v>
      </c>
      <c r="F88" s="187">
        <v>121.58</v>
      </c>
      <c r="G88" s="187">
        <v>121.53000000000002</v>
      </c>
      <c r="H88" s="187">
        <v>114.06000000000002</v>
      </c>
      <c r="I88" s="187">
        <v>117.87000000000002</v>
      </c>
      <c r="J88" s="187">
        <v>118.55000000000001</v>
      </c>
      <c r="K88" s="187">
        <v>117.67000000000003</v>
      </c>
      <c r="L88" s="187">
        <v>111.22</v>
      </c>
      <c r="M88" s="187">
        <v>108.5</v>
      </c>
      <c r="N88" s="187">
        <v>102.66</v>
      </c>
      <c r="O88" s="187">
        <v>96.340000000000018</v>
      </c>
      <c r="P88" s="187">
        <v>96.19</v>
      </c>
      <c r="Q88" s="187">
        <v>94.81</v>
      </c>
      <c r="R88" s="187">
        <v>83.380000000000024</v>
      </c>
      <c r="S88" s="187">
        <v>74.59</v>
      </c>
      <c r="T88" s="187">
        <v>65.710000000000008</v>
      </c>
      <c r="U88" s="187">
        <v>62.89</v>
      </c>
      <c r="V88" s="187">
        <v>62.82</v>
      </c>
      <c r="X88" s="187">
        <v>2133.7540000000004</v>
      </c>
    </row>
    <row r="89" spans="2:24" x14ac:dyDescent="0.25">
      <c r="B89" s="194" t="s">
        <v>7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187">
        <v>3.33</v>
      </c>
      <c r="O89" s="187">
        <v>320.09000000000003</v>
      </c>
      <c r="P89" s="187">
        <v>13.68</v>
      </c>
      <c r="Q89" s="187">
        <v>3.34</v>
      </c>
      <c r="R89" s="187">
        <v>3.36</v>
      </c>
      <c r="S89" s="187">
        <v>3.11</v>
      </c>
      <c r="T89" s="187">
        <v>3.67</v>
      </c>
      <c r="U89" s="187">
        <v>3.05</v>
      </c>
      <c r="V89" s="187">
        <v>11.629999999999999</v>
      </c>
      <c r="X89" s="187">
        <v>365.26000000000005</v>
      </c>
    </row>
    <row r="90" spans="2:24" x14ac:dyDescent="0.25">
      <c r="B90" s="194" t="s">
        <v>8</v>
      </c>
      <c r="C90" s="187">
        <v>0</v>
      </c>
      <c r="D90" s="187">
        <v>0</v>
      </c>
      <c r="E90" s="187">
        <v>0</v>
      </c>
      <c r="F90" s="187">
        <v>0</v>
      </c>
      <c r="G90" s="187">
        <v>450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187">
        <v>0</v>
      </c>
      <c r="P90" s="187">
        <v>85.498999999999995</v>
      </c>
      <c r="Q90" s="187">
        <v>0</v>
      </c>
      <c r="R90" s="187">
        <v>0</v>
      </c>
      <c r="S90" s="187">
        <v>0</v>
      </c>
      <c r="T90" s="187">
        <v>0</v>
      </c>
      <c r="U90" s="187">
        <v>268.72199999999998</v>
      </c>
      <c r="V90" s="187">
        <v>0</v>
      </c>
      <c r="X90" s="187">
        <v>804.221</v>
      </c>
    </row>
    <row r="91" spans="2:24" x14ac:dyDescent="0.25">
      <c r="B91" s="3" t="s">
        <v>117</v>
      </c>
      <c r="C91" s="96">
        <v>0</v>
      </c>
      <c r="D91" s="96">
        <v>0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30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X91" s="96">
        <v>30</v>
      </c>
    </row>
    <row r="92" spans="2:24" x14ac:dyDescent="0.25">
      <c r="B92" s="183" t="s">
        <v>9</v>
      </c>
      <c r="C92" s="96">
        <v>0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86.759</v>
      </c>
      <c r="P92" s="96">
        <v>44.631999999999998</v>
      </c>
      <c r="Q92" s="96">
        <v>155.49799999999999</v>
      </c>
      <c r="R92" s="96">
        <v>236.608</v>
      </c>
      <c r="S92" s="96">
        <v>225.70099999999999</v>
      </c>
      <c r="T92" s="96">
        <v>47.807000000000002</v>
      </c>
      <c r="U92" s="96">
        <v>220.517</v>
      </c>
      <c r="V92" s="96">
        <v>0</v>
      </c>
      <c r="X92" s="96">
        <v>1017.5220000000002</v>
      </c>
    </row>
    <row r="93" spans="2:24" x14ac:dyDescent="0.25">
      <c r="B93" s="183" t="s">
        <v>118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X93" s="96">
        <v>0</v>
      </c>
    </row>
    <row r="94" spans="2:24" x14ac:dyDescent="0.25">
      <c r="B94" s="183" t="s">
        <v>119</v>
      </c>
      <c r="C94" s="96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X94" s="96">
        <v>0</v>
      </c>
    </row>
    <row r="95" spans="2:24" x14ac:dyDescent="0.25">
      <c r="B95" s="183" t="s">
        <v>120</v>
      </c>
      <c r="C95" s="96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X95" s="96">
        <v>0</v>
      </c>
    </row>
    <row r="96" spans="2:24" x14ac:dyDescent="0.25">
      <c r="B96" s="183" t="s">
        <v>121</v>
      </c>
      <c r="C96" s="96">
        <v>0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X96" s="96">
        <v>0</v>
      </c>
    </row>
    <row r="97" spans="2:24" x14ac:dyDescent="0.25">
      <c r="B97" s="3" t="s">
        <v>10</v>
      </c>
      <c r="C97" s="96">
        <v>790.56700000000001</v>
      </c>
      <c r="D97" s="96">
        <v>1102.97</v>
      </c>
      <c r="E97" s="96">
        <v>887.33500000000004</v>
      </c>
      <c r="F97" s="96">
        <v>797.55500000000006</v>
      </c>
      <c r="G97" s="96">
        <v>899.39599999999996</v>
      </c>
      <c r="H97" s="96">
        <v>1004.1510000000001</v>
      </c>
      <c r="I97" s="96">
        <v>931.05300000000011</v>
      </c>
      <c r="J97" s="96">
        <v>951.95900000000006</v>
      </c>
      <c r="K97" s="96">
        <v>1164.8089999999997</v>
      </c>
      <c r="L97" s="96">
        <v>1104.4059999999999</v>
      </c>
      <c r="M97" s="96">
        <v>1112.0310000000002</v>
      </c>
      <c r="N97" s="96">
        <v>1845.248</v>
      </c>
      <c r="O97" s="96">
        <v>2153.3559999999998</v>
      </c>
      <c r="P97" s="96">
        <v>2123.556</v>
      </c>
      <c r="Q97" s="96">
        <v>2088.3240000000001</v>
      </c>
      <c r="R97" s="96">
        <v>2048.7820000000002</v>
      </c>
      <c r="S97" s="96">
        <v>2034.72</v>
      </c>
      <c r="T97" s="96">
        <v>2075.2560000000003</v>
      </c>
      <c r="U97" s="96">
        <v>2077.6120000000001</v>
      </c>
      <c r="V97" s="96">
        <v>1672.723</v>
      </c>
      <c r="X97" s="96">
        <v>1443.29045</v>
      </c>
    </row>
    <row r="98" spans="2:24" x14ac:dyDescent="0.25">
      <c r="B98" s="3" t="s">
        <v>122</v>
      </c>
      <c r="C98" s="96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X98" s="96">
        <v>0</v>
      </c>
    </row>
    <row r="99" spans="2:24" x14ac:dyDescent="0.25">
      <c r="B99" s="4" t="s">
        <v>123</v>
      </c>
      <c r="C99" s="96">
        <v>0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X99" s="96">
        <v>0</v>
      </c>
    </row>
    <row r="100" spans="2:24" x14ac:dyDescent="0.25">
      <c r="B100" s="94" t="s">
        <v>11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5"/>
      <c r="X100" s="228"/>
    </row>
    <row r="101" spans="2:24" x14ac:dyDescent="0.25">
      <c r="B101" s="186" t="s">
        <v>12</v>
      </c>
      <c r="C101" s="187">
        <v>0</v>
      </c>
      <c r="D101" s="187">
        <v>0</v>
      </c>
      <c r="E101" s="187">
        <v>-280</v>
      </c>
      <c r="F101" s="187">
        <v>0</v>
      </c>
      <c r="G101" s="187">
        <v>-387</v>
      </c>
      <c r="H101" s="187">
        <v>0</v>
      </c>
      <c r="I101" s="187">
        <v>0</v>
      </c>
      <c r="J101" s="187">
        <v>0</v>
      </c>
      <c r="K101" s="187">
        <v>0</v>
      </c>
      <c r="L101" s="187">
        <v>-82.3</v>
      </c>
      <c r="M101" s="187">
        <v>0</v>
      </c>
      <c r="N101" s="187">
        <v>0</v>
      </c>
      <c r="O101" s="187">
        <v>-354</v>
      </c>
      <c r="P101" s="187">
        <v>0</v>
      </c>
      <c r="Q101" s="187">
        <v>0</v>
      </c>
      <c r="R101" s="187">
        <v>0</v>
      </c>
      <c r="S101" s="187">
        <v>-359.3</v>
      </c>
      <c r="T101" s="187">
        <v>0</v>
      </c>
      <c r="U101" s="187">
        <v>0</v>
      </c>
      <c r="V101" s="187">
        <v>0</v>
      </c>
      <c r="X101" s="187">
        <v>-1462.6</v>
      </c>
    </row>
    <row r="102" spans="2:24" x14ac:dyDescent="0.25">
      <c r="B102" s="186" t="s">
        <v>13</v>
      </c>
      <c r="C102" s="187">
        <v>0</v>
      </c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-762</v>
      </c>
      <c r="O102" s="187">
        <v>0</v>
      </c>
      <c r="P102" s="187">
        <v>-357</v>
      </c>
      <c r="Q102" s="187">
        <v>-77.78</v>
      </c>
      <c r="R102" s="187">
        <v>0</v>
      </c>
      <c r="S102" s="187">
        <v>-357.5</v>
      </c>
      <c r="T102" s="187">
        <v>0</v>
      </c>
      <c r="U102" s="187">
        <v>-81.540000000000006</v>
      </c>
      <c r="V102" s="187">
        <v>0</v>
      </c>
      <c r="X102" s="187">
        <v>-1635.82</v>
      </c>
    </row>
    <row r="103" spans="2:24" x14ac:dyDescent="0.25">
      <c r="B103" s="186" t="s">
        <v>14</v>
      </c>
      <c r="C103" s="187">
        <v>0</v>
      </c>
      <c r="D103" s="187">
        <v>0</v>
      </c>
      <c r="E103" s="187">
        <v>285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87">
        <v>0</v>
      </c>
      <c r="P103" s="187">
        <v>-285</v>
      </c>
      <c r="Q103" s="187">
        <v>0</v>
      </c>
      <c r="R103" s="187">
        <v>0</v>
      </c>
      <c r="S103" s="187">
        <v>0</v>
      </c>
      <c r="T103" s="187">
        <v>0</v>
      </c>
      <c r="U103" s="187">
        <v>0</v>
      </c>
      <c r="V103" s="187">
        <v>0</v>
      </c>
      <c r="X103" s="187">
        <v>0</v>
      </c>
    </row>
    <row r="104" spans="2:24" x14ac:dyDescent="0.25">
      <c r="B104" s="186" t="s">
        <v>15</v>
      </c>
      <c r="C104" s="187">
        <v>0</v>
      </c>
      <c r="D104" s="187">
        <v>0</v>
      </c>
      <c r="E104" s="187">
        <v>0</v>
      </c>
      <c r="F104" s="187">
        <v>0</v>
      </c>
      <c r="G104" s="187">
        <v>0</v>
      </c>
      <c r="H104" s="187">
        <v>0</v>
      </c>
      <c r="I104" s="187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O104" s="187">
        <v>0</v>
      </c>
      <c r="P104" s="187">
        <v>0</v>
      </c>
      <c r="Q104" s="187">
        <v>0</v>
      </c>
      <c r="R104" s="187">
        <v>0</v>
      </c>
      <c r="S104" s="187">
        <v>0</v>
      </c>
      <c r="T104" s="187">
        <v>0</v>
      </c>
      <c r="U104" s="187">
        <v>0</v>
      </c>
      <c r="V104" s="187">
        <v>0</v>
      </c>
      <c r="X104" s="187">
        <v>0</v>
      </c>
    </row>
    <row r="105" spans="2:24" x14ac:dyDescent="0.25">
      <c r="B105" s="120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X105" s="97"/>
    </row>
    <row r="106" spans="2:24" x14ac:dyDescent="0.25">
      <c r="B106" s="188" t="s">
        <v>2</v>
      </c>
      <c r="C106" s="189">
        <v>948.755</v>
      </c>
      <c r="D106" s="189">
        <v>1259.7560000000001</v>
      </c>
      <c r="E106" s="189">
        <v>1040.7450000000001</v>
      </c>
      <c r="F106" s="189">
        <v>919.1350000000001</v>
      </c>
      <c r="G106" s="189">
        <v>1083.9259999999999</v>
      </c>
      <c r="H106" s="189">
        <v>1118.211</v>
      </c>
      <c r="I106" s="189">
        <v>1048.9230000000002</v>
      </c>
      <c r="J106" s="189">
        <v>1070.509</v>
      </c>
      <c r="K106" s="189">
        <v>1282.4789999999998</v>
      </c>
      <c r="L106" s="189">
        <v>1133.326</v>
      </c>
      <c r="M106" s="189">
        <v>1220.5310000000002</v>
      </c>
      <c r="N106" s="189">
        <v>1189.2380000000001</v>
      </c>
      <c r="O106" s="189">
        <v>2302.5450000000001</v>
      </c>
      <c r="P106" s="189">
        <v>2387.8379999999997</v>
      </c>
      <c r="Q106" s="189">
        <v>2264.192</v>
      </c>
      <c r="R106" s="189">
        <v>2372.13</v>
      </c>
      <c r="S106" s="189">
        <v>2297.8220000000001</v>
      </c>
      <c r="T106" s="189">
        <v>2192.4430000000002</v>
      </c>
      <c r="U106" s="189">
        <v>2551.2510000000002</v>
      </c>
      <c r="V106" s="189">
        <v>2223.75</v>
      </c>
      <c r="W106" s="219"/>
      <c r="X106" s="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Compare</vt:lpstr>
      <vt:lpstr>2017 IRP</vt:lpstr>
      <vt:lpstr>2015 IRP Update</vt:lpstr>
      <vt:lpstr>Fall 2016 Business Plan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2017-04-07T16:39:15Z</dcterms:created>
  <dcterms:modified xsi:type="dcterms:W3CDTF">2017-04-07T16:39:36Z</dcterms:modified>
</cp:coreProperties>
</file>