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505" windowWidth="15360" windowHeight="7890" tabRatio="775"/>
  </bookViews>
  <sheets>
    <sheet name="Fig 1.1" sheetId="5" r:id="rId1"/>
  </sheets>
  <calcPr calcId="152511"/>
</workbook>
</file>

<file path=xl/calcChain.xml><?xml version="1.0" encoding="utf-8"?>
<calcChain xmlns="http://schemas.openxmlformats.org/spreadsheetml/2006/main">
  <c r="B78" i="5" l="1"/>
  <c r="B77" i="5"/>
  <c r="D60" i="5" l="1"/>
  <c r="B48" i="5" l="1"/>
  <c r="B49" i="5" s="1"/>
  <c r="B50" i="5" s="1"/>
  <c r="B51" i="5" s="1"/>
  <c r="B52" i="5" s="1"/>
  <c r="B53" i="5" s="1"/>
  <c r="B54" i="5" s="1"/>
  <c r="B55" i="5" s="1"/>
  <c r="B56" i="5" s="1"/>
  <c r="B35" i="5"/>
  <c r="B36" i="5" s="1"/>
  <c r="B37" i="5" s="1"/>
  <c r="B38" i="5" s="1"/>
  <c r="B39" i="5" s="1"/>
  <c r="B40" i="5" s="1"/>
  <c r="B41" i="5" s="1"/>
  <c r="B42" i="5" s="1"/>
  <c r="B43" i="5" s="1"/>
  <c r="B20" i="5"/>
  <c r="B21" i="5" l="1"/>
  <c r="B80" i="5" s="1"/>
  <c r="B79" i="5"/>
  <c r="B22" i="5"/>
  <c r="C26" i="5"/>
  <c r="C22" i="5"/>
  <c r="C19" i="5"/>
  <c r="C25" i="5"/>
  <c r="C21" i="5"/>
  <c r="C28" i="5"/>
  <c r="C24" i="5"/>
  <c r="C20" i="5"/>
  <c r="C27" i="5"/>
  <c r="C23" i="5"/>
  <c r="I15" i="5"/>
  <c r="G15" i="5"/>
  <c r="D15" i="5"/>
  <c r="H15" i="5"/>
  <c r="E15" i="5"/>
  <c r="F15" i="5"/>
  <c r="B23" i="5" l="1"/>
  <c r="B81" i="5"/>
  <c r="D76" i="5"/>
  <c r="C76" i="5"/>
  <c r="B24" i="5" l="1"/>
  <c r="B82" i="5"/>
  <c r="C42" i="5"/>
  <c r="C35" i="5"/>
  <c r="B25" i="5" l="1"/>
  <c r="B83" i="5"/>
  <c r="C34" i="5"/>
  <c r="C60" i="5" s="1"/>
  <c r="B60" i="5"/>
  <c r="B26" i="5" l="1"/>
  <c r="B84" i="5"/>
  <c r="D69" i="5"/>
  <c r="B27" i="5" l="1"/>
  <c r="B85" i="5"/>
  <c r="B28" i="5" l="1"/>
  <c r="B86" i="5"/>
  <c r="B30" i="5" l="1"/>
  <c r="B29" i="5"/>
  <c r="B5" i="5" l="1"/>
  <c r="D67" i="5" l="1"/>
  <c r="B6" i="5"/>
  <c r="B61" i="5"/>
  <c r="C52" i="5"/>
  <c r="C82" i="5" s="1"/>
  <c r="C54" i="5"/>
  <c r="C84" i="5" s="1"/>
  <c r="C37" i="5"/>
  <c r="C41" i="5"/>
  <c r="C67" i="5" s="1"/>
  <c r="D30" i="5"/>
  <c r="H30" i="5"/>
  <c r="C50" i="5"/>
  <c r="C80" i="5" s="1"/>
  <c r="C40" i="5"/>
  <c r="C36" i="5"/>
  <c r="C38" i="5"/>
  <c r="G30" i="5"/>
  <c r="C56" i="5"/>
  <c r="C86" i="5" s="1"/>
  <c r="C48" i="5"/>
  <c r="C78" i="5" s="1"/>
  <c r="C43" i="5"/>
  <c r="C39" i="5"/>
  <c r="F30" i="5"/>
  <c r="C55" i="5"/>
  <c r="C85" i="5" s="1"/>
  <c r="C51" i="5"/>
  <c r="C81" i="5" s="1"/>
  <c r="C49" i="5"/>
  <c r="C79" i="5" s="1"/>
  <c r="C53" i="5"/>
  <c r="C83" i="5" s="1"/>
  <c r="I30" i="5"/>
  <c r="E30" i="5"/>
  <c r="C69" i="5" l="1"/>
  <c r="C61" i="5"/>
  <c r="D61" i="5"/>
  <c r="C66" i="5"/>
  <c r="D66" i="5"/>
  <c r="D65" i="5"/>
  <c r="C65" i="5"/>
  <c r="D63" i="5"/>
  <c r="C63" i="5"/>
  <c r="D64" i="5"/>
  <c r="C64" i="5"/>
  <c r="C62" i="5"/>
  <c r="D62" i="5"/>
  <c r="D68" i="5"/>
  <c r="C68" i="5"/>
  <c r="C15" i="5"/>
  <c r="B7" i="5"/>
  <c r="B62" i="5"/>
  <c r="D86" i="5"/>
  <c r="D77" i="5"/>
  <c r="D79" i="5"/>
  <c r="D84" i="5"/>
  <c r="D82" i="5"/>
  <c r="D81" i="5"/>
  <c r="D83" i="5"/>
  <c r="D78" i="5"/>
  <c r="D85" i="5"/>
  <c r="D80" i="5"/>
  <c r="C47" i="5"/>
  <c r="C30" i="5"/>
  <c r="C77" i="5" l="1"/>
  <c r="C57" i="5"/>
  <c r="B8" i="5"/>
  <c r="B63" i="5"/>
  <c r="B9" i="5" l="1"/>
  <c r="B64" i="5"/>
  <c r="B10" i="5" l="1"/>
  <c r="B65" i="5"/>
  <c r="B11" i="5" l="1"/>
  <c r="B66" i="5"/>
  <c r="B12" i="5" l="1"/>
  <c r="B13" i="5" s="1"/>
  <c r="B67" i="5"/>
  <c r="B68" i="5" l="1"/>
  <c r="B69" i="5" l="1"/>
  <c r="B14" i="5"/>
  <c r="B15" i="5"/>
</calcChain>
</file>

<file path=xl/sharedStrings.xml><?xml version="1.0" encoding="utf-8"?>
<sst xmlns="http://schemas.openxmlformats.org/spreadsheetml/2006/main" count="42" uniqueCount="18">
  <si>
    <t>OR</t>
  </si>
  <si>
    <t>WA</t>
  </si>
  <si>
    <t>CA</t>
  </si>
  <si>
    <t>UT</t>
  </si>
  <si>
    <t>WY</t>
  </si>
  <si>
    <t>Year</t>
  </si>
  <si>
    <t>Total</t>
  </si>
  <si>
    <t xml:space="preserve">ID </t>
  </si>
  <si>
    <t>2017 IRP</t>
  </si>
  <si>
    <t>2017 IRP Update</t>
  </si>
  <si>
    <t>Table A.1 – Forecasted Annual Load Growth, 2018 through 2027 (Megawatt-hours), at Generation, pre-DSM</t>
  </si>
  <si>
    <t>Table A.2 - Forecasted Annual Coincident Peak Load (Megawatts) at Generation, pre-DSM</t>
  </si>
  <si>
    <t>Table A.3 – Annual Load Growth Change: 2017 IRP Forecast less 2017 IRP Update Forecast (Megawatt-hours) at Generation, pre-DSM</t>
  </si>
  <si>
    <t>Table A.4 – Annual Coincident Peak Growth Change: 2017 IRP Forecast less 2017 IRP Update Forecast (Megawatts) at Generation, pre-DSM</t>
  </si>
  <si>
    <r>
      <t> </t>
    </r>
    <r>
      <rPr>
        <sz val="10"/>
        <rFont val="Times New Roman"/>
        <family val="1"/>
      </rPr>
      <t>Needs a border line on bottom of chart.</t>
    </r>
  </si>
  <si>
    <t>avg</t>
  </si>
  <si>
    <t xml:space="preserve"> Forecasted Annual Load Growth (GWh)</t>
  </si>
  <si>
    <t>1.1 –  System Coincident Peak Load 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</si>
</sst>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.19999999999999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/>
    <xf numFmtId="164" fontId="5" fillId="0" borderId="0" xfId="0" applyNumberFormat="1" applyFont="1"/>
    <xf numFmtId="9" fontId="5" fillId="0" borderId="0" xfId="2" applyFont="1"/>
    <xf numFmtId="164" fontId="5" fillId="0" borderId="0" xfId="0" applyNumberFormat="1" applyFont="1" applyFill="1" applyBorder="1"/>
    <xf numFmtId="1" fontId="5" fillId="0" borderId="0" xfId="0" applyNumberFormat="1" applyFont="1"/>
    <xf numFmtId="43" fontId="5" fillId="0" borderId="0" xfId="0" applyNumberFormat="1" applyFont="1"/>
    <xf numFmtId="165" fontId="5" fillId="0" borderId="0" xfId="2" applyNumberFormat="1" applyFont="1"/>
    <xf numFmtId="166" fontId="5" fillId="0" borderId="0" xfId="0" applyNumberFormat="1" applyFont="1"/>
    <xf numFmtId="10" fontId="5" fillId="0" borderId="0" xfId="2" applyNumberFormat="1" applyFont="1"/>
    <xf numFmtId="0" fontId="5" fillId="0" borderId="0" xfId="0" applyNumberFormat="1" applyFont="1" applyFill="1" applyBorder="1"/>
    <xf numFmtId="165" fontId="5" fillId="0" borderId="0" xfId="2" applyNumberFormat="1" applyFont="1" applyFill="1" applyBorder="1"/>
    <xf numFmtId="0" fontId="5" fillId="0" borderId="1" xfId="0" applyFont="1" applyBorder="1"/>
    <xf numFmtId="43" fontId="5" fillId="0" borderId="1" xfId="0" applyNumberFormat="1" applyFont="1" applyBorder="1"/>
    <xf numFmtId="3" fontId="5" fillId="0" borderId="0" xfId="0" applyNumberFormat="1" applyFont="1"/>
    <xf numFmtId="4" fontId="5" fillId="0" borderId="0" xfId="0" applyNumberFormat="1" applyFont="1"/>
    <xf numFmtId="0" fontId="7" fillId="0" borderId="0" xfId="0" applyFont="1"/>
    <xf numFmtId="17" fontId="5" fillId="0" borderId="0" xfId="0" applyNumberFormat="1" applyFont="1"/>
    <xf numFmtId="164" fontId="5" fillId="0" borderId="1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55976176054914"/>
          <c:y val="6.991907261592302E-2"/>
          <c:w val="0.81067602126657246"/>
          <c:h val="0.70851268591426075"/>
        </c:manualLayout>
      </c:layout>
      <c:lineChart>
        <c:grouping val="standard"/>
        <c:varyColors val="0"/>
        <c:ser>
          <c:idx val="0"/>
          <c:order val="0"/>
          <c:tx>
            <c:strRef>
              <c:f>'Fig 1.1'!$C$59</c:f>
              <c:strCache>
                <c:ptCount val="1"/>
                <c:pt idx="0">
                  <c:v>2017 IRP</c:v>
                </c:pt>
              </c:strCache>
            </c:strRef>
          </c:tx>
          <c:cat>
            <c:numRef>
              <c:f>'Fig 1.1'!$B$60:$B$69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'Fig 1.1'!$C$60:$C$69</c:f>
              <c:numCache>
                <c:formatCode>_(* #,##0.00_);_(* \(#,##0.00\);_(* "-"??_);_(@_)</c:formatCode>
                <c:ptCount val="10"/>
                <c:pt idx="0">
                  <c:v>60670.45</c:v>
                </c:pt>
                <c:pt idx="1">
                  <c:v>61301.37</c:v>
                </c:pt>
                <c:pt idx="2">
                  <c:v>61863.3</c:v>
                </c:pt>
                <c:pt idx="3">
                  <c:v>62297.2</c:v>
                </c:pt>
                <c:pt idx="4">
                  <c:v>63007.03</c:v>
                </c:pt>
                <c:pt idx="5">
                  <c:v>63799.73</c:v>
                </c:pt>
                <c:pt idx="6">
                  <c:v>64610.36</c:v>
                </c:pt>
                <c:pt idx="7">
                  <c:v>65171.56</c:v>
                </c:pt>
                <c:pt idx="8">
                  <c:v>65182.98</c:v>
                </c:pt>
                <c:pt idx="9">
                  <c:v>65683.649999999994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1.1'!$D$59</c:f>
              <c:strCache>
                <c:ptCount val="1"/>
                <c:pt idx="0">
                  <c:v>2017 IRP Update</c:v>
                </c:pt>
              </c:strCache>
            </c:strRef>
          </c:tx>
          <c:cat>
            <c:numRef>
              <c:f>'Fig 1.1'!$B$60:$B$69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'Fig 1.1'!$D$60:$D$69</c:f>
              <c:numCache>
                <c:formatCode>_(* #,##0.00_);_(* \(#,##0.00\);_(* "-"??_);_(@_)</c:formatCode>
                <c:ptCount val="10"/>
                <c:pt idx="0">
                  <c:v>59876.34</c:v>
                </c:pt>
                <c:pt idx="1">
                  <c:v>60448.53</c:v>
                </c:pt>
                <c:pt idx="2">
                  <c:v>60684.39</c:v>
                </c:pt>
                <c:pt idx="3">
                  <c:v>60952.639999999999</c:v>
                </c:pt>
                <c:pt idx="4">
                  <c:v>61451.78</c:v>
                </c:pt>
                <c:pt idx="5">
                  <c:v>61983.040000000001</c:v>
                </c:pt>
                <c:pt idx="6">
                  <c:v>62662</c:v>
                </c:pt>
                <c:pt idx="7">
                  <c:v>63004.77</c:v>
                </c:pt>
                <c:pt idx="8">
                  <c:v>62578.26</c:v>
                </c:pt>
                <c:pt idx="9">
                  <c:v>62922.46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67104"/>
        <c:axId val="595235936"/>
      </c:lineChart>
      <c:catAx>
        <c:axId val="52986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595235936"/>
        <c:crosses val="autoZero"/>
        <c:auto val="1"/>
        <c:lblAlgn val="ctr"/>
        <c:lblOffset val="100"/>
        <c:noMultiLvlLbl val="0"/>
      </c:catAx>
      <c:valAx>
        <c:axId val="595235936"/>
        <c:scaling>
          <c:orientation val="minMax"/>
          <c:min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>
            <c:manualLayout>
              <c:xMode val="edge"/>
              <c:yMode val="edge"/>
              <c:x val="1.080876909617067E-2"/>
              <c:y val="0.4093933180227471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5298671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691675333036202"/>
          <c:y val="0.9023939195100612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79621778047"/>
          <c:y val="7.3391294838145243E-2"/>
          <c:w val="0.81455599300087489"/>
          <c:h val="0.71912292213473317"/>
        </c:manualLayout>
      </c:layout>
      <c:lineChart>
        <c:grouping val="standard"/>
        <c:varyColors val="0"/>
        <c:ser>
          <c:idx val="0"/>
          <c:order val="0"/>
          <c:tx>
            <c:strRef>
              <c:f>'Fig 1.1'!$C$59</c:f>
              <c:strCache>
                <c:ptCount val="1"/>
                <c:pt idx="0">
                  <c:v>2017 IRP</c:v>
                </c:pt>
              </c:strCache>
            </c:strRef>
          </c:tx>
          <c:cat>
            <c:numRef>
              <c:f>'Fig 1.1'!$B$60:$B$69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'Fig 1.1'!$C$77:$C$86</c:f>
              <c:numCache>
                <c:formatCode>_(* #,##0_);_(* \(#,##0\);_(* "-"??_);_(@_)</c:formatCode>
                <c:ptCount val="10"/>
                <c:pt idx="0">
                  <c:v>10224.712999999998</c:v>
                </c:pt>
                <c:pt idx="1">
                  <c:v>10310.015000000001</c:v>
                </c:pt>
                <c:pt idx="2">
                  <c:v>10403.217999999999</c:v>
                </c:pt>
                <c:pt idx="3">
                  <c:v>10518.418000000001</c:v>
                </c:pt>
                <c:pt idx="4">
                  <c:v>10624.160000000002</c:v>
                </c:pt>
                <c:pt idx="5">
                  <c:v>10706.387999999999</c:v>
                </c:pt>
                <c:pt idx="6">
                  <c:v>10804.439</c:v>
                </c:pt>
                <c:pt idx="7">
                  <c:v>10919.630999999999</c:v>
                </c:pt>
                <c:pt idx="8">
                  <c:v>10931.280999999997</c:v>
                </c:pt>
                <c:pt idx="9">
                  <c:v>11020.807999999999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1.1'!$D$59</c:f>
              <c:strCache>
                <c:ptCount val="1"/>
                <c:pt idx="0">
                  <c:v>2017 IRP Update</c:v>
                </c:pt>
              </c:strCache>
            </c:strRef>
          </c:tx>
          <c:cat>
            <c:numRef>
              <c:f>'Fig 1.1'!$B$60:$B$69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'Fig 1.1'!$D$77:$D$86</c:f>
              <c:numCache>
                <c:formatCode>_(* #,##0_);_(* \(#,##0\);_(* "-"??_);_(@_)</c:formatCode>
                <c:ptCount val="10"/>
                <c:pt idx="0">
                  <c:v>9971.1649999999991</c:v>
                </c:pt>
                <c:pt idx="1">
                  <c:v>10005.039000000001</c:v>
                </c:pt>
                <c:pt idx="2">
                  <c:v>10038.177</c:v>
                </c:pt>
                <c:pt idx="3">
                  <c:v>10109.048000000001</c:v>
                </c:pt>
                <c:pt idx="4">
                  <c:v>10190.309000000001</c:v>
                </c:pt>
                <c:pt idx="5">
                  <c:v>10266.288999999999</c:v>
                </c:pt>
                <c:pt idx="6">
                  <c:v>10343.630999999999</c:v>
                </c:pt>
                <c:pt idx="7">
                  <c:v>10419.181999999999</c:v>
                </c:pt>
                <c:pt idx="8">
                  <c:v>10422.135999999999</c:v>
                </c:pt>
                <c:pt idx="9">
                  <c:v>10461.771999999999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75176"/>
        <c:axId val="589575568"/>
      </c:lineChart>
      <c:catAx>
        <c:axId val="58957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89575568"/>
        <c:crosses val="autoZero"/>
        <c:auto val="1"/>
        <c:lblAlgn val="ctr"/>
        <c:lblOffset val="100"/>
        <c:noMultiLvlLbl val="0"/>
      </c:catAx>
      <c:valAx>
        <c:axId val="589575568"/>
        <c:scaling>
          <c:orientation val="minMax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458509993943065E-2"/>
              <c:y val="0.4639597003499563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5895751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662793863095882"/>
          <c:y val="0.9023939195100612"/>
          <c:w val="0.78933530568952859"/>
          <c:h val="9.336030912802564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54727</xdr:colOff>
      <xdr:row>46</xdr:row>
      <xdr:rowOff>66675</xdr:rowOff>
    </xdr:from>
    <xdr:to>
      <xdr:col>20</xdr:col>
      <xdr:colOff>197602</xdr:colOff>
      <xdr:row>69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847724</xdr:colOff>
      <xdr:row>74</xdr:row>
      <xdr:rowOff>57150</xdr:rowOff>
    </xdr:from>
    <xdr:to>
      <xdr:col>20</xdr:col>
      <xdr:colOff>142874</xdr:colOff>
      <xdr:row>96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86"/>
  <sheetViews>
    <sheetView showGridLines="0" tabSelected="1" topLeftCell="A71" zoomScaleNormal="100" workbookViewId="0">
      <selection activeCell="H84" sqref="H84"/>
    </sheetView>
  </sheetViews>
  <sheetFormatPr defaultRowHeight="12.75" x14ac:dyDescent="0.2"/>
  <cols>
    <col min="1" max="1" width="14" style="11" customWidth="1"/>
    <col min="2" max="2" width="11.28515625" style="11" customWidth="1"/>
    <col min="3" max="3" width="14.28515625" style="11" customWidth="1"/>
    <col min="4" max="9" width="11.28515625" style="11" customWidth="1"/>
    <col min="10" max="11" width="9.28515625" style="11" bestFit="1" customWidth="1"/>
    <col min="12" max="12" width="3.7109375" style="11" customWidth="1"/>
    <col min="13" max="14" width="11.28515625" style="11" bestFit="1" customWidth="1"/>
    <col min="15" max="16" width="9.28515625" style="11" bestFit="1" customWidth="1"/>
    <col min="17" max="17" width="14" style="11" bestFit="1" customWidth="1"/>
    <col min="18" max="19" width="11.28515625" style="11" bestFit="1" customWidth="1"/>
    <col min="20" max="22" width="9.28515625" style="11" bestFit="1" customWidth="1"/>
    <col min="23" max="23" width="12" style="11" customWidth="1"/>
    <col min="24" max="24" width="14" style="11" bestFit="1" customWidth="1"/>
    <col min="25" max="25" width="11.5703125" style="11" bestFit="1" customWidth="1"/>
    <col min="26" max="16384" width="9.140625" style="11"/>
  </cols>
  <sheetData>
    <row r="1" spans="2:28" x14ac:dyDescent="0.2">
      <c r="K1" s="12"/>
      <c r="R1" s="13"/>
      <c r="S1" s="13"/>
      <c r="T1" s="13"/>
      <c r="U1" s="13"/>
      <c r="V1" s="13"/>
      <c r="W1" s="13"/>
    </row>
    <row r="2" spans="2:28" x14ac:dyDescent="0.2">
      <c r="B2" s="11" t="s">
        <v>10</v>
      </c>
      <c r="K2" s="12"/>
      <c r="R2" s="13"/>
    </row>
    <row r="3" spans="2:28" ht="15.75" x14ac:dyDescent="0.2">
      <c r="B3" s="2" t="s">
        <v>5</v>
      </c>
      <c r="C3" s="2" t="s">
        <v>6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7</v>
      </c>
      <c r="J3" s="13"/>
      <c r="K3" s="6"/>
      <c r="S3" s="14"/>
    </row>
    <row r="4" spans="2:28" x14ac:dyDescent="0.2">
      <c r="B4" s="1">
        <v>2018</v>
      </c>
      <c r="C4" s="3">
        <v>59876340</v>
      </c>
      <c r="D4" s="3">
        <v>14828080</v>
      </c>
      <c r="E4" s="3">
        <v>4568290</v>
      </c>
      <c r="F4" s="3">
        <v>903060</v>
      </c>
      <c r="G4" s="3">
        <v>25660060</v>
      </c>
      <c r="H4" s="3">
        <v>10023590</v>
      </c>
      <c r="I4" s="3">
        <v>3893260</v>
      </c>
      <c r="J4" s="13"/>
      <c r="K4" s="15"/>
      <c r="N4" s="13"/>
      <c r="S4" s="14"/>
      <c r="V4" s="13"/>
      <c r="W4" s="13"/>
      <c r="X4" s="16"/>
      <c r="Y4" s="13"/>
      <c r="Z4" s="17"/>
    </row>
    <row r="5" spans="2:28" x14ac:dyDescent="0.2">
      <c r="B5" s="1">
        <f>B4+1</f>
        <v>2019</v>
      </c>
      <c r="C5" s="3">
        <v>60448530</v>
      </c>
      <c r="D5" s="3">
        <v>15148080</v>
      </c>
      <c r="E5" s="3">
        <v>4602170</v>
      </c>
      <c r="F5" s="3">
        <v>899340</v>
      </c>
      <c r="G5" s="3">
        <v>25871850</v>
      </c>
      <c r="H5" s="3">
        <v>10006200</v>
      </c>
      <c r="I5" s="3">
        <v>3920890</v>
      </c>
      <c r="J5" s="13"/>
      <c r="K5" s="15"/>
      <c r="N5" s="13"/>
      <c r="S5" s="14"/>
      <c r="V5" s="13"/>
      <c r="W5" s="13"/>
      <c r="X5" s="16"/>
      <c r="Y5" s="13"/>
      <c r="Z5" s="17"/>
    </row>
    <row r="6" spans="2:28" x14ac:dyDescent="0.2">
      <c r="B6" s="1">
        <f t="shared" ref="B6:B12" si="0">B5+1</f>
        <v>2020</v>
      </c>
      <c r="C6" s="3">
        <v>60684390</v>
      </c>
      <c r="D6" s="3">
        <v>15171700</v>
      </c>
      <c r="E6" s="3">
        <v>4622620</v>
      </c>
      <c r="F6" s="3">
        <v>891670</v>
      </c>
      <c r="G6" s="3">
        <v>26029500</v>
      </c>
      <c r="H6" s="3">
        <v>10029430</v>
      </c>
      <c r="I6" s="3">
        <v>3939470</v>
      </c>
      <c r="J6" s="13"/>
      <c r="K6" s="15"/>
      <c r="N6" s="13"/>
      <c r="S6" s="14"/>
      <c r="V6" s="13"/>
      <c r="W6" s="13"/>
      <c r="X6" s="16"/>
      <c r="Y6" s="13"/>
      <c r="Z6" s="17"/>
    </row>
    <row r="7" spans="2:28" x14ac:dyDescent="0.2">
      <c r="B7" s="1">
        <f t="shared" si="0"/>
        <v>2021</v>
      </c>
      <c r="C7" s="3">
        <v>60952640</v>
      </c>
      <c r="D7" s="3">
        <v>15218700</v>
      </c>
      <c r="E7" s="3">
        <v>4620810</v>
      </c>
      <c r="F7" s="3">
        <v>883870</v>
      </c>
      <c r="G7" s="3">
        <v>26210610</v>
      </c>
      <c r="H7" s="3">
        <v>10063780</v>
      </c>
      <c r="I7" s="3">
        <v>3954870</v>
      </c>
      <c r="J7" s="13"/>
      <c r="K7" s="13"/>
      <c r="N7" s="13"/>
      <c r="S7" s="14"/>
      <c r="V7" s="13"/>
      <c r="W7" s="13"/>
      <c r="X7" s="16"/>
      <c r="Y7" s="13"/>
      <c r="Z7" s="17"/>
    </row>
    <row r="8" spans="2:28" x14ac:dyDescent="0.2">
      <c r="B8" s="1">
        <f t="shared" si="0"/>
        <v>2022</v>
      </c>
      <c r="C8" s="3">
        <v>61451780</v>
      </c>
      <c r="D8" s="3">
        <v>15316170</v>
      </c>
      <c r="E8" s="3">
        <v>4634340</v>
      </c>
      <c r="F8" s="3">
        <v>880000</v>
      </c>
      <c r="G8" s="3">
        <v>26499690</v>
      </c>
      <c r="H8" s="3">
        <v>10140100</v>
      </c>
      <c r="I8" s="3">
        <v>3981480</v>
      </c>
      <c r="J8" s="13"/>
      <c r="K8" s="13"/>
      <c r="N8" s="13"/>
      <c r="S8" s="14"/>
      <c r="V8" s="13"/>
      <c r="W8" s="13"/>
      <c r="X8" s="16"/>
      <c r="Y8" s="13"/>
      <c r="Z8" s="17"/>
    </row>
    <row r="9" spans="2:28" x14ac:dyDescent="0.2">
      <c r="B9" s="1">
        <f t="shared" si="0"/>
        <v>2023</v>
      </c>
      <c r="C9" s="3">
        <v>61983040</v>
      </c>
      <c r="D9" s="3">
        <v>15423000</v>
      </c>
      <c r="E9" s="3">
        <v>4652580</v>
      </c>
      <c r="F9" s="3">
        <v>876680</v>
      </c>
      <c r="G9" s="3">
        <v>26802770</v>
      </c>
      <c r="H9" s="3">
        <v>10216900</v>
      </c>
      <c r="I9" s="3">
        <v>4011110</v>
      </c>
      <c r="J9" s="13"/>
      <c r="K9" s="13"/>
      <c r="N9" s="13"/>
      <c r="S9" s="14"/>
      <c r="V9" s="13"/>
      <c r="W9" s="13"/>
      <c r="X9" s="16"/>
      <c r="Y9" s="13"/>
      <c r="Z9" s="17"/>
    </row>
    <row r="10" spans="2:28" x14ac:dyDescent="0.2">
      <c r="B10" s="1">
        <f t="shared" si="0"/>
        <v>2024</v>
      </c>
      <c r="C10" s="3">
        <v>62662000</v>
      </c>
      <c r="D10" s="3">
        <v>15570800</v>
      </c>
      <c r="E10" s="3">
        <v>4689120</v>
      </c>
      <c r="F10" s="3">
        <v>875620</v>
      </c>
      <c r="G10" s="3">
        <v>27164620</v>
      </c>
      <c r="H10" s="3">
        <v>10315860</v>
      </c>
      <c r="I10" s="3">
        <v>4045980</v>
      </c>
      <c r="J10" s="13"/>
      <c r="K10" s="13"/>
      <c r="N10" s="13"/>
      <c r="V10" s="13"/>
      <c r="W10" s="13"/>
      <c r="X10" s="16"/>
      <c r="Y10" s="13"/>
      <c r="Z10" s="17"/>
    </row>
    <row r="11" spans="2:28" x14ac:dyDescent="0.2">
      <c r="B11" s="1">
        <f t="shared" si="0"/>
        <v>2025</v>
      </c>
      <c r="C11" s="3">
        <v>63004770</v>
      </c>
      <c r="D11" s="3">
        <v>15629340</v>
      </c>
      <c r="E11" s="3">
        <v>4701470</v>
      </c>
      <c r="F11" s="3">
        <v>868930</v>
      </c>
      <c r="G11" s="3">
        <v>27378200</v>
      </c>
      <c r="H11" s="3">
        <v>10360020</v>
      </c>
      <c r="I11" s="3">
        <v>4066810</v>
      </c>
      <c r="K11" s="13"/>
      <c r="N11" s="13"/>
      <c r="S11" s="18"/>
      <c r="V11" s="13"/>
      <c r="W11" s="13"/>
      <c r="X11" s="16"/>
      <c r="Y11" s="13"/>
      <c r="Z11" s="17"/>
    </row>
    <row r="12" spans="2:28" x14ac:dyDescent="0.2">
      <c r="B12" s="1">
        <f t="shared" si="0"/>
        <v>2026</v>
      </c>
      <c r="C12" s="3">
        <v>62578260</v>
      </c>
      <c r="D12" s="3">
        <v>15721380</v>
      </c>
      <c r="E12" s="3">
        <v>4728450</v>
      </c>
      <c r="F12" s="3">
        <v>864610</v>
      </c>
      <c r="G12" s="3">
        <v>26741980</v>
      </c>
      <c r="H12" s="3">
        <v>10429410</v>
      </c>
      <c r="I12" s="3">
        <v>4092430</v>
      </c>
      <c r="K12" s="13"/>
      <c r="N12" s="13"/>
      <c r="S12" s="18"/>
      <c r="V12" s="13"/>
      <c r="W12" s="13"/>
      <c r="AA12" s="13"/>
      <c r="AB12" s="17"/>
    </row>
    <row r="13" spans="2:28" x14ac:dyDescent="0.2">
      <c r="B13" s="1">
        <f>B12+1</f>
        <v>2027</v>
      </c>
      <c r="C13" s="3">
        <v>62922460</v>
      </c>
      <c r="D13" s="3">
        <v>15817000</v>
      </c>
      <c r="E13" s="3">
        <v>4754380</v>
      </c>
      <c r="F13" s="3">
        <v>860700</v>
      </c>
      <c r="G13" s="3">
        <v>26874580</v>
      </c>
      <c r="H13" s="3">
        <v>10498300</v>
      </c>
      <c r="I13" s="3">
        <v>4117500</v>
      </c>
      <c r="K13" s="13"/>
      <c r="N13" s="13"/>
      <c r="S13" s="18"/>
      <c r="V13" s="13"/>
      <c r="W13" s="13"/>
      <c r="AA13" s="13"/>
      <c r="AB13" s="17"/>
    </row>
    <row r="14" spans="2:28" ht="15.75" x14ac:dyDescent="0.2">
      <c r="B14" s="30" t="str">
        <f>"Average Annual Growth Rate for "&amp;B4&amp;"-"&amp;B13</f>
        <v>Average Annual Growth Rate for 2018-2027</v>
      </c>
      <c r="C14" s="31"/>
      <c r="D14" s="31"/>
      <c r="E14" s="31"/>
      <c r="F14" s="31"/>
      <c r="G14" s="31"/>
      <c r="H14" s="31"/>
      <c r="I14" s="32"/>
    </row>
    <row r="15" spans="2:28" x14ac:dyDescent="0.2">
      <c r="B15" s="1" t="str">
        <f>B4&amp;" - "&amp;B13</f>
        <v>2018 - 2027</v>
      </c>
      <c r="C15" s="4">
        <f t="shared" ref="C15:I15" si="1">(C13/C4)^(1/(COUNT(C4:C13)-1))-1</f>
        <v>5.5287540441977256E-3</v>
      </c>
      <c r="D15" s="4">
        <f t="shared" si="1"/>
        <v>7.1994177017171701E-3</v>
      </c>
      <c r="E15" s="4">
        <f t="shared" si="1"/>
        <v>4.4462267064198091E-3</v>
      </c>
      <c r="F15" s="4">
        <f t="shared" si="1"/>
        <v>-5.3238870272875882E-3</v>
      </c>
      <c r="G15" s="4">
        <f t="shared" si="1"/>
        <v>5.151575184969559E-3</v>
      </c>
      <c r="H15" s="4">
        <f t="shared" si="1"/>
        <v>5.1545753890558377E-3</v>
      </c>
      <c r="I15" s="4">
        <f t="shared" si="1"/>
        <v>6.2415455650326468E-3</v>
      </c>
      <c r="V15" s="19"/>
      <c r="W15" s="13"/>
      <c r="X15" s="17"/>
    </row>
    <row r="16" spans="2:28" x14ac:dyDescent="0.2">
      <c r="B16" s="5"/>
      <c r="C16" s="7"/>
      <c r="D16" s="7"/>
      <c r="E16" s="7"/>
      <c r="F16" s="7"/>
      <c r="G16" s="7"/>
      <c r="H16" s="7"/>
      <c r="I16" s="7"/>
      <c r="V16" s="19"/>
      <c r="W16" s="13"/>
      <c r="X16" s="17"/>
    </row>
    <row r="17" spans="2:14" x14ac:dyDescent="0.2">
      <c r="B17" s="11" t="s">
        <v>11</v>
      </c>
    </row>
    <row r="18" spans="2:14" ht="15.75" x14ac:dyDescent="0.2">
      <c r="B18" s="2" t="s">
        <v>5</v>
      </c>
      <c r="C18" s="2" t="s">
        <v>6</v>
      </c>
      <c r="D18" s="2" t="s">
        <v>0</v>
      </c>
      <c r="E18" s="2" t="s">
        <v>1</v>
      </c>
      <c r="F18" s="2" t="s">
        <v>2</v>
      </c>
      <c r="G18" s="2" t="s">
        <v>3</v>
      </c>
      <c r="H18" s="2" t="s">
        <v>4</v>
      </c>
      <c r="I18" s="2" t="s">
        <v>7</v>
      </c>
      <c r="M18" s="16"/>
    </row>
    <row r="19" spans="2:14" x14ac:dyDescent="0.2">
      <c r="B19" s="1">
        <v>2018</v>
      </c>
      <c r="C19" s="3">
        <f>SUM(D19:I19)</f>
        <v>9971.1649999999991</v>
      </c>
      <c r="D19" s="3">
        <v>2325.9859999999999</v>
      </c>
      <c r="E19" s="3">
        <v>751.72</v>
      </c>
      <c r="F19" s="3">
        <v>148.29400000000001</v>
      </c>
      <c r="G19" s="3">
        <v>4687.3130000000001</v>
      </c>
      <c r="H19" s="3">
        <v>1283.0250000000001</v>
      </c>
      <c r="I19" s="3">
        <v>774.827</v>
      </c>
      <c r="K19" s="13"/>
      <c r="M19" s="16"/>
      <c r="N19" s="18"/>
    </row>
    <row r="20" spans="2:14" x14ac:dyDescent="0.2">
      <c r="B20" s="1">
        <f>B19+1</f>
        <v>2019</v>
      </c>
      <c r="C20" s="3">
        <f t="shared" ref="C20:C28" si="2">SUM(D20:I20)</f>
        <v>10005.039000000001</v>
      </c>
      <c r="D20" s="3">
        <v>2355.2170000000001</v>
      </c>
      <c r="E20" s="3">
        <v>757.226</v>
      </c>
      <c r="F20" s="3">
        <v>147.417</v>
      </c>
      <c r="G20" s="3">
        <v>4684.8140000000003</v>
      </c>
      <c r="H20" s="3">
        <v>1280.279</v>
      </c>
      <c r="I20" s="3">
        <v>780.08600000000001</v>
      </c>
      <c r="K20" s="13"/>
      <c r="M20" s="16"/>
      <c r="N20" s="18"/>
    </row>
    <row r="21" spans="2:14" x14ac:dyDescent="0.2">
      <c r="B21" s="1">
        <f t="shared" ref="B21:B27" si="3">B20+1</f>
        <v>2020</v>
      </c>
      <c r="C21" s="3">
        <f t="shared" si="2"/>
        <v>10038.177</v>
      </c>
      <c r="D21" s="3">
        <v>2358.7910000000002</v>
      </c>
      <c r="E21" s="3">
        <v>763.26700000000005</v>
      </c>
      <c r="F21" s="3">
        <v>145.68299999999999</v>
      </c>
      <c r="G21" s="3">
        <v>4704.3100000000004</v>
      </c>
      <c r="H21" s="3">
        <v>1283.71</v>
      </c>
      <c r="I21" s="3">
        <v>782.41600000000005</v>
      </c>
      <c r="K21" s="13"/>
      <c r="M21" s="16"/>
      <c r="N21" s="18"/>
    </row>
    <row r="22" spans="2:14" x14ac:dyDescent="0.2">
      <c r="B22" s="1">
        <f t="shared" si="3"/>
        <v>2021</v>
      </c>
      <c r="C22" s="3">
        <f t="shared" si="2"/>
        <v>10109.048000000001</v>
      </c>
      <c r="D22" s="3">
        <v>2368.0929999999998</v>
      </c>
      <c r="E22" s="3">
        <v>767.55399999999997</v>
      </c>
      <c r="F22" s="3">
        <v>145.167</v>
      </c>
      <c r="G22" s="3">
        <v>4750.4930000000004</v>
      </c>
      <c r="H22" s="3">
        <v>1288.7059999999999</v>
      </c>
      <c r="I22" s="3">
        <v>789.03499999999997</v>
      </c>
      <c r="K22" s="13"/>
      <c r="M22" s="16"/>
      <c r="N22" s="18"/>
    </row>
    <row r="23" spans="2:14" x14ac:dyDescent="0.2">
      <c r="B23" s="1">
        <f t="shared" si="3"/>
        <v>2022</v>
      </c>
      <c r="C23" s="3">
        <f t="shared" si="2"/>
        <v>10190.309000000001</v>
      </c>
      <c r="D23" s="3">
        <v>2377.2800000000002</v>
      </c>
      <c r="E23" s="3">
        <v>772.46600000000001</v>
      </c>
      <c r="F23" s="3">
        <v>144.73500000000001</v>
      </c>
      <c r="G23" s="3">
        <v>4802.9369999999999</v>
      </c>
      <c r="H23" s="3">
        <v>1298.1020000000001</v>
      </c>
      <c r="I23" s="3">
        <v>794.78899999999999</v>
      </c>
      <c r="K23" s="13"/>
      <c r="M23" s="16"/>
      <c r="N23" s="18"/>
    </row>
    <row r="24" spans="2:14" x14ac:dyDescent="0.2">
      <c r="B24" s="1">
        <f t="shared" si="3"/>
        <v>2023</v>
      </c>
      <c r="C24" s="3">
        <f t="shared" si="2"/>
        <v>10266.288999999999</v>
      </c>
      <c r="D24" s="3">
        <v>2385.8240000000001</v>
      </c>
      <c r="E24" s="3">
        <v>777.50800000000004</v>
      </c>
      <c r="F24" s="3">
        <v>145.91800000000001</v>
      </c>
      <c r="G24" s="3">
        <v>4850.3469999999998</v>
      </c>
      <c r="H24" s="3">
        <v>1306.425</v>
      </c>
      <c r="I24" s="3">
        <v>800.26700000000005</v>
      </c>
      <c r="K24" s="13"/>
      <c r="M24" s="16"/>
      <c r="N24" s="18"/>
    </row>
    <row r="25" spans="2:14" x14ac:dyDescent="0.2">
      <c r="B25" s="1">
        <f t="shared" si="3"/>
        <v>2024</v>
      </c>
      <c r="C25" s="3">
        <f t="shared" si="2"/>
        <v>10343.630999999999</v>
      </c>
      <c r="D25" s="3">
        <v>2391.1999999999998</v>
      </c>
      <c r="E25" s="3">
        <v>782.976</v>
      </c>
      <c r="F25" s="3">
        <v>143.77799999999999</v>
      </c>
      <c r="G25" s="3">
        <v>4902.3810000000003</v>
      </c>
      <c r="H25" s="3">
        <v>1317.454</v>
      </c>
      <c r="I25" s="3">
        <v>805.84199999999998</v>
      </c>
      <c r="K25" s="13"/>
      <c r="M25" s="16"/>
      <c r="N25" s="18"/>
    </row>
    <row r="26" spans="2:14" x14ac:dyDescent="0.2">
      <c r="B26" s="1">
        <f t="shared" si="3"/>
        <v>2025</v>
      </c>
      <c r="C26" s="3">
        <f t="shared" si="2"/>
        <v>10419.181999999999</v>
      </c>
      <c r="D26" s="3">
        <v>2406.413</v>
      </c>
      <c r="E26" s="3">
        <v>790.98599999999999</v>
      </c>
      <c r="F26" s="3">
        <v>142.833</v>
      </c>
      <c r="G26" s="3">
        <v>4961.2489999999998</v>
      </c>
      <c r="H26" s="3">
        <v>1324.1030000000001</v>
      </c>
      <c r="I26" s="3">
        <v>793.59799999999996</v>
      </c>
      <c r="K26" s="13"/>
      <c r="M26" s="16"/>
      <c r="N26" s="18"/>
    </row>
    <row r="27" spans="2:14" x14ac:dyDescent="0.2">
      <c r="B27" s="1">
        <f t="shared" si="3"/>
        <v>2026</v>
      </c>
      <c r="C27" s="3">
        <f t="shared" si="2"/>
        <v>10422.135999999999</v>
      </c>
      <c r="D27" s="3">
        <v>2413.5</v>
      </c>
      <c r="E27" s="3">
        <v>796.73599999999999</v>
      </c>
      <c r="F27" s="3">
        <v>142.26599999999999</v>
      </c>
      <c r="G27" s="3">
        <v>4921.8609999999999</v>
      </c>
      <c r="H27" s="3">
        <v>1332.086</v>
      </c>
      <c r="I27" s="3">
        <v>815.68700000000001</v>
      </c>
      <c r="K27" s="13"/>
      <c r="M27" s="16"/>
      <c r="N27" s="18"/>
    </row>
    <row r="28" spans="2:14" x14ac:dyDescent="0.2">
      <c r="B28" s="1">
        <f>B27+1</f>
        <v>2027</v>
      </c>
      <c r="C28" s="3">
        <f t="shared" si="2"/>
        <v>10461.771999999999</v>
      </c>
      <c r="D28" s="3">
        <v>2421.1329999999998</v>
      </c>
      <c r="E28" s="3">
        <v>802.57899999999995</v>
      </c>
      <c r="F28" s="3">
        <v>141.87899999999999</v>
      </c>
      <c r="G28" s="3">
        <v>4932.933</v>
      </c>
      <c r="H28" s="3">
        <v>1340.2149999999999</v>
      </c>
      <c r="I28" s="3">
        <v>823.03300000000002</v>
      </c>
      <c r="K28" s="13"/>
      <c r="M28" s="16"/>
      <c r="N28" s="18"/>
    </row>
    <row r="29" spans="2:14" ht="15.75" x14ac:dyDescent="0.2">
      <c r="B29" s="30" t="str">
        <f>"Average Annual Growth Rate for "&amp;B19&amp;"-"&amp;B28</f>
        <v>Average Annual Growth Rate for 2018-2027</v>
      </c>
      <c r="C29" s="31"/>
      <c r="D29" s="31"/>
      <c r="E29" s="31"/>
      <c r="F29" s="31"/>
      <c r="G29" s="31"/>
      <c r="H29" s="31"/>
      <c r="I29" s="32"/>
    </row>
    <row r="30" spans="2:14" x14ac:dyDescent="0.2">
      <c r="B30" s="1" t="str">
        <f>B19&amp;" - "&amp;B28</f>
        <v>2018 - 2027</v>
      </c>
      <c r="C30" s="4">
        <f>(C28/C19)^(1/(COUNT(C19:C28)-1))-1</f>
        <v>5.350979384540766E-3</v>
      </c>
      <c r="D30" s="4">
        <f t="shared" ref="D30:I30" si="4">(D28/D19)^(1/(COUNT(D19:D28)-1))-1</f>
        <v>4.4645562631702163E-3</v>
      </c>
      <c r="E30" s="4">
        <f t="shared" si="4"/>
        <v>7.300562145159617E-3</v>
      </c>
      <c r="F30" s="4">
        <f t="shared" si="4"/>
        <v>-4.9015268001518786E-3</v>
      </c>
      <c r="G30" s="4">
        <f t="shared" si="4"/>
        <v>5.6910487263583942E-3</v>
      </c>
      <c r="H30" s="4">
        <f t="shared" si="4"/>
        <v>4.8572559438864182E-3</v>
      </c>
      <c r="I30" s="4">
        <f t="shared" si="4"/>
        <v>6.7288172750095132E-3</v>
      </c>
      <c r="K30" s="13"/>
      <c r="L30" s="13"/>
      <c r="M30" s="13"/>
    </row>
    <row r="31" spans="2:14" x14ac:dyDescent="0.2">
      <c r="B31" s="5"/>
      <c r="C31" s="7"/>
      <c r="D31" s="7"/>
      <c r="E31" s="7"/>
      <c r="F31" s="7"/>
      <c r="G31" s="7"/>
      <c r="H31" s="7"/>
      <c r="I31" s="7"/>
      <c r="K31" s="13"/>
      <c r="L31" s="13"/>
      <c r="M31" s="13"/>
    </row>
    <row r="32" spans="2:14" x14ac:dyDescent="0.2">
      <c r="B32" s="11" t="s">
        <v>12</v>
      </c>
      <c r="D32" s="13"/>
      <c r="K32" s="13"/>
      <c r="L32" s="13"/>
    </row>
    <row r="33" spans="2:19" ht="15.75" x14ac:dyDescent="0.2">
      <c r="B33" s="2" t="s">
        <v>5</v>
      </c>
      <c r="C33" s="2" t="s">
        <v>6</v>
      </c>
      <c r="D33" s="2" t="s">
        <v>0</v>
      </c>
      <c r="E33" s="2" t="s">
        <v>1</v>
      </c>
      <c r="F33" s="2" t="s">
        <v>2</v>
      </c>
      <c r="G33" s="2" t="s">
        <v>3</v>
      </c>
      <c r="H33" s="2" t="s">
        <v>4</v>
      </c>
      <c r="I33" s="2" t="s">
        <v>7</v>
      </c>
      <c r="K33" s="20"/>
      <c r="L33" s="20"/>
    </row>
    <row r="34" spans="2:19" x14ac:dyDescent="0.2">
      <c r="B34" s="1">
        <v>2018</v>
      </c>
      <c r="C34" s="3">
        <f t="shared" ref="C34:C43" si="5">SUM(D34:I34)</f>
        <v>-794110</v>
      </c>
      <c r="D34" s="3">
        <v>91380</v>
      </c>
      <c r="E34" s="3">
        <v>70860</v>
      </c>
      <c r="F34" s="3">
        <v>-1160</v>
      </c>
      <c r="G34" s="3">
        <v>-977630</v>
      </c>
      <c r="H34" s="3">
        <v>-27330</v>
      </c>
      <c r="I34" s="3">
        <v>49770</v>
      </c>
    </row>
    <row r="35" spans="2:19" x14ac:dyDescent="0.2">
      <c r="B35" s="1">
        <f>B34+1</f>
        <v>2019</v>
      </c>
      <c r="C35" s="3">
        <f t="shared" si="5"/>
        <v>-852840</v>
      </c>
      <c r="D35" s="3">
        <v>266450</v>
      </c>
      <c r="E35" s="3">
        <v>65360</v>
      </c>
      <c r="F35" s="3">
        <v>-2550</v>
      </c>
      <c r="G35" s="3">
        <v>-1084650</v>
      </c>
      <c r="H35" s="3">
        <v>-144390</v>
      </c>
      <c r="I35" s="3">
        <v>46940</v>
      </c>
    </row>
    <row r="36" spans="2:19" x14ac:dyDescent="0.2">
      <c r="B36" s="1">
        <f t="shared" ref="B36:B42" si="6">B35+1</f>
        <v>2020</v>
      </c>
      <c r="C36" s="3">
        <f t="shared" si="5"/>
        <v>-1178910</v>
      </c>
      <c r="D36" s="3">
        <v>219920</v>
      </c>
      <c r="E36" s="3">
        <v>59380</v>
      </c>
      <c r="F36" s="3">
        <v>-6160</v>
      </c>
      <c r="G36" s="3">
        <v>-1230920</v>
      </c>
      <c r="H36" s="3">
        <v>-263410</v>
      </c>
      <c r="I36" s="3">
        <v>42280</v>
      </c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">
      <c r="B37" s="1">
        <f t="shared" si="6"/>
        <v>2021</v>
      </c>
      <c r="C37" s="3">
        <f t="shared" si="5"/>
        <v>-1344560</v>
      </c>
      <c r="D37" s="3">
        <v>198830</v>
      </c>
      <c r="E37" s="3">
        <v>35300</v>
      </c>
      <c r="F37" s="3">
        <v>-8270</v>
      </c>
      <c r="G37" s="3">
        <v>-1336400</v>
      </c>
      <c r="H37" s="3">
        <v>-270360</v>
      </c>
      <c r="I37" s="3">
        <v>36340</v>
      </c>
      <c r="K37" s="12"/>
      <c r="L37" s="21"/>
      <c r="M37" s="21"/>
      <c r="N37" s="21"/>
      <c r="O37" s="21"/>
      <c r="P37" s="21"/>
      <c r="Q37" s="21"/>
      <c r="R37" s="12"/>
      <c r="S37" s="15"/>
    </row>
    <row r="38" spans="2:19" x14ac:dyDescent="0.2">
      <c r="B38" s="1">
        <f t="shared" si="6"/>
        <v>2022</v>
      </c>
      <c r="C38" s="3">
        <f t="shared" si="5"/>
        <v>-1555250</v>
      </c>
      <c r="D38" s="3">
        <v>171360</v>
      </c>
      <c r="E38" s="3">
        <v>19250</v>
      </c>
      <c r="F38" s="3">
        <v>-9900</v>
      </c>
      <c r="G38" s="3">
        <v>-1462450</v>
      </c>
      <c r="H38" s="3">
        <v>-304960</v>
      </c>
      <c r="I38" s="3">
        <v>31450</v>
      </c>
      <c r="K38" s="12"/>
      <c r="L38" s="22"/>
      <c r="M38" s="22"/>
      <c r="N38" s="22"/>
      <c r="O38" s="22"/>
      <c r="P38" s="22"/>
      <c r="Q38" s="22"/>
      <c r="R38" s="22"/>
      <c r="S38" s="12"/>
    </row>
    <row r="39" spans="2:19" x14ac:dyDescent="0.2">
      <c r="B39" s="1">
        <f t="shared" si="6"/>
        <v>2023</v>
      </c>
      <c r="C39" s="3">
        <f t="shared" si="5"/>
        <v>-1816690</v>
      </c>
      <c r="D39" s="3">
        <v>146830</v>
      </c>
      <c r="E39" s="3">
        <v>5680</v>
      </c>
      <c r="F39" s="3">
        <v>-11240</v>
      </c>
      <c r="G39" s="3">
        <v>-1595700</v>
      </c>
      <c r="H39" s="3">
        <v>-390030</v>
      </c>
      <c r="I39" s="3">
        <v>27770</v>
      </c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">
      <c r="B40" s="1">
        <f t="shared" si="6"/>
        <v>2024</v>
      </c>
      <c r="C40" s="3">
        <f t="shared" si="5"/>
        <v>-1948360</v>
      </c>
      <c r="D40" s="3">
        <v>122770</v>
      </c>
      <c r="E40" s="3">
        <v>-3360</v>
      </c>
      <c r="F40" s="3">
        <v>-12390</v>
      </c>
      <c r="G40" s="3">
        <v>-1731800</v>
      </c>
      <c r="H40" s="3">
        <v>-347940</v>
      </c>
      <c r="I40" s="3">
        <v>24360</v>
      </c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">
      <c r="B41" s="1">
        <f t="shared" si="6"/>
        <v>2025</v>
      </c>
      <c r="C41" s="3">
        <f t="shared" si="5"/>
        <v>-2166790</v>
      </c>
      <c r="D41" s="3">
        <v>94580</v>
      </c>
      <c r="E41" s="3">
        <v>-19040</v>
      </c>
      <c r="F41" s="3">
        <v>-13880</v>
      </c>
      <c r="G41" s="3">
        <v>-1846430</v>
      </c>
      <c r="H41" s="3">
        <v>-403540</v>
      </c>
      <c r="I41" s="3">
        <v>21520</v>
      </c>
      <c r="K41" s="12"/>
      <c r="L41" s="12"/>
      <c r="M41" s="12"/>
      <c r="N41" s="12"/>
      <c r="O41" s="12"/>
      <c r="P41" s="12"/>
      <c r="Q41" s="12"/>
      <c r="R41" s="12"/>
      <c r="S41" s="12"/>
    </row>
    <row r="42" spans="2:19" ht="15.75" x14ac:dyDescent="0.2">
      <c r="B42" s="1">
        <f t="shared" si="6"/>
        <v>2026</v>
      </c>
      <c r="C42" s="3">
        <f t="shared" si="5"/>
        <v>-2604720</v>
      </c>
      <c r="D42" s="3">
        <v>86460</v>
      </c>
      <c r="E42" s="3">
        <v>-24730</v>
      </c>
      <c r="F42" s="3">
        <v>-14670</v>
      </c>
      <c r="G42" s="3">
        <v>-2152220</v>
      </c>
      <c r="H42" s="3">
        <v>-518450</v>
      </c>
      <c r="I42" s="3">
        <v>18890</v>
      </c>
      <c r="K42" s="12"/>
      <c r="L42" s="6"/>
      <c r="M42" s="6"/>
      <c r="N42" s="6"/>
      <c r="O42" s="6"/>
      <c r="P42" s="6"/>
      <c r="Q42" s="6"/>
      <c r="R42" s="6"/>
      <c r="S42" s="12"/>
    </row>
    <row r="43" spans="2:19" x14ac:dyDescent="0.2">
      <c r="B43" s="1">
        <f>B42+1</f>
        <v>2027</v>
      </c>
      <c r="C43" s="3">
        <f t="shared" si="5"/>
        <v>-2761190</v>
      </c>
      <c r="D43" s="3">
        <v>77190</v>
      </c>
      <c r="E43" s="3">
        <v>-31860</v>
      </c>
      <c r="F43" s="3">
        <v>-15150</v>
      </c>
      <c r="G43" s="3">
        <v>-2283320</v>
      </c>
      <c r="H43" s="3">
        <v>-525070</v>
      </c>
      <c r="I43" s="3">
        <v>17020</v>
      </c>
      <c r="K43" s="12"/>
      <c r="L43" s="22"/>
      <c r="M43" s="22"/>
      <c r="N43" s="22"/>
      <c r="O43" s="22"/>
      <c r="P43" s="22"/>
      <c r="Q43" s="22"/>
      <c r="R43" s="22"/>
      <c r="S43" s="12"/>
    </row>
    <row r="44" spans="2:19" x14ac:dyDescent="0.2">
      <c r="B44" s="5"/>
      <c r="C44" s="8"/>
      <c r="D44" s="8"/>
      <c r="E44" s="8"/>
      <c r="F44" s="8"/>
      <c r="G44" s="8"/>
      <c r="H44" s="8"/>
      <c r="I44" s="8"/>
      <c r="K44" s="12"/>
      <c r="L44" s="22"/>
      <c r="M44" s="22"/>
      <c r="N44" s="22"/>
      <c r="O44" s="22"/>
      <c r="P44" s="22"/>
      <c r="Q44" s="22"/>
      <c r="R44" s="22"/>
      <c r="S44" s="12"/>
    </row>
    <row r="45" spans="2:19" x14ac:dyDescent="0.2">
      <c r="B45" s="11" t="s">
        <v>13</v>
      </c>
      <c r="C45" s="13"/>
      <c r="D45" s="13"/>
      <c r="E45" s="13"/>
      <c r="F45" s="13"/>
      <c r="G45" s="13"/>
      <c r="H45" s="13"/>
      <c r="I45" s="13"/>
    </row>
    <row r="46" spans="2:19" ht="15.75" x14ac:dyDescent="0.2">
      <c r="B46" s="2" t="s">
        <v>5</v>
      </c>
      <c r="C46" s="2" t="s">
        <v>6</v>
      </c>
      <c r="D46" s="2" t="s">
        <v>0</v>
      </c>
      <c r="E46" s="2" t="s">
        <v>1</v>
      </c>
      <c r="F46" s="2" t="s">
        <v>2</v>
      </c>
      <c r="G46" s="2" t="s">
        <v>3</v>
      </c>
      <c r="H46" s="2" t="s">
        <v>4</v>
      </c>
      <c r="I46" s="2" t="s">
        <v>7</v>
      </c>
      <c r="M46" s="9" t="s">
        <v>16</v>
      </c>
    </row>
    <row r="47" spans="2:19" x14ac:dyDescent="0.2">
      <c r="B47" s="1">
        <v>2018</v>
      </c>
      <c r="C47" s="3">
        <f t="shared" ref="C47:C56" si="7">SUM(D47:I47)</f>
        <v>-253.54799999999943</v>
      </c>
      <c r="D47" s="3">
        <v>18.025000000000091</v>
      </c>
      <c r="E47" s="3">
        <v>28.201000000000022</v>
      </c>
      <c r="F47" s="3">
        <v>-3.1749999999999829</v>
      </c>
      <c r="G47" s="3">
        <v>-383.21799999999985</v>
      </c>
      <c r="H47" s="3">
        <v>35.501000000000204</v>
      </c>
      <c r="I47" s="3">
        <v>51.118000000000052</v>
      </c>
    </row>
    <row r="48" spans="2:19" x14ac:dyDescent="0.2">
      <c r="B48" s="1">
        <f>B47+1</f>
        <v>2019</v>
      </c>
      <c r="C48" s="3">
        <f t="shared" si="7"/>
        <v>-304.97600000000011</v>
      </c>
      <c r="D48" s="3">
        <v>6.0149999999998727</v>
      </c>
      <c r="E48" s="3">
        <v>18.09699999999998</v>
      </c>
      <c r="F48" s="3">
        <v>-4.875</v>
      </c>
      <c r="G48" s="3">
        <v>-411.92000000000007</v>
      </c>
      <c r="H48" s="3">
        <v>35.0150000000001</v>
      </c>
      <c r="I48" s="3">
        <v>52.692000000000007</v>
      </c>
    </row>
    <row r="49" spans="2:9" x14ac:dyDescent="0.2">
      <c r="B49" s="1">
        <f t="shared" ref="B49:B55" si="8">B48+1</f>
        <v>2020</v>
      </c>
      <c r="C49" s="3">
        <f t="shared" si="7"/>
        <v>-365.0409999999988</v>
      </c>
      <c r="D49" s="3">
        <v>-8.2999999999628926E-2</v>
      </c>
      <c r="E49" s="3">
        <v>20.891000000000076</v>
      </c>
      <c r="F49" s="3">
        <v>-5.8990000000000009</v>
      </c>
      <c r="G49" s="3">
        <v>-448.01499999999942</v>
      </c>
      <c r="H49" s="3">
        <v>16.439000000000078</v>
      </c>
      <c r="I49" s="3">
        <v>51.62600000000009</v>
      </c>
    </row>
    <row r="50" spans="2:9" x14ac:dyDescent="0.2">
      <c r="B50" s="1">
        <f t="shared" si="8"/>
        <v>2021</v>
      </c>
      <c r="C50" s="3">
        <f t="shared" si="7"/>
        <v>-409.36999999999995</v>
      </c>
      <c r="D50" s="3">
        <v>-6.2300000000000182</v>
      </c>
      <c r="E50" s="3">
        <v>20.115999999999985</v>
      </c>
      <c r="F50" s="3">
        <v>-6.2860000000000014</v>
      </c>
      <c r="G50" s="3">
        <v>-466.06999999999971</v>
      </c>
      <c r="H50" s="3">
        <v>9.8729999999998199</v>
      </c>
      <c r="I50" s="3">
        <v>39.226999999999975</v>
      </c>
    </row>
    <row r="51" spans="2:9" x14ac:dyDescent="0.2">
      <c r="B51" s="1">
        <f t="shared" si="8"/>
        <v>2022</v>
      </c>
      <c r="C51" s="3">
        <f t="shared" si="7"/>
        <v>-433.85100000000017</v>
      </c>
      <c r="D51" s="3">
        <v>-13.885999999999967</v>
      </c>
      <c r="E51" s="3">
        <v>20.085000000000036</v>
      </c>
      <c r="F51" s="3">
        <v>-6.6659999999999968</v>
      </c>
      <c r="G51" s="3">
        <v>-478.14900000000034</v>
      </c>
      <c r="H51" s="3">
        <v>6.2470000000000709</v>
      </c>
      <c r="I51" s="3">
        <v>38.518000000000029</v>
      </c>
    </row>
    <row r="52" spans="2:9" x14ac:dyDescent="0.2">
      <c r="B52" s="1">
        <f t="shared" si="8"/>
        <v>2023</v>
      </c>
      <c r="C52" s="3">
        <f t="shared" si="7"/>
        <v>-440.09900000000027</v>
      </c>
      <c r="D52" s="3">
        <v>-21.172000000000025</v>
      </c>
      <c r="E52" s="3">
        <v>20.349000000000046</v>
      </c>
      <c r="F52" s="3">
        <v>-5.289999999999992</v>
      </c>
      <c r="G52" s="3">
        <v>-491.11300000000028</v>
      </c>
      <c r="H52" s="3">
        <v>3.7159999999998945</v>
      </c>
      <c r="I52" s="3">
        <v>53.411000000000058</v>
      </c>
    </row>
    <row r="53" spans="2:9" x14ac:dyDescent="0.2">
      <c r="B53" s="1">
        <f t="shared" si="8"/>
        <v>2024</v>
      </c>
      <c r="C53" s="3">
        <f t="shared" si="7"/>
        <v>-460.80800000000033</v>
      </c>
      <c r="D53" s="3">
        <v>-33.660000000000309</v>
      </c>
      <c r="E53" s="3">
        <v>20.227999999999952</v>
      </c>
      <c r="F53" s="3">
        <v>-7.3530000000000086</v>
      </c>
      <c r="G53" s="3">
        <v>-506.63799999999992</v>
      </c>
      <c r="H53" s="3">
        <v>12.7349999999999</v>
      </c>
      <c r="I53" s="3">
        <v>53.879999999999995</v>
      </c>
    </row>
    <row r="54" spans="2:9" x14ac:dyDescent="0.2">
      <c r="B54" s="1">
        <f t="shared" si="8"/>
        <v>2025</v>
      </c>
      <c r="C54" s="3">
        <f t="shared" si="7"/>
        <v>-500.4490000000003</v>
      </c>
      <c r="D54" s="3">
        <v>-37.083000000000084</v>
      </c>
      <c r="E54" s="3">
        <v>23.067000000000007</v>
      </c>
      <c r="F54" s="3">
        <v>-7.6810000000000116</v>
      </c>
      <c r="G54" s="3">
        <v>-521.42100000000028</v>
      </c>
      <c r="H54" s="3">
        <v>5.8290000000001783</v>
      </c>
      <c r="I54" s="3">
        <v>36.839999999999918</v>
      </c>
    </row>
    <row r="55" spans="2:9" x14ac:dyDescent="0.2">
      <c r="B55" s="1">
        <f t="shared" si="8"/>
        <v>2026</v>
      </c>
      <c r="C55" s="3">
        <f t="shared" si="7"/>
        <v>-509.14499999999941</v>
      </c>
      <c r="D55" s="3">
        <v>-43.922999999999774</v>
      </c>
      <c r="E55" s="3">
        <v>23.987999999999943</v>
      </c>
      <c r="F55" s="3">
        <v>-8.231000000000023</v>
      </c>
      <c r="G55" s="3">
        <v>-523.8779999999997</v>
      </c>
      <c r="H55" s="3">
        <v>-11.273999999999887</v>
      </c>
      <c r="I55" s="3">
        <v>54.173000000000002</v>
      </c>
    </row>
    <row r="56" spans="2:9" x14ac:dyDescent="0.2">
      <c r="B56" s="1">
        <f>B55+1</f>
        <v>2027</v>
      </c>
      <c r="C56" s="3">
        <f t="shared" si="7"/>
        <v>-559.03599999999983</v>
      </c>
      <c r="D56" s="3">
        <v>-50.900000000000091</v>
      </c>
      <c r="E56" s="3">
        <v>24.757999999999925</v>
      </c>
      <c r="F56" s="3">
        <v>-8.4250000000000114</v>
      </c>
      <c r="G56" s="3">
        <v>-546.30599999999959</v>
      </c>
      <c r="H56" s="3">
        <v>-18.413000000000011</v>
      </c>
      <c r="I56" s="3">
        <v>40.25</v>
      </c>
    </row>
    <row r="57" spans="2:9" x14ac:dyDescent="0.2">
      <c r="B57" s="11" t="s">
        <v>15</v>
      </c>
      <c r="C57" s="13">
        <f>AVERAGE(C47:C56)</f>
        <v>-423.63229999999993</v>
      </c>
      <c r="D57" s="13"/>
      <c r="E57" s="13"/>
      <c r="F57" s="13"/>
      <c r="G57" s="13"/>
      <c r="H57" s="13"/>
      <c r="I57" s="13"/>
    </row>
    <row r="59" spans="2:9" x14ac:dyDescent="0.2">
      <c r="B59" s="23"/>
      <c r="C59" s="23" t="s">
        <v>8</v>
      </c>
      <c r="D59" s="23" t="s">
        <v>9</v>
      </c>
    </row>
    <row r="60" spans="2:9" x14ac:dyDescent="0.2">
      <c r="B60" s="1">
        <f t="shared" ref="B60:B69" si="9">B4</f>
        <v>2018</v>
      </c>
      <c r="C60" s="24">
        <f t="shared" ref="C60:C69" si="10">(C4-C34)/1000</f>
        <v>60670.45</v>
      </c>
      <c r="D60" s="24">
        <f t="shared" ref="D60:D69" si="11">C4/1000</f>
        <v>59876.34</v>
      </c>
      <c r="E60" s="13"/>
      <c r="F60" s="13"/>
      <c r="G60" s="13"/>
      <c r="H60" s="13"/>
      <c r="I60" s="13"/>
    </row>
    <row r="61" spans="2:9" x14ac:dyDescent="0.2">
      <c r="B61" s="1">
        <f t="shared" si="9"/>
        <v>2019</v>
      </c>
      <c r="C61" s="24">
        <f t="shared" si="10"/>
        <v>61301.37</v>
      </c>
      <c r="D61" s="24">
        <f t="shared" si="11"/>
        <v>60448.53</v>
      </c>
      <c r="E61" s="13"/>
      <c r="F61" s="13"/>
      <c r="G61" s="13"/>
      <c r="H61" s="13"/>
      <c r="I61" s="13"/>
    </row>
    <row r="62" spans="2:9" x14ac:dyDescent="0.2">
      <c r="B62" s="1">
        <f t="shared" si="9"/>
        <v>2020</v>
      </c>
      <c r="C62" s="24">
        <f t="shared" si="10"/>
        <v>61863.3</v>
      </c>
      <c r="D62" s="24">
        <f t="shared" si="11"/>
        <v>60684.39</v>
      </c>
      <c r="E62" s="13"/>
      <c r="F62" s="13"/>
      <c r="G62" s="13"/>
      <c r="H62" s="13"/>
      <c r="I62" s="13"/>
    </row>
    <row r="63" spans="2:9" x14ac:dyDescent="0.2">
      <c r="B63" s="1">
        <f t="shared" si="9"/>
        <v>2021</v>
      </c>
      <c r="C63" s="24">
        <f t="shared" si="10"/>
        <v>62297.2</v>
      </c>
      <c r="D63" s="24">
        <f t="shared" si="11"/>
        <v>60952.639999999999</v>
      </c>
      <c r="E63" s="13"/>
      <c r="F63" s="13"/>
      <c r="G63" s="13"/>
      <c r="H63" s="13"/>
      <c r="I63" s="13"/>
    </row>
    <row r="64" spans="2:9" x14ac:dyDescent="0.2">
      <c r="B64" s="1">
        <f t="shared" si="9"/>
        <v>2022</v>
      </c>
      <c r="C64" s="24">
        <f t="shared" si="10"/>
        <v>63007.03</v>
      </c>
      <c r="D64" s="24">
        <f t="shared" si="11"/>
        <v>61451.78</v>
      </c>
      <c r="E64" s="13"/>
      <c r="F64" s="13"/>
      <c r="G64" s="13"/>
      <c r="H64" s="13"/>
      <c r="I64" s="13"/>
    </row>
    <row r="65" spans="2:18" x14ac:dyDescent="0.2">
      <c r="B65" s="1">
        <f t="shared" si="9"/>
        <v>2023</v>
      </c>
      <c r="C65" s="24">
        <f t="shared" si="10"/>
        <v>63799.73</v>
      </c>
      <c r="D65" s="24">
        <f t="shared" si="11"/>
        <v>61983.040000000001</v>
      </c>
      <c r="E65" s="13"/>
      <c r="F65" s="13"/>
      <c r="G65" s="13"/>
      <c r="H65" s="13"/>
      <c r="I65" s="13"/>
    </row>
    <row r="66" spans="2:18" x14ac:dyDescent="0.2">
      <c r="B66" s="1">
        <f t="shared" si="9"/>
        <v>2024</v>
      </c>
      <c r="C66" s="24">
        <f t="shared" si="10"/>
        <v>64610.36</v>
      </c>
      <c r="D66" s="24">
        <f t="shared" si="11"/>
        <v>62662</v>
      </c>
      <c r="E66" s="13"/>
      <c r="F66" s="13"/>
      <c r="G66" s="13"/>
      <c r="H66" s="13"/>
      <c r="I66" s="13"/>
    </row>
    <row r="67" spans="2:18" x14ac:dyDescent="0.2">
      <c r="B67" s="1">
        <f t="shared" si="9"/>
        <v>2025</v>
      </c>
      <c r="C67" s="24">
        <f t="shared" si="10"/>
        <v>65171.56</v>
      </c>
      <c r="D67" s="24">
        <f t="shared" si="11"/>
        <v>63004.77</v>
      </c>
      <c r="E67" s="13"/>
      <c r="F67" s="13"/>
      <c r="G67" s="13"/>
      <c r="H67" s="13"/>
      <c r="I67" s="13"/>
    </row>
    <row r="68" spans="2:18" x14ac:dyDescent="0.2">
      <c r="B68" s="1">
        <f t="shared" si="9"/>
        <v>2026</v>
      </c>
      <c r="C68" s="24">
        <f t="shared" si="10"/>
        <v>65182.98</v>
      </c>
      <c r="D68" s="24">
        <f t="shared" si="11"/>
        <v>62578.26</v>
      </c>
      <c r="E68" s="13"/>
      <c r="F68" s="13"/>
      <c r="G68" s="13"/>
      <c r="H68" s="13"/>
      <c r="I68" s="13"/>
    </row>
    <row r="69" spans="2:18" x14ac:dyDescent="0.2">
      <c r="B69" s="1">
        <f t="shared" si="9"/>
        <v>2027</v>
      </c>
      <c r="C69" s="24">
        <f t="shared" si="10"/>
        <v>65683.649999999994</v>
      </c>
      <c r="D69" s="24">
        <f t="shared" si="11"/>
        <v>62922.46</v>
      </c>
      <c r="E69" s="13"/>
      <c r="F69" s="13"/>
      <c r="G69" s="13"/>
      <c r="H69" s="13"/>
      <c r="I69" s="13"/>
      <c r="L69" s="25"/>
    </row>
    <row r="70" spans="2:18" x14ac:dyDescent="0.2">
      <c r="I70" s="26"/>
      <c r="L70" s="25"/>
    </row>
    <row r="71" spans="2:18" x14ac:dyDescent="0.2">
      <c r="I71" s="26"/>
    </row>
    <row r="72" spans="2:18" x14ac:dyDescent="0.2">
      <c r="I72" s="26"/>
      <c r="L72" s="14"/>
    </row>
    <row r="73" spans="2:18" ht="15.75" x14ac:dyDescent="0.2">
      <c r="M73" s="9" t="s">
        <v>17</v>
      </c>
    </row>
    <row r="74" spans="2:18" x14ac:dyDescent="0.2">
      <c r="M74" s="10" t="s">
        <v>14</v>
      </c>
    </row>
    <row r="75" spans="2:18" x14ac:dyDescent="0.2">
      <c r="L75" s="27"/>
      <c r="M75" s="28"/>
      <c r="O75" s="27"/>
      <c r="P75" s="28"/>
      <c r="R75" s="27"/>
    </row>
    <row r="76" spans="2:18" x14ac:dyDescent="0.2">
      <c r="B76" s="23"/>
      <c r="C76" s="23" t="str">
        <f>C59</f>
        <v>2017 IRP</v>
      </c>
      <c r="D76" s="23" t="str">
        <f>D59</f>
        <v>2017 IRP Update</v>
      </c>
      <c r="K76" s="18"/>
      <c r="L76" s="27"/>
      <c r="M76" s="28"/>
      <c r="N76" s="18"/>
      <c r="O76" s="27"/>
      <c r="P76" s="28"/>
      <c r="Q76" s="18"/>
      <c r="R76" s="27"/>
    </row>
    <row r="77" spans="2:18" x14ac:dyDescent="0.2">
      <c r="B77" s="1" t="str">
        <f t="shared" ref="B77:B86" si="12">B18</f>
        <v>Year</v>
      </c>
      <c r="C77" s="29">
        <f t="shared" ref="C77:C86" si="13">C19-C47</f>
        <v>10224.712999999998</v>
      </c>
      <c r="D77" s="29">
        <f t="shared" ref="D77:D86" si="14">C19</f>
        <v>9971.1649999999991</v>
      </c>
      <c r="F77" s="13"/>
      <c r="K77" s="18"/>
      <c r="L77" s="27"/>
      <c r="M77" s="28"/>
    </row>
    <row r="78" spans="2:18" x14ac:dyDescent="0.2">
      <c r="B78" s="1">
        <f t="shared" si="12"/>
        <v>2018</v>
      </c>
      <c r="C78" s="29">
        <f t="shared" si="13"/>
        <v>10310.015000000001</v>
      </c>
      <c r="D78" s="29">
        <f t="shared" si="14"/>
        <v>10005.039000000001</v>
      </c>
      <c r="F78" s="13"/>
    </row>
    <row r="79" spans="2:18" x14ac:dyDescent="0.2">
      <c r="B79" s="1">
        <f t="shared" si="12"/>
        <v>2019</v>
      </c>
      <c r="C79" s="29">
        <f t="shared" si="13"/>
        <v>10403.217999999999</v>
      </c>
      <c r="D79" s="29">
        <f t="shared" si="14"/>
        <v>10038.177</v>
      </c>
      <c r="F79" s="13"/>
    </row>
    <row r="80" spans="2:18" x14ac:dyDescent="0.2">
      <c r="B80" s="1">
        <f t="shared" si="12"/>
        <v>2020</v>
      </c>
      <c r="C80" s="29">
        <f t="shared" si="13"/>
        <v>10518.418000000001</v>
      </c>
      <c r="D80" s="29">
        <f t="shared" si="14"/>
        <v>10109.048000000001</v>
      </c>
      <c r="F80" s="13"/>
    </row>
    <row r="81" spans="2:6" x14ac:dyDescent="0.2">
      <c r="B81" s="1">
        <f t="shared" si="12"/>
        <v>2021</v>
      </c>
      <c r="C81" s="29">
        <f t="shared" si="13"/>
        <v>10624.160000000002</v>
      </c>
      <c r="D81" s="29">
        <f t="shared" si="14"/>
        <v>10190.309000000001</v>
      </c>
      <c r="F81" s="13"/>
    </row>
    <row r="82" spans="2:6" x14ac:dyDescent="0.2">
      <c r="B82" s="1">
        <f t="shared" si="12"/>
        <v>2022</v>
      </c>
      <c r="C82" s="29">
        <f t="shared" si="13"/>
        <v>10706.387999999999</v>
      </c>
      <c r="D82" s="29">
        <f t="shared" si="14"/>
        <v>10266.288999999999</v>
      </c>
      <c r="F82" s="13"/>
    </row>
    <row r="83" spans="2:6" x14ac:dyDescent="0.2">
      <c r="B83" s="1">
        <f t="shared" si="12"/>
        <v>2023</v>
      </c>
      <c r="C83" s="29">
        <f t="shared" si="13"/>
        <v>10804.439</v>
      </c>
      <c r="D83" s="29">
        <f t="shared" si="14"/>
        <v>10343.630999999999</v>
      </c>
      <c r="F83" s="13"/>
    </row>
    <row r="84" spans="2:6" x14ac:dyDescent="0.2">
      <c r="B84" s="1">
        <f t="shared" si="12"/>
        <v>2024</v>
      </c>
      <c r="C84" s="29">
        <f t="shared" si="13"/>
        <v>10919.630999999999</v>
      </c>
      <c r="D84" s="29">
        <f t="shared" si="14"/>
        <v>10419.181999999999</v>
      </c>
      <c r="F84" s="13"/>
    </row>
    <row r="85" spans="2:6" x14ac:dyDescent="0.2">
      <c r="B85" s="1">
        <f t="shared" si="12"/>
        <v>2025</v>
      </c>
      <c r="C85" s="29">
        <f t="shared" si="13"/>
        <v>10931.280999999997</v>
      </c>
      <c r="D85" s="29">
        <f t="shared" si="14"/>
        <v>10422.135999999999</v>
      </c>
      <c r="F85" s="13"/>
    </row>
    <row r="86" spans="2:6" x14ac:dyDescent="0.2">
      <c r="B86" s="1">
        <f t="shared" si="12"/>
        <v>2026</v>
      </c>
      <c r="C86" s="29">
        <f t="shared" si="13"/>
        <v>11020.807999999999</v>
      </c>
      <c r="D86" s="29">
        <f t="shared" si="14"/>
        <v>10461.771999999999</v>
      </c>
      <c r="F86" s="13"/>
    </row>
  </sheetData>
  <mergeCells count="2">
    <mergeCell ref="B29:I29"/>
    <mergeCell ref="B14:I14"/>
  </mergeCells>
  <pageMargins left="0.43" right="0.2" top="0.67" bottom="0.41" header="0.23" footer="0.17"/>
  <pageSetup scale="43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2010-09-28T18:11:24Z</dcterms:created>
  <dcterms:modified xsi:type="dcterms:W3CDTF">2018-04-30T15:45:29Z</dcterms:modified>
</cp:coreProperties>
</file>