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8400" yWindow="495" windowWidth="11460" windowHeight="12165" tabRatio="555"/>
  </bookViews>
  <sheets>
    <sheet name="Tbl ES.1, 8.1 " sheetId="10" r:id="rId1"/>
    <sheet name="Compare" sheetId="9" r:id="rId2"/>
    <sheet name="2017 IRP" sheetId="7" r:id="rId3"/>
    <sheet name="2017 IRP Update" sheetId="2" r:id="rId4"/>
  </sheets>
  <calcPr calcId="152511"/>
</workbook>
</file>

<file path=xl/calcChain.xml><?xml version="1.0" encoding="utf-8"?>
<calcChain xmlns="http://schemas.openxmlformats.org/spreadsheetml/2006/main">
  <c r="W46" i="10" l="1"/>
  <c r="W45" i="10"/>
  <c r="W18" i="10"/>
  <c r="W17" i="10"/>
  <c r="W74" i="9"/>
  <c r="W73" i="9"/>
  <c r="W46" i="9"/>
  <c r="W45" i="9"/>
  <c r="W18" i="9"/>
  <c r="W17" i="9"/>
  <c r="W22" i="9"/>
  <c r="W23" i="9"/>
  <c r="W24" i="9"/>
  <c r="W25" i="9"/>
  <c r="P79" i="10"/>
  <c r="W53" i="10"/>
  <c r="W52" i="10"/>
  <c r="W51" i="10"/>
  <c r="W50" i="10"/>
  <c r="W48" i="10"/>
  <c r="W47" i="10"/>
  <c r="W44" i="10"/>
  <c r="W43" i="10"/>
  <c r="W42" i="10"/>
  <c r="W41" i="10"/>
  <c r="W40" i="10"/>
  <c r="W39" i="10"/>
  <c r="W38" i="10"/>
  <c r="W37" i="10"/>
  <c r="W36" i="10"/>
  <c r="W35" i="10"/>
  <c r="W34" i="10"/>
  <c r="M89" i="10"/>
  <c r="N89" i="10"/>
  <c r="O89" i="10"/>
  <c r="P89" i="10"/>
  <c r="P90" i="10" s="1"/>
  <c r="Q89" i="10"/>
  <c r="R89" i="10"/>
  <c r="S89" i="10"/>
  <c r="T89" i="10"/>
  <c r="T90" i="10" s="1"/>
  <c r="U89" i="10"/>
  <c r="V89" i="10"/>
  <c r="V90" i="10" s="1"/>
  <c r="S90" i="10"/>
  <c r="P51" i="9"/>
  <c r="W51" i="9"/>
  <c r="Z58" i="9"/>
  <c r="B74" i="9"/>
  <c r="B73" i="9"/>
  <c r="D73" i="9"/>
  <c r="E73" i="9"/>
  <c r="F73" i="9"/>
  <c r="G73" i="9"/>
  <c r="H73" i="9"/>
  <c r="I73" i="9"/>
  <c r="J73" i="9"/>
  <c r="K73" i="9"/>
  <c r="L73" i="9"/>
  <c r="M73" i="9"/>
  <c r="M45" i="10" s="1"/>
  <c r="N73" i="9"/>
  <c r="O73" i="9"/>
  <c r="P73" i="9"/>
  <c r="P45" i="9" s="1"/>
  <c r="Q73" i="9"/>
  <c r="Q45" i="10" s="1"/>
  <c r="R73" i="9"/>
  <c r="S73" i="9"/>
  <c r="T73" i="9"/>
  <c r="U73" i="9"/>
  <c r="U45" i="10" s="1"/>
  <c r="D74" i="9"/>
  <c r="E74" i="9"/>
  <c r="F74" i="9"/>
  <c r="G74" i="9"/>
  <c r="H74" i="9"/>
  <c r="I74" i="9"/>
  <c r="J74" i="9"/>
  <c r="K74" i="9"/>
  <c r="L74" i="9"/>
  <c r="M74" i="9"/>
  <c r="M46" i="10" s="1"/>
  <c r="M74" i="10" s="1"/>
  <c r="N74" i="9"/>
  <c r="N46" i="9" s="1"/>
  <c r="O74" i="9"/>
  <c r="O46" i="10" s="1"/>
  <c r="P74" i="9"/>
  <c r="Q74" i="9"/>
  <c r="Q46" i="10" s="1"/>
  <c r="Q74" i="10" s="1"/>
  <c r="R74" i="9"/>
  <c r="S74" i="9"/>
  <c r="S46" i="10" s="1"/>
  <c r="T74" i="9"/>
  <c r="U74" i="9"/>
  <c r="U46" i="10" s="1"/>
  <c r="C74" i="9"/>
  <c r="C73" i="9"/>
  <c r="B18" i="9"/>
  <c r="B17" i="9"/>
  <c r="D17" i="9"/>
  <c r="E17" i="9"/>
  <c r="F17" i="9"/>
  <c r="G17" i="9"/>
  <c r="H17" i="9"/>
  <c r="I17" i="9"/>
  <c r="J17" i="9"/>
  <c r="K17" i="9"/>
  <c r="L17" i="9"/>
  <c r="M17" i="9"/>
  <c r="M45" i="9" s="1"/>
  <c r="N17" i="9"/>
  <c r="O17" i="9"/>
  <c r="P17" i="9"/>
  <c r="P17" i="10" s="1"/>
  <c r="Q17" i="9"/>
  <c r="Q45" i="9" s="1"/>
  <c r="R17" i="9"/>
  <c r="S17" i="9"/>
  <c r="T17" i="9"/>
  <c r="T17" i="10" s="1"/>
  <c r="U17" i="9"/>
  <c r="U45" i="9" s="1"/>
  <c r="D18" i="9"/>
  <c r="E18" i="9"/>
  <c r="F18" i="9"/>
  <c r="G18" i="9"/>
  <c r="H18" i="9"/>
  <c r="I18" i="9"/>
  <c r="J18" i="9"/>
  <c r="K18" i="9"/>
  <c r="L18" i="9"/>
  <c r="M18" i="9"/>
  <c r="M46" i="9" s="1"/>
  <c r="N18" i="9"/>
  <c r="N18" i="10" s="1"/>
  <c r="O18" i="9"/>
  <c r="O18" i="10" s="1"/>
  <c r="P18" i="9"/>
  <c r="Q18" i="9"/>
  <c r="Q46" i="9" s="1"/>
  <c r="R18" i="9"/>
  <c r="R18" i="10" s="1"/>
  <c r="S18" i="9"/>
  <c r="S18" i="10" s="1"/>
  <c r="T18" i="9"/>
  <c r="U18" i="9"/>
  <c r="U46" i="9" s="1"/>
  <c r="C18" i="9"/>
  <c r="C17" i="9"/>
  <c r="W81" i="9"/>
  <c r="W80" i="9"/>
  <c r="W79" i="9"/>
  <c r="W78" i="9"/>
  <c r="W76" i="9"/>
  <c r="W75" i="9"/>
  <c r="W72" i="9"/>
  <c r="W71" i="9"/>
  <c r="W70" i="9"/>
  <c r="W69" i="9"/>
  <c r="W68" i="9"/>
  <c r="W67" i="9"/>
  <c r="W66" i="9"/>
  <c r="W65" i="9"/>
  <c r="W64" i="9"/>
  <c r="W63" i="9"/>
  <c r="W62" i="9"/>
  <c r="W53" i="9"/>
  <c r="W52" i="9"/>
  <c r="W50" i="9"/>
  <c r="W48" i="9"/>
  <c r="W47" i="9"/>
  <c r="W44" i="9"/>
  <c r="W43" i="9"/>
  <c r="W42" i="9"/>
  <c r="W41" i="9"/>
  <c r="W40" i="9"/>
  <c r="W39" i="9"/>
  <c r="W38" i="9"/>
  <c r="W37" i="9"/>
  <c r="W36" i="9"/>
  <c r="W35" i="9"/>
  <c r="W34" i="9"/>
  <c r="W7" i="9"/>
  <c r="W8" i="9"/>
  <c r="W9" i="9"/>
  <c r="W10" i="9"/>
  <c r="W11" i="9"/>
  <c r="W12" i="9"/>
  <c r="W13" i="9"/>
  <c r="W14" i="9"/>
  <c r="W15" i="9"/>
  <c r="W16" i="9"/>
  <c r="W19" i="9"/>
  <c r="W20" i="9"/>
  <c r="W6" i="9"/>
  <c r="M91" i="9"/>
  <c r="M92" i="9" s="1"/>
  <c r="N91" i="9"/>
  <c r="O91" i="9"/>
  <c r="P91" i="9"/>
  <c r="Q91" i="9"/>
  <c r="Q92" i="9" s="1"/>
  <c r="R91" i="9"/>
  <c r="S91" i="9"/>
  <c r="T91" i="9"/>
  <c r="U91" i="9"/>
  <c r="U92" i="9" s="1"/>
  <c r="N92" i="9"/>
  <c r="O92" i="9"/>
  <c r="P92" i="9"/>
  <c r="R92" i="9"/>
  <c r="S92" i="9"/>
  <c r="T92" i="9"/>
  <c r="W7" i="10"/>
  <c r="W20" i="10"/>
  <c r="W19" i="10"/>
  <c r="W16" i="10"/>
  <c r="W15" i="10"/>
  <c r="W14" i="10"/>
  <c r="W13" i="10"/>
  <c r="W12" i="10"/>
  <c r="W11" i="10"/>
  <c r="W10" i="10"/>
  <c r="W9" i="10"/>
  <c r="W8" i="10"/>
  <c r="W6" i="10"/>
  <c r="W25" i="10"/>
  <c r="W24" i="10"/>
  <c r="W23" i="10"/>
  <c r="W22" i="10"/>
  <c r="U54" i="10"/>
  <c r="T54" i="10"/>
  <c r="S54" i="10"/>
  <c r="R54" i="10"/>
  <c r="Q54" i="10"/>
  <c r="P54" i="10"/>
  <c r="O54" i="10"/>
  <c r="N54" i="10"/>
  <c r="M54" i="10"/>
  <c r="U53" i="10"/>
  <c r="T53" i="10"/>
  <c r="S53" i="10"/>
  <c r="R53" i="10"/>
  <c r="Q53" i="10"/>
  <c r="P53" i="10"/>
  <c r="O53" i="10"/>
  <c r="N53" i="10"/>
  <c r="M53" i="10"/>
  <c r="U52" i="10"/>
  <c r="T52" i="10"/>
  <c r="S52" i="10"/>
  <c r="R52" i="10"/>
  <c r="Q52" i="10"/>
  <c r="P52" i="10"/>
  <c r="O52" i="10"/>
  <c r="N52" i="10"/>
  <c r="M52" i="10"/>
  <c r="U51" i="10"/>
  <c r="T51" i="10"/>
  <c r="S51" i="10"/>
  <c r="R51" i="10"/>
  <c r="Q51" i="10"/>
  <c r="P51" i="10"/>
  <c r="O51" i="10"/>
  <c r="N51" i="10"/>
  <c r="M51" i="10"/>
  <c r="U50" i="10"/>
  <c r="T50" i="10"/>
  <c r="S50" i="10"/>
  <c r="R50" i="10"/>
  <c r="Q50" i="10"/>
  <c r="P50" i="10"/>
  <c r="O50" i="10"/>
  <c r="N50" i="10"/>
  <c r="M50" i="10"/>
  <c r="U48" i="10"/>
  <c r="U76" i="10" s="1"/>
  <c r="T48" i="10"/>
  <c r="T76" i="10" s="1"/>
  <c r="S48" i="10"/>
  <c r="R48" i="10"/>
  <c r="R76" i="10" s="1"/>
  <c r="Q48" i="10"/>
  <c r="Q76" i="10" s="1"/>
  <c r="P48" i="10"/>
  <c r="P76" i="10" s="1"/>
  <c r="O48" i="10"/>
  <c r="N48" i="10"/>
  <c r="N76" i="10" s="1"/>
  <c r="M48" i="10"/>
  <c r="M76" i="10" s="1"/>
  <c r="U47" i="10"/>
  <c r="U75" i="10" s="1"/>
  <c r="T47" i="10"/>
  <c r="S47" i="10"/>
  <c r="S75" i="10" s="1"/>
  <c r="R47" i="10"/>
  <c r="R75" i="10" s="1"/>
  <c r="Q47" i="10"/>
  <c r="Q75" i="10" s="1"/>
  <c r="P47" i="10"/>
  <c r="O47" i="10"/>
  <c r="O75" i="10" s="1"/>
  <c r="N47" i="10"/>
  <c r="N75" i="10" s="1"/>
  <c r="M47" i="10"/>
  <c r="M75" i="10" s="1"/>
  <c r="T46" i="10"/>
  <c r="R46" i="10"/>
  <c r="P46" i="10"/>
  <c r="N46" i="10"/>
  <c r="T45" i="10"/>
  <c r="S45" i="10"/>
  <c r="R45" i="10"/>
  <c r="P45" i="10"/>
  <c r="O45" i="10"/>
  <c r="N45" i="10"/>
  <c r="U44" i="10"/>
  <c r="U72" i="10" s="1"/>
  <c r="T44" i="10"/>
  <c r="T72" i="10" s="1"/>
  <c r="S44" i="10"/>
  <c r="R44" i="10"/>
  <c r="R72" i="10" s="1"/>
  <c r="Q44" i="10"/>
  <c r="Q72" i="10" s="1"/>
  <c r="P44" i="10"/>
  <c r="P72" i="10" s="1"/>
  <c r="O44" i="10"/>
  <c r="N44" i="10"/>
  <c r="N72" i="10" s="1"/>
  <c r="M44" i="10"/>
  <c r="M72" i="10" s="1"/>
  <c r="U43" i="10"/>
  <c r="U71" i="10" s="1"/>
  <c r="T43" i="10"/>
  <c r="S43" i="10"/>
  <c r="S71" i="10" s="1"/>
  <c r="R43" i="10"/>
  <c r="R71" i="10" s="1"/>
  <c r="Q43" i="10"/>
  <c r="Q71" i="10" s="1"/>
  <c r="P43" i="10"/>
  <c r="O43" i="10"/>
  <c r="O71" i="10" s="1"/>
  <c r="N43" i="10"/>
  <c r="N71" i="10" s="1"/>
  <c r="M43" i="10"/>
  <c r="M71" i="10" s="1"/>
  <c r="U42" i="10"/>
  <c r="T42" i="10"/>
  <c r="T70" i="10" s="1"/>
  <c r="S42" i="10"/>
  <c r="S70" i="10" s="1"/>
  <c r="R42" i="10"/>
  <c r="R70" i="10" s="1"/>
  <c r="Q42" i="10"/>
  <c r="P42" i="10"/>
  <c r="P70" i="10" s="1"/>
  <c r="O42" i="10"/>
  <c r="O70" i="10" s="1"/>
  <c r="N42" i="10"/>
  <c r="N70" i="10" s="1"/>
  <c r="M42" i="10"/>
  <c r="U41" i="10"/>
  <c r="U69" i="10" s="1"/>
  <c r="T41" i="10"/>
  <c r="T69" i="10" s="1"/>
  <c r="S41" i="10"/>
  <c r="S69" i="10" s="1"/>
  <c r="R41" i="10"/>
  <c r="Q41" i="10"/>
  <c r="Q69" i="10" s="1"/>
  <c r="P41" i="10"/>
  <c r="P69" i="10" s="1"/>
  <c r="O41" i="10"/>
  <c r="O69" i="10" s="1"/>
  <c r="N41" i="10"/>
  <c r="M41" i="10"/>
  <c r="M69" i="10" s="1"/>
  <c r="U40" i="10"/>
  <c r="U68" i="10" s="1"/>
  <c r="T40" i="10"/>
  <c r="S40" i="10"/>
  <c r="R40" i="10"/>
  <c r="R68" i="10" s="1"/>
  <c r="Q40" i="10"/>
  <c r="Q68" i="10" s="1"/>
  <c r="P40" i="10"/>
  <c r="O40" i="10"/>
  <c r="N40" i="10"/>
  <c r="N68" i="10" s="1"/>
  <c r="M40" i="10"/>
  <c r="M68" i="10" s="1"/>
  <c r="U39" i="10"/>
  <c r="T39" i="10"/>
  <c r="S39" i="10"/>
  <c r="S67" i="10" s="1"/>
  <c r="R39" i="10"/>
  <c r="R67" i="10" s="1"/>
  <c r="Q39" i="10"/>
  <c r="P39" i="10"/>
  <c r="O39" i="10"/>
  <c r="O67" i="10" s="1"/>
  <c r="N39" i="10"/>
  <c r="N67" i="10" s="1"/>
  <c r="M39" i="10"/>
  <c r="U38" i="10"/>
  <c r="T38" i="10"/>
  <c r="T66" i="10" s="1"/>
  <c r="S38" i="10"/>
  <c r="S66" i="10" s="1"/>
  <c r="R38" i="10"/>
  <c r="Q38" i="10"/>
  <c r="P38" i="10"/>
  <c r="P66" i="10" s="1"/>
  <c r="O38" i="10"/>
  <c r="O66" i="10" s="1"/>
  <c r="N38" i="10"/>
  <c r="M38" i="10"/>
  <c r="U37" i="10"/>
  <c r="U65" i="10" s="1"/>
  <c r="T37" i="10"/>
  <c r="T65" i="10" s="1"/>
  <c r="S37" i="10"/>
  <c r="R37" i="10"/>
  <c r="Q37" i="10"/>
  <c r="Q65" i="10" s="1"/>
  <c r="P37" i="10"/>
  <c r="P65" i="10" s="1"/>
  <c r="O37" i="10"/>
  <c r="N37" i="10"/>
  <c r="M37" i="10"/>
  <c r="M65" i="10" s="1"/>
  <c r="U36" i="10"/>
  <c r="U64" i="10" s="1"/>
  <c r="T36" i="10"/>
  <c r="S36" i="10"/>
  <c r="R36" i="10"/>
  <c r="R64" i="10" s="1"/>
  <c r="Q36" i="10"/>
  <c r="Q64" i="10" s="1"/>
  <c r="P36" i="10"/>
  <c r="O36" i="10"/>
  <c r="N36" i="10"/>
  <c r="N64" i="10" s="1"/>
  <c r="M36" i="10"/>
  <c r="M64" i="10" s="1"/>
  <c r="U35" i="10"/>
  <c r="T35" i="10"/>
  <c r="S35" i="10"/>
  <c r="S63" i="10" s="1"/>
  <c r="R35" i="10"/>
  <c r="R63" i="10" s="1"/>
  <c r="Q35" i="10"/>
  <c r="P35" i="10"/>
  <c r="O35" i="10"/>
  <c r="O63" i="10" s="1"/>
  <c r="N35" i="10"/>
  <c r="N63" i="10" s="1"/>
  <c r="M35" i="10"/>
  <c r="U34" i="10"/>
  <c r="T34" i="10"/>
  <c r="T62" i="10" s="1"/>
  <c r="S34" i="10"/>
  <c r="S62" i="10" s="1"/>
  <c r="R34" i="10"/>
  <c r="Q34" i="10"/>
  <c r="P34" i="10"/>
  <c r="P62" i="10" s="1"/>
  <c r="O34" i="10"/>
  <c r="O62" i="10" s="1"/>
  <c r="N34" i="10"/>
  <c r="M34" i="10"/>
  <c r="U26" i="10"/>
  <c r="U82" i="10" s="1"/>
  <c r="T26" i="10"/>
  <c r="T82" i="10" s="1"/>
  <c r="S26" i="10"/>
  <c r="R26" i="10"/>
  <c r="Q26" i="10"/>
  <c r="Q82" i="10" s="1"/>
  <c r="P26" i="10"/>
  <c r="P82" i="10" s="1"/>
  <c r="O26" i="10"/>
  <c r="N26" i="10"/>
  <c r="M26" i="10"/>
  <c r="M82" i="10" s="1"/>
  <c r="U25" i="10"/>
  <c r="U81" i="10" s="1"/>
  <c r="T25" i="10"/>
  <c r="S25" i="10"/>
  <c r="R25" i="10"/>
  <c r="R81" i="10" s="1"/>
  <c r="Q25" i="10"/>
  <c r="Q81" i="10" s="1"/>
  <c r="P25" i="10"/>
  <c r="O25" i="10"/>
  <c r="N25" i="10"/>
  <c r="N81" i="10" s="1"/>
  <c r="M25" i="10"/>
  <c r="M81" i="10" s="1"/>
  <c r="U24" i="10"/>
  <c r="T24" i="10"/>
  <c r="S24" i="10"/>
  <c r="S80" i="10" s="1"/>
  <c r="R24" i="10"/>
  <c r="R80" i="10" s="1"/>
  <c r="Q24" i="10"/>
  <c r="P24" i="10"/>
  <c r="O24" i="10"/>
  <c r="O80" i="10" s="1"/>
  <c r="N24" i="10"/>
  <c r="N80" i="10" s="1"/>
  <c r="M24" i="10"/>
  <c r="U23" i="10"/>
  <c r="T23" i="10"/>
  <c r="T79" i="10" s="1"/>
  <c r="S23" i="10"/>
  <c r="S79" i="10" s="1"/>
  <c r="R23" i="10"/>
  <c r="Q23" i="10"/>
  <c r="P23" i="10"/>
  <c r="O23" i="10"/>
  <c r="O79" i="10" s="1"/>
  <c r="N23" i="10"/>
  <c r="M23" i="10"/>
  <c r="U22" i="10"/>
  <c r="U78" i="10" s="1"/>
  <c r="T22" i="10"/>
  <c r="T78" i="10" s="1"/>
  <c r="S22" i="10"/>
  <c r="R22" i="10"/>
  <c r="Q22" i="10"/>
  <c r="Q78" i="10" s="1"/>
  <c r="P22" i="10"/>
  <c r="P78" i="10" s="1"/>
  <c r="O22" i="10"/>
  <c r="N22" i="10"/>
  <c r="M22" i="10"/>
  <c r="M78" i="10" s="1"/>
  <c r="U20" i="10"/>
  <c r="T20" i="10"/>
  <c r="S20" i="10"/>
  <c r="R20" i="10"/>
  <c r="Q20" i="10"/>
  <c r="P20" i="10"/>
  <c r="O20" i="10"/>
  <c r="N20" i="10"/>
  <c r="M20" i="10"/>
  <c r="U19" i="10"/>
  <c r="T19" i="10"/>
  <c r="S19" i="10"/>
  <c r="R19" i="10"/>
  <c r="Q19" i="10"/>
  <c r="P19" i="10"/>
  <c r="O19" i="10"/>
  <c r="N19" i="10"/>
  <c r="M19" i="10"/>
  <c r="U18" i="10"/>
  <c r="T18" i="10"/>
  <c r="Q18" i="10"/>
  <c r="P18" i="10"/>
  <c r="M18" i="10"/>
  <c r="U17" i="10"/>
  <c r="S17" i="10"/>
  <c r="R17" i="10"/>
  <c r="R73" i="10" s="1"/>
  <c r="Q17" i="10"/>
  <c r="O17" i="10"/>
  <c r="N17" i="10"/>
  <c r="N73" i="10" s="1"/>
  <c r="M17" i="10"/>
  <c r="U16" i="10"/>
  <c r="T16" i="10"/>
  <c r="S16" i="10"/>
  <c r="R16" i="10"/>
  <c r="Q16" i="10"/>
  <c r="P16" i="10"/>
  <c r="O16" i="10"/>
  <c r="N16" i="10"/>
  <c r="M16" i="10"/>
  <c r="U15" i="10"/>
  <c r="T15" i="10"/>
  <c r="S15" i="10"/>
  <c r="R15" i="10"/>
  <c r="Q15" i="10"/>
  <c r="P15" i="10"/>
  <c r="O15" i="10"/>
  <c r="N15" i="10"/>
  <c r="M15" i="10"/>
  <c r="U14" i="10"/>
  <c r="T14" i="10"/>
  <c r="S14" i="10"/>
  <c r="R14" i="10"/>
  <c r="Q14" i="10"/>
  <c r="P14" i="10"/>
  <c r="O14" i="10"/>
  <c r="N14" i="10"/>
  <c r="M14" i="10"/>
  <c r="U13" i="10"/>
  <c r="T13" i="10"/>
  <c r="S13" i="10"/>
  <c r="R13" i="10"/>
  <c r="Q13" i="10"/>
  <c r="P13" i="10"/>
  <c r="O13" i="10"/>
  <c r="N13" i="10"/>
  <c r="M13" i="10"/>
  <c r="U12" i="10"/>
  <c r="T12" i="10"/>
  <c r="S12" i="10"/>
  <c r="R12" i="10"/>
  <c r="Q12" i="10"/>
  <c r="P12" i="10"/>
  <c r="O12" i="10"/>
  <c r="N12" i="10"/>
  <c r="M12" i="10"/>
  <c r="U11" i="10"/>
  <c r="T11" i="10"/>
  <c r="S11" i="10"/>
  <c r="R11" i="10"/>
  <c r="Q11" i="10"/>
  <c r="P11" i="10"/>
  <c r="O11" i="10"/>
  <c r="N11" i="10"/>
  <c r="M11" i="10"/>
  <c r="U10" i="10"/>
  <c r="T10" i="10"/>
  <c r="S10" i="10"/>
  <c r="R10" i="10"/>
  <c r="Q10" i="10"/>
  <c r="P10" i="10"/>
  <c r="O10" i="10"/>
  <c r="N10" i="10"/>
  <c r="M10" i="10"/>
  <c r="U9" i="10"/>
  <c r="T9" i="10"/>
  <c r="S9" i="10"/>
  <c r="R9" i="10"/>
  <c r="Q9" i="10"/>
  <c r="P9" i="10"/>
  <c r="O9" i="10"/>
  <c r="N9" i="10"/>
  <c r="M9" i="10"/>
  <c r="U8" i="10"/>
  <c r="T8" i="10"/>
  <c r="S8" i="10"/>
  <c r="R8" i="10"/>
  <c r="Q8" i="10"/>
  <c r="P8" i="10"/>
  <c r="O8" i="10"/>
  <c r="N8" i="10"/>
  <c r="M8" i="10"/>
  <c r="U7" i="10"/>
  <c r="T7" i="10"/>
  <c r="S7" i="10"/>
  <c r="R7" i="10"/>
  <c r="Q7" i="10"/>
  <c r="P7" i="10"/>
  <c r="O7" i="10"/>
  <c r="N7" i="10"/>
  <c r="M7" i="10"/>
  <c r="U6" i="10"/>
  <c r="T6" i="10"/>
  <c r="S6" i="10"/>
  <c r="R6" i="10"/>
  <c r="Q6" i="10"/>
  <c r="P6" i="10"/>
  <c r="O6" i="10"/>
  <c r="N6" i="10"/>
  <c r="M6" i="10"/>
  <c r="U26" i="9"/>
  <c r="T26" i="9"/>
  <c r="S26" i="9"/>
  <c r="R26" i="9"/>
  <c r="Q26" i="9"/>
  <c r="P26" i="9"/>
  <c r="O26" i="9"/>
  <c r="N26" i="9"/>
  <c r="M26" i="9"/>
  <c r="U25" i="9"/>
  <c r="T25" i="9"/>
  <c r="S25" i="9"/>
  <c r="R25" i="9"/>
  <c r="Q25" i="9"/>
  <c r="P25" i="9"/>
  <c r="O25" i="9"/>
  <c r="N25" i="9"/>
  <c r="M25" i="9"/>
  <c r="U24" i="9"/>
  <c r="T24" i="9"/>
  <c r="S24" i="9"/>
  <c r="R24" i="9"/>
  <c r="Q24" i="9"/>
  <c r="P24" i="9"/>
  <c r="O24" i="9"/>
  <c r="N24" i="9"/>
  <c r="M24" i="9"/>
  <c r="U23" i="9"/>
  <c r="T23" i="9"/>
  <c r="S23" i="9"/>
  <c r="R23" i="9"/>
  <c r="Q23" i="9"/>
  <c r="P23" i="9"/>
  <c r="O23" i="9"/>
  <c r="N23" i="9"/>
  <c r="M23" i="9"/>
  <c r="U22" i="9"/>
  <c r="T22" i="9"/>
  <c r="S22" i="9"/>
  <c r="R22" i="9"/>
  <c r="Q22" i="9"/>
  <c r="P22" i="9"/>
  <c r="O22" i="9"/>
  <c r="N22" i="9"/>
  <c r="M22" i="9"/>
  <c r="U20" i="9"/>
  <c r="T20" i="9"/>
  <c r="S20" i="9"/>
  <c r="R20" i="9"/>
  <c r="Q20" i="9"/>
  <c r="P20" i="9"/>
  <c r="O20" i="9"/>
  <c r="N20" i="9"/>
  <c r="M20" i="9"/>
  <c r="U19" i="9"/>
  <c r="T19" i="9"/>
  <c r="S19" i="9"/>
  <c r="R19" i="9"/>
  <c r="Q19" i="9"/>
  <c r="P19" i="9"/>
  <c r="O19" i="9"/>
  <c r="N19" i="9"/>
  <c r="M19" i="9"/>
  <c r="U16" i="9"/>
  <c r="T16" i="9"/>
  <c r="S16" i="9"/>
  <c r="R16" i="9"/>
  <c r="Q16" i="9"/>
  <c r="P16" i="9"/>
  <c r="O16" i="9"/>
  <c r="N16" i="9"/>
  <c r="M16" i="9"/>
  <c r="U15" i="9"/>
  <c r="T15" i="9"/>
  <c r="S15" i="9"/>
  <c r="R15" i="9"/>
  <c r="Q15" i="9"/>
  <c r="P15" i="9"/>
  <c r="O15" i="9"/>
  <c r="N15" i="9"/>
  <c r="M15" i="9"/>
  <c r="U14" i="9"/>
  <c r="T14" i="9"/>
  <c r="S14" i="9"/>
  <c r="R14" i="9"/>
  <c r="Q14" i="9"/>
  <c r="P14" i="9"/>
  <c r="O14" i="9"/>
  <c r="N14" i="9"/>
  <c r="M14" i="9"/>
  <c r="U13" i="9"/>
  <c r="T13" i="9"/>
  <c r="S13" i="9"/>
  <c r="R13" i="9"/>
  <c r="Q13" i="9"/>
  <c r="P13" i="9"/>
  <c r="O13" i="9"/>
  <c r="N13" i="9"/>
  <c r="M13" i="9"/>
  <c r="U12" i="9"/>
  <c r="T12" i="9"/>
  <c r="S12" i="9"/>
  <c r="R12" i="9"/>
  <c r="Q12" i="9"/>
  <c r="P12" i="9"/>
  <c r="O12" i="9"/>
  <c r="N12" i="9"/>
  <c r="M12" i="9"/>
  <c r="U11" i="9"/>
  <c r="T11" i="9"/>
  <c r="S11" i="9"/>
  <c r="R11" i="9"/>
  <c r="Q11" i="9"/>
  <c r="P11" i="9"/>
  <c r="O11" i="9"/>
  <c r="N11" i="9"/>
  <c r="M11" i="9"/>
  <c r="U10" i="9"/>
  <c r="T10" i="9"/>
  <c r="S10" i="9"/>
  <c r="R10" i="9"/>
  <c r="Q10" i="9"/>
  <c r="P10" i="9"/>
  <c r="O10" i="9"/>
  <c r="N10" i="9"/>
  <c r="M10" i="9"/>
  <c r="U9" i="9"/>
  <c r="T9" i="9"/>
  <c r="S9" i="9"/>
  <c r="R9" i="9"/>
  <c r="Q9" i="9"/>
  <c r="P9" i="9"/>
  <c r="O9" i="9"/>
  <c r="N9" i="9"/>
  <c r="M9" i="9"/>
  <c r="U8" i="9"/>
  <c r="T8" i="9"/>
  <c r="S8" i="9"/>
  <c r="R8" i="9"/>
  <c r="Q8" i="9"/>
  <c r="P8" i="9"/>
  <c r="O8" i="9"/>
  <c r="N8" i="9"/>
  <c r="M8" i="9"/>
  <c r="U7" i="9"/>
  <c r="T7" i="9"/>
  <c r="S7" i="9"/>
  <c r="R7" i="9"/>
  <c r="Q7" i="9"/>
  <c r="P7" i="9"/>
  <c r="O7" i="9"/>
  <c r="N7" i="9"/>
  <c r="M7" i="9"/>
  <c r="U6" i="9"/>
  <c r="T6" i="9"/>
  <c r="S6" i="9"/>
  <c r="R6" i="9"/>
  <c r="Q6" i="9"/>
  <c r="P6" i="9"/>
  <c r="O6" i="9"/>
  <c r="N6" i="9"/>
  <c r="M6" i="9"/>
  <c r="U82" i="9"/>
  <c r="T82" i="9"/>
  <c r="S82" i="9"/>
  <c r="R82" i="9"/>
  <c r="Q82" i="9"/>
  <c r="P82" i="9"/>
  <c r="O82" i="9"/>
  <c r="N82" i="9"/>
  <c r="M82" i="9"/>
  <c r="U81" i="9"/>
  <c r="T81" i="9"/>
  <c r="S81" i="9"/>
  <c r="R81" i="9"/>
  <c r="Q81" i="9"/>
  <c r="P81" i="9"/>
  <c r="O81" i="9"/>
  <c r="N81" i="9"/>
  <c r="M81" i="9"/>
  <c r="U80" i="9"/>
  <c r="T80" i="9"/>
  <c r="S80" i="9"/>
  <c r="R80" i="9"/>
  <c r="Q80" i="9"/>
  <c r="P80" i="9"/>
  <c r="O80" i="9"/>
  <c r="N80" i="9"/>
  <c r="M80" i="9"/>
  <c r="U79" i="9"/>
  <c r="T79" i="9"/>
  <c r="S79" i="9"/>
  <c r="R79" i="9"/>
  <c r="Q79" i="9"/>
  <c r="P79" i="9"/>
  <c r="O79" i="9"/>
  <c r="N79" i="9"/>
  <c r="M79" i="9"/>
  <c r="U78" i="9"/>
  <c r="T78" i="9"/>
  <c r="S78" i="9"/>
  <c r="R78" i="9"/>
  <c r="Q78" i="9"/>
  <c r="P78" i="9"/>
  <c r="O78" i="9"/>
  <c r="N78" i="9"/>
  <c r="M78" i="9"/>
  <c r="U76" i="9"/>
  <c r="T76" i="9"/>
  <c r="S76" i="9"/>
  <c r="R76" i="9"/>
  <c r="Q76" i="9"/>
  <c r="P76" i="9"/>
  <c r="O76" i="9"/>
  <c r="N76" i="9"/>
  <c r="M76" i="9"/>
  <c r="U75" i="9"/>
  <c r="T75" i="9"/>
  <c r="S75" i="9"/>
  <c r="R75" i="9"/>
  <c r="Q75" i="9"/>
  <c r="P75" i="9"/>
  <c r="O75" i="9"/>
  <c r="N75" i="9"/>
  <c r="M75" i="9"/>
  <c r="U72" i="9"/>
  <c r="T72" i="9"/>
  <c r="S72" i="9"/>
  <c r="R72" i="9"/>
  <c r="Q72" i="9"/>
  <c r="P72" i="9"/>
  <c r="O72" i="9"/>
  <c r="N72" i="9"/>
  <c r="M72" i="9"/>
  <c r="U71" i="9"/>
  <c r="T71" i="9"/>
  <c r="S71" i="9"/>
  <c r="R71" i="9"/>
  <c r="Q71" i="9"/>
  <c r="P71" i="9"/>
  <c r="O71" i="9"/>
  <c r="N71" i="9"/>
  <c r="M71" i="9"/>
  <c r="U70" i="9"/>
  <c r="T70" i="9"/>
  <c r="S70" i="9"/>
  <c r="R70" i="9"/>
  <c r="Q70" i="9"/>
  <c r="P70" i="9"/>
  <c r="O70" i="9"/>
  <c r="N70" i="9"/>
  <c r="M70" i="9"/>
  <c r="U69" i="9"/>
  <c r="T69" i="9"/>
  <c r="S69" i="9"/>
  <c r="R69" i="9"/>
  <c r="Q69" i="9"/>
  <c r="P69" i="9"/>
  <c r="O69" i="9"/>
  <c r="N69" i="9"/>
  <c r="M69" i="9"/>
  <c r="U68" i="9"/>
  <c r="T68" i="9"/>
  <c r="S68" i="9"/>
  <c r="R68" i="9"/>
  <c r="Q68" i="9"/>
  <c r="P68" i="9"/>
  <c r="O68" i="9"/>
  <c r="N68" i="9"/>
  <c r="M68" i="9"/>
  <c r="U67" i="9"/>
  <c r="T67" i="9"/>
  <c r="S67" i="9"/>
  <c r="R67" i="9"/>
  <c r="Q67" i="9"/>
  <c r="P67" i="9"/>
  <c r="O67" i="9"/>
  <c r="N67" i="9"/>
  <c r="M67" i="9"/>
  <c r="U66" i="9"/>
  <c r="T66" i="9"/>
  <c r="S66" i="9"/>
  <c r="R66" i="9"/>
  <c r="Q66" i="9"/>
  <c r="P66" i="9"/>
  <c r="O66" i="9"/>
  <c r="N66" i="9"/>
  <c r="M66" i="9"/>
  <c r="U65" i="9"/>
  <c r="T65" i="9"/>
  <c r="S65" i="9"/>
  <c r="R65" i="9"/>
  <c r="Q65" i="9"/>
  <c r="P65" i="9"/>
  <c r="O65" i="9"/>
  <c r="N65" i="9"/>
  <c r="M65" i="9"/>
  <c r="U64" i="9"/>
  <c r="T64" i="9"/>
  <c r="S64" i="9"/>
  <c r="R64" i="9"/>
  <c r="Q64" i="9"/>
  <c r="P64" i="9"/>
  <c r="O64" i="9"/>
  <c r="N64" i="9"/>
  <c r="M64" i="9"/>
  <c r="U63" i="9"/>
  <c r="T63" i="9"/>
  <c r="S63" i="9"/>
  <c r="R63" i="9"/>
  <c r="Q63" i="9"/>
  <c r="P63" i="9"/>
  <c r="O63" i="9"/>
  <c r="N63" i="9"/>
  <c r="M63" i="9"/>
  <c r="U62" i="9"/>
  <c r="T62" i="9"/>
  <c r="S62" i="9"/>
  <c r="R62" i="9"/>
  <c r="Q62" i="9"/>
  <c r="P62" i="9"/>
  <c r="O62" i="9"/>
  <c r="N62" i="9"/>
  <c r="M62" i="9"/>
  <c r="U54" i="9"/>
  <c r="T54" i="9"/>
  <c r="S54" i="9"/>
  <c r="R54" i="9"/>
  <c r="Q54" i="9"/>
  <c r="P54" i="9"/>
  <c r="O54" i="9"/>
  <c r="N54" i="9"/>
  <c r="M54" i="9"/>
  <c r="U53" i="9"/>
  <c r="T53" i="9"/>
  <c r="S53" i="9"/>
  <c r="R53" i="9"/>
  <c r="Q53" i="9"/>
  <c r="P53" i="9"/>
  <c r="O53" i="9"/>
  <c r="N53" i="9"/>
  <c r="M53" i="9"/>
  <c r="U52" i="9"/>
  <c r="T52" i="9"/>
  <c r="S52" i="9"/>
  <c r="R52" i="9"/>
  <c r="Q52" i="9"/>
  <c r="P52" i="9"/>
  <c r="O52" i="9"/>
  <c r="N52" i="9"/>
  <c r="M52" i="9"/>
  <c r="U51" i="9"/>
  <c r="T51" i="9"/>
  <c r="S51" i="9"/>
  <c r="R51" i="9"/>
  <c r="Q51" i="9"/>
  <c r="O51" i="9"/>
  <c r="N51" i="9"/>
  <c r="M51" i="9"/>
  <c r="U50" i="9"/>
  <c r="T50" i="9"/>
  <c r="S50" i="9"/>
  <c r="R50" i="9"/>
  <c r="Q50" i="9"/>
  <c r="P50" i="9"/>
  <c r="O50" i="9"/>
  <c r="N50" i="9"/>
  <c r="M50" i="9"/>
  <c r="U48" i="9"/>
  <c r="T48" i="9"/>
  <c r="S48" i="9"/>
  <c r="R48" i="9"/>
  <c r="Q48" i="9"/>
  <c r="P48" i="9"/>
  <c r="O48" i="9"/>
  <c r="N48" i="9"/>
  <c r="M48" i="9"/>
  <c r="U47" i="9"/>
  <c r="T47" i="9"/>
  <c r="S47" i="9"/>
  <c r="R47" i="9"/>
  <c r="Q47" i="9"/>
  <c r="P47" i="9"/>
  <c r="O47" i="9"/>
  <c r="N47" i="9"/>
  <c r="M47" i="9"/>
  <c r="T46" i="9"/>
  <c r="R46" i="9"/>
  <c r="P46" i="9"/>
  <c r="T45" i="9"/>
  <c r="S45" i="9"/>
  <c r="R45" i="9"/>
  <c r="O45" i="9"/>
  <c r="N45" i="9"/>
  <c r="U44" i="9"/>
  <c r="T44" i="9"/>
  <c r="S44" i="9"/>
  <c r="R44" i="9"/>
  <c r="Q44" i="9"/>
  <c r="P44" i="9"/>
  <c r="O44" i="9"/>
  <c r="N44" i="9"/>
  <c r="M44" i="9"/>
  <c r="U43" i="9"/>
  <c r="T43" i="9"/>
  <c r="S43" i="9"/>
  <c r="R43" i="9"/>
  <c r="Q43" i="9"/>
  <c r="P43" i="9"/>
  <c r="O43" i="9"/>
  <c r="N43" i="9"/>
  <c r="M43" i="9"/>
  <c r="U42" i="9"/>
  <c r="T42" i="9"/>
  <c r="S42" i="9"/>
  <c r="R42" i="9"/>
  <c r="Q42" i="9"/>
  <c r="P42" i="9"/>
  <c r="O42" i="9"/>
  <c r="N42" i="9"/>
  <c r="M42" i="9"/>
  <c r="U41" i="9"/>
  <c r="T41" i="9"/>
  <c r="S41" i="9"/>
  <c r="R41" i="9"/>
  <c r="Q41" i="9"/>
  <c r="P41" i="9"/>
  <c r="O41" i="9"/>
  <c r="N41" i="9"/>
  <c r="M41" i="9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7" i="9"/>
  <c r="T37" i="9"/>
  <c r="S37" i="9"/>
  <c r="R37" i="9"/>
  <c r="Q37" i="9"/>
  <c r="P37" i="9"/>
  <c r="O37" i="9"/>
  <c r="N37" i="9"/>
  <c r="M37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60" i="9"/>
  <c r="T60" i="9"/>
  <c r="S60" i="9"/>
  <c r="R60" i="9"/>
  <c r="Q60" i="9"/>
  <c r="P60" i="9"/>
  <c r="O60" i="9"/>
  <c r="N60" i="9"/>
  <c r="M60" i="9"/>
  <c r="U32" i="9"/>
  <c r="T32" i="9"/>
  <c r="S32" i="9"/>
  <c r="R32" i="9"/>
  <c r="Q32" i="9"/>
  <c r="P32" i="9"/>
  <c r="O32" i="9"/>
  <c r="N32" i="9"/>
  <c r="M32" i="9"/>
  <c r="S82" i="10"/>
  <c r="R82" i="10"/>
  <c r="O82" i="10"/>
  <c r="N82" i="10"/>
  <c r="T81" i="10"/>
  <c r="S81" i="10"/>
  <c r="P81" i="10"/>
  <c r="O81" i="10"/>
  <c r="U80" i="10"/>
  <c r="T80" i="10"/>
  <c r="Q80" i="10"/>
  <c r="P80" i="10"/>
  <c r="M80" i="10"/>
  <c r="U79" i="10"/>
  <c r="R79" i="10"/>
  <c r="Q79" i="10"/>
  <c r="N79" i="10"/>
  <c r="M79" i="10"/>
  <c r="S78" i="10"/>
  <c r="R78" i="10"/>
  <c r="O78" i="10"/>
  <c r="N78" i="10"/>
  <c r="S76" i="10"/>
  <c r="O76" i="10"/>
  <c r="T75" i="10"/>
  <c r="P75" i="10"/>
  <c r="S72" i="10"/>
  <c r="O72" i="10"/>
  <c r="T71" i="10"/>
  <c r="P71" i="10"/>
  <c r="U70" i="10"/>
  <c r="Q70" i="10"/>
  <c r="M70" i="10"/>
  <c r="R69" i="10"/>
  <c r="N69" i="10"/>
  <c r="T68" i="10"/>
  <c r="S68" i="10"/>
  <c r="P68" i="10"/>
  <c r="O68" i="10"/>
  <c r="U67" i="10"/>
  <c r="T67" i="10"/>
  <c r="Q67" i="10"/>
  <c r="P67" i="10"/>
  <c r="M67" i="10"/>
  <c r="U66" i="10"/>
  <c r="R66" i="10"/>
  <c r="Q66" i="10"/>
  <c r="N66" i="10"/>
  <c r="M66" i="10"/>
  <c r="S65" i="10"/>
  <c r="R65" i="10"/>
  <c r="O65" i="10"/>
  <c r="N65" i="10"/>
  <c r="T64" i="10"/>
  <c r="S64" i="10"/>
  <c r="P64" i="10"/>
  <c r="O64" i="10"/>
  <c r="U63" i="10"/>
  <c r="T63" i="10"/>
  <c r="Q63" i="10"/>
  <c r="P63" i="10"/>
  <c r="M63" i="10"/>
  <c r="U62" i="10"/>
  <c r="R62" i="10"/>
  <c r="Q62" i="10"/>
  <c r="N62" i="10"/>
  <c r="M62" i="10"/>
  <c r="N60" i="10"/>
  <c r="O60" i="10" s="1"/>
  <c r="P60" i="10" s="1"/>
  <c r="Q60" i="10" s="1"/>
  <c r="R60" i="10" s="1"/>
  <c r="S60" i="10" s="1"/>
  <c r="T60" i="10" s="1"/>
  <c r="U60" i="10" s="1"/>
  <c r="M60" i="10"/>
  <c r="M32" i="10"/>
  <c r="N32" i="10" s="1"/>
  <c r="O32" i="10" s="1"/>
  <c r="P32" i="10" s="1"/>
  <c r="Q32" i="10" s="1"/>
  <c r="R32" i="10" s="1"/>
  <c r="S32" i="10" s="1"/>
  <c r="T32" i="10" s="1"/>
  <c r="U32" i="10" s="1"/>
  <c r="U4" i="10"/>
  <c r="AO4" i="9"/>
  <c r="AC4" i="9"/>
  <c r="O90" i="10" l="1"/>
  <c r="U90" i="10"/>
  <c r="Q90" i="10"/>
  <c r="M90" i="10"/>
  <c r="R90" i="10"/>
  <c r="N90" i="10"/>
  <c r="U74" i="10"/>
  <c r="M73" i="10"/>
  <c r="Q73" i="10"/>
  <c r="U73" i="10"/>
  <c r="P74" i="10"/>
  <c r="T74" i="10"/>
  <c r="O46" i="9"/>
  <c r="S46" i="9"/>
  <c r="O73" i="10"/>
  <c r="S73" i="10"/>
  <c r="N74" i="10"/>
  <c r="R74" i="10"/>
  <c r="P73" i="10"/>
  <c r="T73" i="10"/>
  <c r="O74" i="10"/>
  <c r="S74" i="10"/>
  <c r="L111" i="7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D123" i="2"/>
  <c r="E123" i="2"/>
  <c r="F123" i="2"/>
  <c r="F124" i="2" s="1"/>
  <c r="G123" i="2"/>
  <c r="H123" i="2"/>
  <c r="I123" i="2"/>
  <c r="J123" i="2"/>
  <c r="J124" i="2" s="1"/>
  <c r="K123" i="2"/>
  <c r="L123" i="2"/>
  <c r="M123" i="2"/>
  <c r="N123" i="2"/>
  <c r="N124" i="2" s="1"/>
  <c r="O123" i="2"/>
  <c r="P123" i="2"/>
  <c r="Q123" i="2"/>
  <c r="R123" i="2"/>
  <c r="S123" i="2"/>
  <c r="T123" i="2"/>
  <c r="U123" i="2"/>
  <c r="V123" i="2"/>
  <c r="V124" i="2" s="1"/>
  <c r="R124" i="2"/>
  <c r="C123" i="2"/>
  <c r="C122" i="2"/>
  <c r="C124" i="2" s="1"/>
  <c r="D111" i="7"/>
  <c r="E111" i="7"/>
  <c r="F111" i="7"/>
  <c r="G111" i="7"/>
  <c r="H111" i="7"/>
  <c r="I111" i="7"/>
  <c r="J111" i="7"/>
  <c r="K111" i="7"/>
  <c r="M111" i="7"/>
  <c r="N111" i="7"/>
  <c r="O111" i="7"/>
  <c r="P111" i="7"/>
  <c r="Q111" i="7"/>
  <c r="R111" i="7"/>
  <c r="S111" i="7"/>
  <c r="T111" i="7"/>
  <c r="U111" i="7"/>
  <c r="V111" i="7"/>
  <c r="D112" i="7"/>
  <c r="D113" i="7" s="1"/>
  <c r="E112" i="7"/>
  <c r="F112" i="7"/>
  <c r="G112" i="7"/>
  <c r="H112" i="7"/>
  <c r="H113" i="7" s="1"/>
  <c r="I112" i="7"/>
  <c r="J112" i="7"/>
  <c r="K112" i="7"/>
  <c r="L112" i="7"/>
  <c r="L113" i="7" s="1"/>
  <c r="M112" i="7"/>
  <c r="N112" i="7"/>
  <c r="O112" i="7"/>
  <c r="P112" i="7"/>
  <c r="P113" i="7" s="1"/>
  <c r="Q112" i="7"/>
  <c r="Q113" i="7" s="1"/>
  <c r="R112" i="7"/>
  <c r="S112" i="7"/>
  <c r="T112" i="7"/>
  <c r="T113" i="7" s="1"/>
  <c r="U112" i="7"/>
  <c r="U113" i="7" s="1"/>
  <c r="V112" i="7"/>
  <c r="E113" i="7"/>
  <c r="I113" i="7"/>
  <c r="M113" i="7"/>
  <c r="C112" i="7"/>
  <c r="C111" i="7"/>
  <c r="C113" i="7" s="1"/>
  <c r="M124" i="2" l="1"/>
  <c r="Q124" i="2"/>
  <c r="I124" i="2"/>
  <c r="E124" i="2"/>
  <c r="T124" i="2"/>
  <c r="P124" i="2"/>
  <c r="L124" i="2"/>
  <c r="H124" i="2"/>
  <c r="D124" i="2"/>
  <c r="U124" i="2"/>
  <c r="S124" i="2"/>
  <c r="O124" i="2"/>
  <c r="K124" i="2"/>
  <c r="G124" i="2"/>
  <c r="V113" i="7"/>
  <c r="R113" i="7"/>
  <c r="N113" i="7"/>
  <c r="K113" i="7"/>
  <c r="G113" i="7"/>
  <c r="S113" i="7"/>
  <c r="O113" i="7"/>
  <c r="J113" i="7"/>
  <c r="F113" i="7"/>
  <c r="AC18" i="9"/>
  <c r="C46" i="10"/>
  <c r="D46" i="10"/>
  <c r="E46" i="10"/>
  <c r="F46" i="10"/>
  <c r="H46" i="10"/>
  <c r="I46" i="10"/>
  <c r="J46" i="10"/>
  <c r="L46" i="10"/>
  <c r="C18" i="10"/>
  <c r="D18" i="10"/>
  <c r="E18" i="10"/>
  <c r="F46" i="9"/>
  <c r="G18" i="10"/>
  <c r="H18" i="10"/>
  <c r="I18" i="10"/>
  <c r="J46" i="9"/>
  <c r="K18" i="10"/>
  <c r="L18" i="10"/>
  <c r="B18" i="10"/>
  <c r="C45" i="9"/>
  <c r="D45" i="9"/>
  <c r="G45" i="9"/>
  <c r="H45" i="9"/>
  <c r="K45" i="9"/>
  <c r="L45" i="9"/>
  <c r="AK18" i="9" l="1"/>
  <c r="J18" i="10"/>
  <c r="J74" i="10" s="1"/>
  <c r="AG18" i="9"/>
  <c r="F18" i="10"/>
  <c r="F74" i="10" s="1"/>
  <c r="I45" i="9"/>
  <c r="E45" i="9"/>
  <c r="L46" i="9"/>
  <c r="J45" i="9"/>
  <c r="F45" i="9"/>
  <c r="B46" i="9"/>
  <c r="AL18" i="9"/>
  <c r="AH18" i="9"/>
  <c r="D46" i="9"/>
  <c r="K46" i="9"/>
  <c r="G46" i="9"/>
  <c r="AD18" i="9"/>
  <c r="AO18" i="9" s="1"/>
  <c r="AJ18" i="9"/>
  <c r="AF18" i="9"/>
  <c r="H46" i="9"/>
  <c r="B45" i="9"/>
  <c r="AM18" i="9"/>
  <c r="AI18" i="9"/>
  <c r="AE18" i="9"/>
  <c r="I74" i="10"/>
  <c r="C46" i="9"/>
  <c r="I46" i="9"/>
  <c r="E46" i="9"/>
  <c r="K46" i="10"/>
  <c r="G46" i="10"/>
  <c r="C74" i="10"/>
  <c r="E74" i="10"/>
  <c r="K74" i="10"/>
  <c r="B46" i="10"/>
  <c r="B74" i="10" s="1"/>
  <c r="L74" i="10"/>
  <c r="H74" i="10"/>
  <c r="D74" i="10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C119" i="2"/>
  <c r="G74" i="10" l="1"/>
  <c r="W74" i="10" s="1"/>
  <c r="AD17" i="9" l="1"/>
  <c r="AL17" i="9"/>
  <c r="B82" i="9"/>
  <c r="B54" i="10" s="1"/>
  <c r="B79" i="9"/>
  <c r="B51" i="10" s="1"/>
  <c r="B80" i="9"/>
  <c r="B52" i="10" s="1"/>
  <c r="B81" i="9"/>
  <c r="B53" i="10" s="1"/>
  <c r="B78" i="9"/>
  <c r="B50" i="10" s="1"/>
  <c r="B63" i="9"/>
  <c r="B35" i="10" s="1"/>
  <c r="B64" i="9"/>
  <c r="B36" i="10" s="1"/>
  <c r="B65" i="9"/>
  <c r="B37" i="10" s="1"/>
  <c r="B66" i="9"/>
  <c r="B38" i="10" s="1"/>
  <c r="B67" i="9"/>
  <c r="B39" i="10" s="1"/>
  <c r="B68" i="9"/>
  <c r="B40" i="10" s="1"/>
  <c r="B69" i="9"/>
  <c r="B41" i="10" s="1"/>
  <c r="B70" i="9"/>
  <c r="B42" i="10" s="1"/>
  <c r="B71" i="9"/>
  <c r="B43" i="10" s="1"/>
  <c r="B72" i="9"/>
  <c r="B44" i="10" s="1"/>
  <c r="B45" i="10"/>
  <c r="B75" i="9"/>
  <c r="B47" i="10" s="1"/>
  <c r="B76" i="9"/>
  <c r="B48" i="10" s="1"/>
  <c r="B62" i="9"/>
  <c r="B34" i="10" s="1"/>
  <c r="B26" i="9"/>
  <c r="B23" i="9"/>
  <c r="B24" i="9"/>
  <c r="B24" i="10" s="1"/>
  <c r="B25" i="9"/>
  <c r="AC25" i="9" s="1"/>
  <c r="B22" i="9"/>
  <c r="B7" i="9"/>
  <c r="B8" i="9"/>
  <c r="AC8" i="9" s="1"/>
  <c r="B9" i="9"/>
  <c r="AC9" i="9" s="1"/>
  <c r="B10" i="9"/>
  <c r="B11" i="9"/>
  <c r="B12" i="9"/>
  <c r="AC12" i="9" s="1"/>
  <c r="B13" i="9"/>
  <c r="B13" i="10" s="1"/>
  <c r="B14" i="9"/>
  <c r="AC14" i="9" s="1"/>
  <c r="B15" i="9"/>
  <c r="B16" i="9"/>
  <c r="AC16" i="9" s="1"/>
  <c r="B17" i="10"/>
  <c r="B19" i="9"/>
  <c r="B20" i="9"/>
  <c r="B6" i="9"/>
  <c r="G17" i="10"/>
  <c r="D26" i="9"/>
  <c r="E26" i="9"/>
  <c r="F26" i="9"/>
  <c r="F26" i="10" s="1"/>
  <c r="G26" i="9"/>
  <c r="G26" i="10" s="1"/>
  <c r="H26" i="9"/>
  <c r="I26" i="9"/>
  <c r="J26" i="9"/>
  <c r="J26" i="10" s="1"/>
  <c r="K26" i="9"/>
  <c r="K26" i="10" s="1"/>
  <c r="L26" i="9"/>
  <c r="C26" i="9"/>
  <c r="C23" i="9"/>
  <c r="C23" i="10" s="1"/>
  <c r="D23" i="9"/>
  <c r="D23" i="10" s="1"/>
  <c r="E23" i="9"/>
  <c r="F23" i="9"/>
  <c r="G23" i="9"/>
  <c r="G23" i="10" s="1"/>
  <c r="H23" i="9"/>
  <c r="H23" i="10" s="1"/>
  <c r="I23" i="9"/>
  <c r="J23" i="9"/>
  <c r="K23" i="9"/>
  <c r="K23" i="10" s="1"/>
  <c r="L23" i="9"/>
  <c r="L23" i="10" s="1"/>
  <c r="C24" i="9"/>
  <c r="D24" i="9"/>
  <c r="E24" i="9"/>
  <c r="E24" i="10" s="1"/>
  <c r="F24" i="9"/>
  <c r="G24" i="9"/>
  <c r="H24" i="9"/>
  <c r="I24" i="9"/>
  <c r="I24" i="10" s="1"/>
  <c r="J24" i="9"/>
  <c r="J24" i="10" s="1"/>
  <c r="K24" i="9"/>
  <c r="L24" i="9"/>
  <c r="L24" i="10" s="1"/>
  <c r="C25" i="9"/>
  <c r="C25" i="10" s="1"/>
  <c r="D25" i="9"/>
  <c r="E25" i="9"/>
  <c r="F25" i="9"/>
  <c r="F25" i="10" s="1"/>
  <c r="G25" i="9"/>
  <c r="G25" i="10" s="1"/>
  <c r="H25" i="9"/>
  <c r="H25" i="10" s="1"/>
  <c r="I25" i="9"/>
  <c r="J25" i="9"/>
  <c r="J25" i="10" s="1"/>
  <c r="K25" i="9"/>
  <c r="K25" i="10" s="1"/>
  <c r="L25" i="9"/>
  <c r="D22" i="9"/>
  <c r="E22" i="9"/>
  <c r="E22" i="10" s="1"/>
  <c r="F22" i="9"/>
  <c r="F22" i="10" s="1"/>
  <c r="G22" i="9"/>
  <c r="G22" i="10" s="1"/>
  <c r="H22" i="9"/>
  <c r="I22" i="9"/>
  <c r="I22" i="10" s="1"/>
  <c r="J22" i="9"/>
  <c r="J22" i="10" s="1"/>
  <c r="K22" i="9"/>
  <c r="L22" i="9"/>
  <c r="C22" i="9"/>
  <c r="C22" i="10" s="1"/>
  <c r="C7" i="9"/>
  <c r="C7" i="10" s="1"/>
  <c r="D7" i="9"/>
  <c r="AE7" i="9" s="1"/>
  <c r="E7" i="9"/>
  <c r="F7" i="9"/>
  <c r="F7" i="10" s="1"/>
  <c r="G7" i="9"/>
  <c r="G7" i="10" s="1"/>
  <c r="H7" i="9"/>
  <c r="AI7" i="9" s="1"/>
  <c r="I7" i="9"/>
  <c r="J7" i="9"/>
  <c r="J7" i="10" s="1"/>
  <c r="K7" i="9"/>
  <c r="AL7" i="9" s="1"/>
  <c r="L7" i="9"/>
  <c r="AM7" i="9" s="1"/>
  <c r="C8" i="9"/>
  <c r="D8" i="9"/>
  <c r="D8" i="10" s="1"/>
  <c r="E8" i="9"/>
  <c r="E8" i="10" s="1"/>
  <c r="F8" i="9"/>
  <c r="AG8" i="9" s="1"/>
  <c r="G8" i="9"/>
  <c r="H8" i="9"/>
  <c r="H8" i="10" s="1"/>
  <c r="I8" i="9"/>
  <c r="AJ8" i="9" s="1"/>
  <c r="J8" i="9"/>
  <c r="AK8" i="9" s="1"/>
  <c r="K8" i="9"/>
  <c r="L8" i="9"/>
  <c r="L8" i="10" s="1"/>
  <c r="C9" i="9"/>
  <c r="AD9" i="9" s="1"/>
  <c r="D9" i="9"/>
  <c r="AE9" i="9" s="1"/>
  <c r="E9" i="9"/>
  <c r="F9" i="9"/>
  <c r="F9" i="10" s="1"/>
  <c r="G9" i="9"/>
  <c r="AH9" i="9" s="1"/>
  <c r="H9" i="9"/>
  <c r="AI9" i="9" s="1"/>
  <c r="I9" i="9"/>
  <c r="J9" i="9"/>
  <c r="J9" i="10" s="1"/>
  <c r="K9" i="9"/>
  <c r="K9" i="10" s="1"/>
  <c r="L9" i="9"/>
  <c r="AM9" i="9" s="1"/>
  <c r="C10" i="9"/>
  <c r="D10" i="9"/>
  <c r="D10" i="10" s="1"/>
  <c r="E10" i="9"/>
  <c r="AF10" i="9" s="1"/>
  <c r="F10" i="9"/>
  <c r="AG10" i="9" s="1"/>
  <c r="G10" i="9"/>
  <c r="H10" i="9"/>
  <c r="H10" i="10" s="1"/>
  <c r="I10" i="9"/>
  <c r="I10" i="10" s="1"/>
  <c r="J10" i="9"/>
  <c r="AK10" i="9" s="1"/>
  <c r="K10" i="9"/>
  <c r="L10" i="9"/>
  <c r="L10" i="10" s="1"/>
  <c r="C11" i="9"/>
  <c r="C11" i="10" s="1"/>
  <c r="D11" i="9"/>
  <c r="AE11" i="9" s="1"/>
  <c r="E11" i="9"/>
  <c r="F11" i="9"/>
  <c r="F11" i="10" s="1"/>
  <c r="G11" i="9"/>
  <c r="G11" i="10" s="1"/>
  <c r="H11" i="9"/>
  <c r="AI11" i="9" s="1"/>
  <c r="I11" i="9"/>
  <c r="J11" i="9"/>
  <c r="J11" i="10" s="1"/>
  <c r="K11" i="9"/>
  <c r="AL11" i="9" s="1"/>
  <c r="L11" i="9"/>
  <c r="AM11" i="9" s="1"/>
  <c r="C12" i="9"/>
  <c r="D12" i="9"/>
  <c r="D12" i="10" s="1"/>
  <c r="E12" i="9"/>
  <c r="E12" i="10" s="1"/>
  <c r="F12" i="9"/>
  <c r="AG12" i="9" s="1"/>
  <c r="G12" i="9"/>
  <c r="H12" i="9"/>
  <c r="H12" i="10" s="1"/>
  <c r="I12" i="9"/>
  <c r="AJ12" i="9" s="1"/>
  <c r="J12" i="9"/>
  <c r="AK12" i="9" s="1"/>
  <c r="K12" i="9"/>
  <c r="L12" i="9"/>
  <c r="L12" i="10" s="1"/>
  <c r="C13" i="9"/>
  <c r="C13" i="10" s="1"/>
  <c r="D13" i="9"/>
  <c r="AE13" i="9" s="1"/>
  <c r="E13" i="9"/>
  <c r="F13" i="9"/>
  <c r="F13" i="10" s="1"/>
  <c r="G13" i="9"/>
  <c r="AH13" i="9" s="1"/>
  <c r="H13" i="9"/>
  <c r="AI13" i="9" s="1"/>
  <c r="I13" i="9"/>
  <c r="J13" i="9"/>
  <c r="J13" i="10" s="1"/>
  <c r="K13" i="9"/>
  <c r="K13" i="10" s="1"/>
  <c r="L13" i="9"/>
  <c r="AM13" i="9" s="1"/>
  <c r="C14" i="9"/>
  <c r="D14" i="9"/>
  <c r="D14" i="10" s="1"/>
  <c r="E14" i="9"/>
  <c r="AF14" i="9" s="1"/>
  <c r="F14" i="9"/>
  <c r="AG14" i="9" s="1"/>
  <c r="G14" i="9"/>
  <c r="H14" i="9"/>
  <c r="H14" i="10" s="1"/>
  <c r="I14" i="9"/>
  <c r="I14" i="10" s="1"/>
  <c r="J14" i="9"/>
  <c r="AK14" i="9" s="1"/>
  <c r="K14" i="9"/>
  <c r="L14" i="9"/>
  <c r="L14" i="10" s="1"/>
  <c r="C15" i="9"/>
  <c r="C15" i="10" s="1"/>
  <c r="D15" i="9"/>
  <c r="AE15" i="9" s="1"/>
  <c r="E15" i="9"/>
  <c r="F15" i="9"/>
  <c r="F15" i="10" s="1"/>
  <c r="G15" i="9"/>
  <c r="G15" i="10" s="1"/>
  <c r="H15" i="9"/>
  <c r="AI15" i="9" s="1"/>
  <c r="I15" i="9"/>
  <c r="J15" i="9"/>
  <c r="J15" i="10" s="1"/>
  <c r="K15" i="9"/>
  <c r="AL15" i="9" s="1"/>
  <c r="L15" i="9"/>
  <c r="AM15" i="9" s="1"/>
  <c r="C16" i="9"/>
  <c r="D16" i="9"/>
  <c r="D16" i="10" s="1"/>
  <c r="E16" i="9"/>
  <c r="E16" i="10" s="1"/>
  <c r="F16" i="9"/>
  <c r="AG16" i="9" s="1"/>
  <c r="G16" i="9"/>
  <c r="H16" i="9"/>
  <c r="H16" i="10" s="1"/>
  <c r="I16" i="9"/>
  <c r="AJ16" i="9" s="1"/>
  <c r="J16" i="9"/>
  <c r="AK16" i="9" s="1"/>
  <c r="K16" i="9"/>
  <c r="L16" i="9"/>
  <c r="L16" i="10" s="1"/>
  <c r="AE17" i="9"/>
  <c r="F17" i="10"/>
  <c r="AH17" i="9"/>
  <c r="AI17" i="9"/>
  <c r="J17" i="10"/>
  <c r="K17" i="10"/>
  <c r="AM17" i="9"/>
  <c r="C19" i="9"/>
  <c r="D19" i="9"/>
  <c r="D19" i="10" s="1"/>
  <c r="E19" i="9"/>
  <c r="AF19" i="9" s="1"/>
  <c r="F19" i="9"/>
  <c r="AG19" i="9" s="1"/>
  <c r="G19" i="9"/>
  <c r="H19" i="9"/>
  <c r="H19" i="10" s="1"/>
  <c r="I19" i="9"/>
  <c r="I19" i="10" s="1"/>
  <c r="J19" i="9"/>
  <c r="AK19" i="9" s="1"/>
  <c r="K19" i="9"/>
  <c r="L19" i="9"/>
  <c r="L19" i="10" s="1"/>
  <c r="C20" i="9"/>
  <c r="D20" i="9"/>
  <c r="AE20" i="9" s="1"/>
  <c r="E20" i="9"/>
  <c r="F20" i="9"/>
  <c r="F20" i="10" s="1"/>
  <c r="G20" i="9"/>
  <c r="G20" i="10" s="1"/>
  <c r="H20" i="9"/>
  <c r="AI20" i="9" s="1"/>
  <c r="I20" i="9"/>
  <c r="J20" i="9"/>
  <c r="J20" i="10" s="1"/>
  <c r="K20" i="9"/>
  <c r="AL20" i="9" s="1"/>
  <c r="L20" i="9"/>
  <c r="AM20" i="9" s="1"/>
  <c r="D6" i="9"/>
  <c r="E6" i="9"/>
  <c r="E6" i="10" s="1"/>
  <c r="F6" i="9"/>
  <c r="F6" i="10" s="1"/>
  <c r="G6" i="9"/>
  <c r="AH6" i="9" s="1"/>
  <c r="H6" i="9"/>
  <c r="I6" i="9"/>
  <c r="I6" i="10" s="1"/>
  <c r="J6" i="9"/>
  <c r="AK6" i="9" s="1"/>
  <c r="K6" i="9"/>
  <c r="AL6" i="9" s="1"/>
  <c r="L6" i="9"/>
  <c r="C6" i="9"/>
  <c r="E14" i="10" l="1"/>
  <c r="B16" i="10"/>
  <c r="J6" i="10"/>
  <c r="B8" i="10"/>
  <c r="AL13" i="9"/>
  <c r="I8" i="10"/>
  <c r="AG6" i="9"/>
  <c r="AJ10" i="9"/>
  <c r="C20" i="10"/>
  <c r="K7" i="10"/>
  <c r="AH7" i="9"/>
  <c r="B73" i="10"/>
  <c r="AG15" i="9"/>
  <c r="AE12" i="9"/>
  <c r="AM8" i="9"/>
  <c r="B34" i="9"/>
  <c r="AK13" i="9"/>
  <c r="AI10" i="9"/>
  <c r="AG7" i="9"/>
  <c r="E19" i="10"/>
  <c r="K11" i="10"/>
  <c r="AH15" i="9"/>
  <c r="AF12" i="9"/>
  <c r="AC17" i="9"/>
  <c r="B41" i="9"/>
  <c r="K20" i="10"/>
  <c r="I16" i="10"/>
  <c r="G13" i="10"/>
  <c r="E10" i="10"/>
  <c r="B51" i="9"/>
  <c r="B40" i="9"/>
  <c r="B6" i="10"/>
  <c r="B62" i="10" s="1"/>
  <c r="B12" i="10"/>
  <c r="AH20" i="9"/>
  <c r="AF16" i="9"/>
  <c r="AJ14" i="9"/>
  <c r="AD13" i="9"/>
  <c r="AH11" i="9"/>
  <c r="AL9" i="9"/>
  <c r="AF8" i="9"/>
  <c r="AC6" i="9"/>
  <c r="AC13" i="9"/>
  <c r="B44" i="9"/>
  <c r="B53" i="9"/>
  <c r="B52" i="9"/>
  <c r="K15" i="10"/>
  <c r="I12" i="10"/>
  <c r="G9" i="10"/>
  <c r="B36" i="9"/>
  <c r="B9" i="10"/>
  <c r="B65" i="10" s="1"/>
  <c r="AJ19" i="9"/>
  <c r="AE16" i="9"/>
  <c r="AI14" i="9"/>
  <c r="AM12" i="9"/>
  <c r="AG11" i="9"/>
  <c r="AK9" i="9"/>
  <c r="AE8" i="9"/>
  <c r="AC24" i="9"/>
  <c r="L6" i="10"/>
  <c r="AM6" i="9"/>
  <c r="H6" i="10"/>
  <c r="AI6" i="9"/>
  <c r="D6" i="10"/>
  <c r="AE6" i="9"/>
  <c r="I20" i="10"/>
  <c r="AJ20" i="9"/>
  <c r="E20" i="10"/>
  <c r="AF20" i="9"/>
  <c r="K19" i="10"/>
  <c r="AL19" i="9"/>
  <c r="G19" i="10"/>
  <c r="AH19" i="9"/>
  <c r="C19" i="10"/>
  <c r="AD19" i="9"/>
  <c r="I17" i="10"/>
  <c r="AJ17" i="9"/>
  <c r="E17" i="10"/>
  <c r="AF17" i="9"/>
  <c r="K16" i="10"/>
  <c r="AL16" i="9"/>
  <c r="G16" i="10"/>
  <c r="AH16" i="9"/>
  <c r="C16" i="10"/>
  <c r="AD16" i="9"/>
  <c r="I15" i="10"/>
  <c r="AJ15" i="9"/>
  <c r="E15" i="10"/>
  <c r="AF15" i="9"/>
  <c r="K14" i="10"/>
  <c r="AL14" i="9"/>
  <c r="G14" i="10"/>
  <c r="AH14" i="9"/>
  <c r="C14" i="10"/>
  <c r="AD14" i="9"/>
  <c r="I13" i="10"/>
  <c r="AJ13" i="9"/>
  <c r="E13" i="10"/>
  <c r="AF13" i="9"/>
  <c r="K12" i="10"/>
  <c r="AL12" i="9"/>
  <c r="G12" i="10"/>
  <c r="AH12" i="9"/>
  <c r="C12" i="10"/>
  <c r="AD12" i="9"/>
  <c r="I11" i="10"/>
  <c r="AJ11" i="9"/>
  <c r="E11" i="10"/>
  <c r="AF11" i="9"/>
  <c r="K10" i="10"/>
  <c r="AL10" i="9"/>
  <c r="G10" i="10"/>
  <c r="AH10" i="9"/>
  <c r="C10" i="10"/>
  <c r="AD10" i="9"/>
  <c r="I9" i="10"/>
  <c r="AJ9" i="9"/>
  <c r="E9" i="10"/>
  <c r="AF9" i="9"/>
  <c r="K8" i="10"/>
  <c r="AL8" i="9"/>
  <c r="G8" i="10"/>
  <c r="AH8" i="9"/>
  <c r="C8" i="10"/>
  <c r="AD8" i="9"/>
  <c r="I7" i="10"/>
  <c r="AJ7" i="9"/>
  <c r="E7" i="10"/>
  <c r="AF7" i="9"/>
  <c r="L22" i="10"/>
  <c r="H22" i="10"/>
  <c r="D22" i="10"/>
  <c r="I25" i="10"/>
  <c r="E25" i="10"/>
  <c r="K24" i="10"/>
  <c r="G24" i="10"/>
  <c r="C24" i="10"/>
  <c r="I23" i="10"/>
  <c r="E23" i="10"/>
  <c r="L26" i="10"/>
  <c r="H26" i="10"/>
  <c r="D26" i="10"/>
  <c r="AC15" i="9"/>
  <c r="B15" i="10"/>
  <c r="B43" i="9"/>
  <c r="J19" i="10"/>
  <c r="F16" i="10"/>
  <c r="J14" i="10"/>
  <c r="D13" i="10"/>
  <c r="F12" i="10"/>
  <c r="H11" i="10"/>
  <c r="L9" i="10"/>
  <c r="D9" i="10"/>
  <c r="F8" i="10"/>
  <c r="H7" i="10"/>
  <c r="K22" i="10"/>
  <c r="L25" i="10"/>
  <c r="D25" i="10"/>
  <c r="F24" i="10"/>
  <c r="B19" i="10"/>
  <c r="B47" i="9"/>
  <c r="B14" i="10"/>
  <c r="B42" i="9"/>
  <c r="B10" i="10"/>
  <c r="B38" i="9"/>
  <c r="B50" i="9"/>
  <c r="AC22" i="9"/>
  <c r="B54" i="9"/>
  <c r="AC26" i="9"/>
  <c r="B22" i="10"/>
  <c r="AF6" i="9"/>
  <c r="AG20" i="9"/>
  <c r="AI19" i="9"/>
  <c r="AK17" i="9"/>
  <c r="AM16" i="9"/>
  <c r="AC23" i="9"/>
  <c r="C17" i="10"/>
  <c r="C9" i="10"/>
  <c r="B37" i="9"/>
  <c r="AD20" i="9"/>
  <c r="AD15" i="9"/>
  <c r="AD11" i="9"/>
  <c r="AD7" i="9"/>
  <c r="AC19" i="9"/>
  <c r="AC10" i="9"/>
  <c r="AC20" i="9"/>
  <c r="B20" i="10"/>
  <c r="B48" i="9"/>
  <c r="AC11" i="9"/>
  <c r="B11" i="10"/>
  <c r="B67" i="10" s="1"/>
  <c r="B39" i="9"/>
  <c r="AC7" i="9"/>
  <c r="B7" i="10"/>
  <c r="B35" i="9"/>
  <c r="B23" i="10"/>
  <c r="G6" i="10"/>
  <c r="H20" i="10"/>
  <c r="L17" i="10"/>
  <c r="D17" i="10"/>
  <c r="H15" i="10"/>
  <c r="L13" i="10"/>
  <c r="J10" i="10"/>
  <c r="C6" i="10"/>
  <c r="H24" i="10"/>
  <c r="D24" i="10"/>
  <c r="J23" i="10"/>
  <c r="F23" i="10"/>
  <c r="C26" i="10"/>
  <c r="I26" i="10"/>
  <c r="E26" i="10"/>
  <c r="K6" i="10"/>
  <c r="L20" i="10"/>
  <c r="D20" i="10"/>
  <c r="F19" i="10"/>
  <c r="H17" i="10"/>
  <c r="J16" i="10"/>
  <c r="L15" i="10"/>
  <c r="D15" i="10"/>
  <c r="F14" i="10"/>
  <c r="H13" i="10"/>
  <c r="J12" i="10"/>
  <c r="L11" i="10"/>
  <c r="D11" i="10"/>
  <c r="F10" i="10"/>
  <c r="H9" i="10"/>
  <c r="J8" i="10"/>
  <c r="L7" i="10"/>
  <c r="D7" i="10"/>
  <c r="B26" i="10"/>
  <c r="B82" i="10" s="1"/>
  <c r="AJ6" i="9"/>
  <c r="AK20" i="9"/>
  <c r="AM19" i="9"/>
  <c r="AE19" i="9"/>
  <c r="AG17" i="9"/>
  <c r="AI16" i="9"/>
  <c r="AK15" i="9"/>
  <c r="AM14" i="9"/>
  <c r="AE14" i="9"/>
  <c r="AG13" i="9"/>
  <c r="AI12" i="9"/>
  <c r="AK11" i="9"/>
  <c r="AM10" i="9"/>
  <c r="AE10" i="9"/>
  <c r="AG9" i="9"/>
  <c r="AI8" i="9"/>
  <c r="AK7" i="9"/>
  <c r="B25" i="10"/>
  <c r="B69" i="10"/>
  <c r="B72" i="10" l="1"/>
  <c r="AO17" i="9"/>
  <c r="AO16" i="9"/>
  <c r="AO14" i="9"/>
  <c r="AO15" i="9"/>
  <c r="AO19" i="9"/>
  <c r="AO20" i="9"/>
  <c r="AO13" i="9"/>
  <c r="B66" i="10"/>
  <c r="B75" i="10"/>
  <c r="B68" i="10"/>
  <c r="B71" i="10"/>
  <c r="B76" i="10"/>
  <c r="B70" i="10"/>
  <c r="D82" i="9"/>
  <c r="E82" i="9"/>
  <c r="F82" i="9"/>
  <c r="G82" i="9"/>
  <c r="H82" i="9"/>
  <c r="I82" i="9"/>
  <c r="J82" i="9"/>
  <c r="K82" i="9"/>
  <c r="L82" i="9"/>
  <c r="C82" i="9"/>
  <c r="C79" i="9"/>
  <c r="D79" i="9"/>
  <c r="E79" i="9"/>
  <c r="F79" i="9"/>
  <c r="G79" i="9"/>
  <c r="H79" i="9"/>
  <c r="I79" i="9"/>
  <c r="J79" i="9"/>
  <c r="K79" i="9"/>
  <c r="L79" i="9"/>
  <c r="C80" i="9"/>
  <c r="D80" i="9"/>
  <c r="E80" i="9"/>
  <c r="F80" i="9"/>
  <c r="G80" i="9"/>
  <c r="H80" i="9"/>
  <c r="I80" i="9"/>
  <c r="J80" i="9"/>
  <c r="K80" i="9"/>
  <c r="L80" i="9"/>
  <c r="C81" i="9"/>
  <c r="D81" i="9"/>
  <c r="E81" i="9"/>
  <c r="F81" i="9"/>
  <c r="G81" i="9"/>
  <c r="H81" i="9"/>
  <c r="I81" i="9"/>
  <c r="J81" i="9"/>
  <c r="K81" i="9"/>
  <c r="L81" i="9"/>
  <c r="D78" i="9"/>
  <c r="E78" i="9"/>
  <c r="F78" i="9"/>
  <c r="G78" i="9"/>
  <c r="H78" i="9"/>
  <c r="I78" i="9"/>
  <c r="J78" i="9"/>
  <c r="K78" i="9"/>
  <c r="L78" i="9"/>
  <c r="C78" i="9"/>
  <c r="C63" i="9"/>
  <c r="D63" i="9"/>
  <c r="E63" i="9"/>
  <c r="F63" i="9"/>
  <c r="G63" i="9"/>
  <c r="H63" i="9"/>
  <c r="I63" i="9"/>
  <c r="J63" i="9"/>
  <c r="K63" i="9"/>
  <c r="L63" i="9"/>
  <c r="C64" i="9"/>
  <c r="D64" i="9"/>
  <c r="E64" i="9"/>
  <c r="F64" i="9"/>
  <c r="G64" i="9"/>
  <c r="H64" i="9"/>
  <c r="I64" i="9"/>
  <c r="J64" i="9"/>
  <c r="K64" i="9"/>
  <c r="L64" i="9"/>
  <c r="C65" i="9"/>
  <c r="D65" i="9"/>
  <c r="E65" i="9"/>
  <c r="F65" i="9"/>
  <c r="G65" i="9"/>
  <c r="H65" i="9"/>
  <c r="I65" i="9"/>
  <c r="J65" i="9"/>
  <c r="K65" i="9"/>
  <c r="L65" i="9"/>
  <c r="C66" i="9"/>
  <c r="D66" i="9"/>
  <c r="E66" i="9"/>
  <c r="F66" i="9"/>
  <c r="G66" i="9"/>
  <c r="H66" i="9"/>
  <c r="I66" i="9"/>
  <c r="J66" i="9"/>
  <c r="K66" i="9"/>
  <c r="L66" i="9"/>
  <c r="C67" i="9"/>
  <c r="D67" i="9"/>
  <c r="E67" i="9"/>
  <c r="F67" i="9"/>
  <c r="G67" i="9"/>
  <c r="H67" i="9"/>
  <c r="I67" i="9"/>
  <c r="J67" i="9"/>
  <c r="K67" i="9"/>
  <c r="L67" i="9"/>
  <c r="C68" i="9"/>
  <c r="D68" i="9"/>
  <c r="E68" i="9"/>
  <c r="F68" i="9"/>
  <c r="G68" i="9"/>
  <c r="H68" i="9"/>
  <c r="I68" i="9"/>
  <c r="J68" i="9"/>
  <c r="K68" i="9"/>
  <c r="L68" i="9"/>
  <c r="C69" i="9"/>
  <c r="D69" i="9"/>
  <c r="E69" i="9"/>
  <c r="F69" i="9"/>
  <c r="G69" i="9"/>
  <c r="H69" i="9"/>
  <c r="I69" i="9"/>
  <c r="J69" i="9"/>
  <c r="K69" i="9"/>
  <c r="L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C72" i="9"/>
  <c r="D72" i="9"/>
  <c r="E72" i="9"/>
  <c r="F72" i="9"/>
  <c r="G72" i="9"/>
  <c r="H72" i="9"/>
  <c r="I72" i="9"/>
  <c r="J72" i="9"/>
  <c r="K72" i="9"/>
  <c r="L72" i="9"/>
  <c r="C75" i="9"/>
  <c r="D75" i="9"/>
  <c r="E75" i="9"/>
  <c r="F75" i="9"/>
  <c r="G75" i="9"/>
  <c r="H75" i="9"/>
  <c r="I75" i="9"/>
  <c r="J75" i="9"/>
  <c r="K75" i="9"/>
  <c r="L75" i="9"/>
  <c r="C76" i="9"/>
  <c r="D76" i="9"/>
  <c r="E76" i="9"/>
  <c r="F76" i="9"/>
  <c r="G76" i="9"/>
  <c r="H76" i="9"/>
  <c r="I76" i="9"/>
  <c r="J76" i="9"/>
  <c r="K76" i="9"/>
  <c r="L76" i="9"/>
  <c r="D62" i="9"/>
  <c r="E62" i="9"/>
  <c r="F62" i="9"/>
  <c r="G62" i="9"/>
  <c r="H62" i="9"/>
  <c r="I62" i="9"/>
  <c r="J62" i="9"/>
  <c r="K62" i="9"/>
  <c r="L62" i="9"/>
  <c r="C62" i="9"/>
  <c r="K34" i="10" l="1"/>
  <c r="K34" i="9"/>
  <c r="L48" i="10"/>
  <c r="L76" i="10" s="1"/>
  <c r="L48" i="9"/>
  <c r="D48" i="10"/>
  <c r="D76" i="10" s="1"/>
  <c r="D48" i="9"/>
  <c r="F47" i="10"/>
  <c r="F75" i="10" s="1"/>
  <c r="F47" i="9"/>
  <c r="D45" i="10"/>
  <c r="D73" i="10" s="1"/>
  <c r="J44" i="10"/>
  <c r="J72" i="10" s="1"/>
  <c r="J44" i="9"/>
  <c r="L43" i="10"/>
  <c r="L71" i="10" s="1"/>
  <c r="L43" i="9"/>
  <c r="D43" i="10"/>
  <c r="D71" i="10" s="1"/>
  <c r="D43" i="9"/>
  <c r="F42" i="10"/>
  <c r="F70" i="10" s="1"/>
  <c r="F42" i="9"/>
  <c r="L41" i="10"/>
  <c r="L69" i="10" s="1"/>
  <c r="L41" i="9"/>
  <c r="D41" i="10"/>
  <c r="D69" i="10" s="1"/>
  <c r="D41" i="9"/>
  <c r="L39" i="10"/>
  <c r="L67" i="10" s="1"/>
  <c r="L39" i="9"/>
  <c r="D39" i="10"/>
  <c r="D67" i="10" s="1"/>
  <c r="D39" i="9"/>
  <c r="F38" i="10"/>
  <c r="F66" i="10" s="1"/>
  <c r="F38" i="9"/>
  <c r="H37" i="10"/>
  <c r="H65" i="10" s="1"/>
  <c r="H37" i="9"/>
  <c r="J36" i="10"/>
  <c r="J64" i="10" s="1"/>
  <c r="J36" i="9"/>
  <c r="H35" i="10"/>
  <c r="H63" i="10" s="1"/>
  <c r="H35" i="9"/>
  <c r="K50" i="10"/>
  <c r="K50" i="9"/>
  <c r="L53" i="10"/>
  <c r="L53" i="9"/>
  <c r="D53" i="10"/>
  <c r="D53" i="9"/>
  <c r="F52" i="10"/>
  <c r="F52" i="9"/>
  <c r="H51" i="10"/>
  <c r="H51" i="9"/>
  <c r="K54" i="10"/>
  <c r="K54" i="9"/>
  <c r="F34" i="10"/>
  <c r="F34" i="9"/>
  <c r="C48" i="10"/>
  <c r="C48" i="9"/>
  <c r="E47" i="10"/>
  <c r="E75" i="10" s="1"/>
  <c r="E47" i="9"/>
  <c r="G45" i="10"/>
  <c r="G73" i="10" s="1"/>
  <c r="C45" i="10"/>
  <c r="C73" i="10" s="1"/>
  <c r="E44" i="10"/>
  <c r="E72" i="10" s="1"/>
  <c r="E44" i="9"/>
  <c r="G43" i="10"/>
  <c r="G71" i="10" s="1"/>
  <c r="G43" i="9"/>
  <c r="I42" i="10"/>
  <c r="I70" i="10" s="1"/>
  <c r="I42" i="9"/>
  <c r="E42" i="10"/>
  <c r="E70" i="10" s="1"/>
  <c r="E42" i="9"/>
  <c r="G41" i="10"/>
  <c r="G69" i="10" s="1"/>
  <c r="G41" i="9"/>
  <c r="I40" i="10"/>
  <c r="I68" i="10" s="1"/>
  <c r="I40" i="9"/>
  <c r="K39" i="10"/>
  <c r="K67" i="10" s="1"/>
  <c r="K39" i="9"/>
  <c r="C39" i="10"/>
  <c r="C67" i="10" s="1"/>
  <c r="C39" i="9"/>
  <c r="E38" i="10"/>
  <c r="E66" i="10" s="1"/>
  <c r="E38" i="9"/>
  <c r="G37" i="10"/>
  <c r="G65" i="10" s="1"/>
  <c r="G37" i="9"/>
  <c r="I36" i="10"/>
  <c r="I64" i="10" s="1"/>
  <c r="I36" i="9"/>
  <c r="K35" i="10"/>
  <c r="K63" i="10" s="1"/>
  <c r="K35" i="9"/>
  <c r="C35" i="10"/>
  <c r="C63" i="10" s="1"/>
  <c r="C35" i="9"/>
  <c r="F50" i="10"/>
  <c r="F50" i="9"/>
  <c r="G53" i="10"/>
  <c r="G53" i="9"/>
  <c r="I52" i="10"/>
  <c r="I52" i="9"/>
  <c r="K51" i="9"/>
  <c r="K51" i="10"/>
  <c r="C51" i="10"/>
  <c r="C51" i="9"/>
  <c r="F54" i="10"/>
  <c r="F54" i="9"/>
  <c r="E34" i="10"/>
  <c r="E34" i="9"/>
  <c r="F48" i="10"/>
  <c r="F76" i="10" s="1"/>
  <c r="F48" i="9"/>
  <c r="L47" i="10"/>
  <c r="L75" i="10" s="1"/>
  <c r="L47" i="9"/>
  <c r="H47" i="10"/>
  <c r="H75" i="10" s="1"/>
  <c r="H47" i="9"/>
  <c r="D47" i="10"/>
  <c r="D75" i="10" s="1"/>
  <c r="D47" i="9"/>
  <c r="J45" i="10"/>
  <c r="J73" i="10" s="1"/>
  <c r="F45" i="10"/>
  <c r="F73" i="10" s="1"/>
  <c r="L44" i="10"/>
  <c r="L72" i="10" s="1"/>
  <c r="L44" i="9"/>
  <c r="H44" i="10"/>
  <c r="H72" i="10" s="1"/>
  <c r="H44" i="9"/>
  <c r="D44" i="10"/>
  <c r="D72" i="10" s="1"/>
  <c r="D44" i="9"/>
  <c r="J43" i="10"/>
  <c r="J71" i="10" s="1"/>
  <c r="J43" i="9"/>
  <c r="F43" i="10"/>
  <c r="F71" i="10" s="1"/>
  <c r="F43" i="9"/>
  <c r="L42" i="10"/>
  <c r="L70" i="10" s="1"/>
  <c r="L42" i="9"/>
  <c r="H42" i="10"/>
  <c r="H70" i="10" s="1"/>
  <c r="H42" i="9"/>
  <c r="D42" i="10"/>
  <c r="D70" i="10" s="1"/>
  <c r="D42" i="9"/>
  <c r="J41" i="10"/>
  <c r="J69" i="10" s="1"/>
  <c r="J41" i="9"/>
  <c r="F41" i="10"/>
  <c r="F69" i="10" s="1"/>
  <c r="F41" i="9"/>
  <c r="L40" i="10"/>
  <c r="L68" i="10" s="1"/>
  <c r="L40" i="9"/>
  <c r="H40" i="10"/>
  <c r="H68" i="10" s="1"/>
  <c r="H40" i="9"/>
  <c r="D40" i="10"/>
  <c r="D68" i="10" s="1"/>
  <c r="D40" i="9"/>
  <c r="J39" i="10"/>
  <c r="J67" i="10" s="1"/>
  <c r="J39" i="9"/>
  <c r="F39" i="10"/>
  <c r="F67" i="10" s="1"/>
  <c r="F39" i="9"/>
  <c r="L38" i="10"/>
  <c r="L66" i="10" s="1"/>
  <c r="L38" i="9"/>
  <c r="H38" i="10"/>
  <c r="H66" i="10" s="1"/>
  <c r="H38" i="9"/>
  <c r="D38" i="10"/>
  <c r="D66" i="10" s="1"/>
  <c r="D38" i="9"/>
  <c r="J37" i="10"/>
  <c r="J65" i="10" s="1"/>
  <c r="J37" i="9"/>
  <c r="F37" i="10"/>
  <c r="F65" i="10" s="1"/>
  <c r="F37" i="9"/>
  <c r="L36" i="10"/>
  <c r="L64" i="10" s="1"/>
  <c r="L36" i="9"/>
  <c r="H36" i="10"/>
  <c r="H64" i="10" s="1"/>
  <c r="H36" i="9"/>
  <c r="D36" i="10"/>
  <c r="D64" i="10" s="1"/>
  <c r="D36" i="9"/>
  <c r="J35" i="10"/>
  <c r="J63" i="10" s="1"/>
  <c r="J35" i="9"/>
  <c r="F35" i="10"/>
  <c r="F63" i="10" s="1"/>
  <c r="F35" i="9"/>
  <c r="C50" i="10"/>
  <c r="C50" i="9"/>
  <c r="I50" i="10"/>
  <c r="I50" i="9"/>
  <c r="E50" i="10"/>
  <c r="E50" i="9"/>
  <c r="J53" i="10"/>
  <c r="J53" i="9"/>
  <c r="F53" i="10"/>
  <c r="F53" i="9"/>
  <c r="L52" i="10"/>
  <c r="L52" i="9"/>
  <c r="H52" i="10"/>
  <c r="H52" i="9"/>
  <c r="D52" i="10"/>
  <c r="D52" i="9"/>
  <c r="J51" i="10"/>
  <c r="J51" i="9"/>
  <c r="F51" i="10"/>
  <c r="F51" i="9"/>
  <c r="C54" i="10"/>
  <c r="C89" i="10" s="1"/>
  <c r="C54" i="9"/>
  <c r="I54" i="10"/>
  <c r="I54" i="9"/>
  <c r="E54" i="10"/>
  <c r="E54" i="9"/>
  <c r="G34" i="10"/>
  <c r="G34" i="9"/>
  <c r="H48" i="10"/>
  <c r="H76" i="10" s="1"/>
  <c r="H48" i="9"/>
  <c r="J47" i="10"/>
  <c r="J75" i="10" s="1"/>
  <c r="J47" i="9"/>
  <c r="L45" i="10"/>
  <c r="L73" i="10" s="1"/>
  <c r="H45" i="10"/>
  <c r="H73" i="10" s="1"/>
  <c r="F44" i="10"/>
  <c r="F72" i="10" s="1"/>
  <c r="F44" i="9"/>
  <c r="H43" i="10"/>
  <c r="H71" i="10" s="1"/>
  <c r="H43" i="9"/>
  <c r="J42" i="10"/>
  <c r="J70" i="10" s="1"/>
  <c r="J42" i="9"/>
  <c r="H41" i="10"/>
  <c r="H69" i="10" s="1"/>
  <c r="H41" i="9"/>
  <c r="J40" i="10"/>
  <c r="J68" i="10" s="1"/>
  <c r="J40" i="9"/>
  <c r="F40" i="10"/>
  <c r="F68" i="10" s="1"/>
  <c r="F40" i="9"/>
  <c r="H39" i="10"/>
  <c r="H67" i="10" s="1"/>
  <c r="H39" i="9"/>
  <c r="J38" i="10"/>
  <c r="J66" i="10" s="1"/>
  <c r="J38" i="9"/>
  <c r="L37" i="10"/>
  <c r="L65" i="10" s="1"/>
  <c r="L37" i="9"/>
  <c r="D37" i="10"/>
  <c r="D65" i="10" s="1"/>
  <c r="D37" i="9"/>
  <c r="F36" i="10"/>
  <c r="F64" i="10" s="1"/>
  <c r="F36" i="9"/>
  <c r="L35" i="10"/>
  <c r="L63" i="10" s="1"/>
  <c r="L35" i="9"/>
  <c r="D35" i="10"/>
  <c r="D63" i="10" s="1"/>
  <c r="D35" i="9"/>
  <c r="G50" i="10"/>
  <c r="G50" i="9"/>
  <c r="H53" i="10"/>
  <c r="H53" i="9"/>
  <c r="J52" i="10"/>
  <c r="J52" i="9"/>
  <c r="L51" i="10"/>
  <c r="L51" i="9"/>
  <c r="D51" i="10"/>
  <c r="D51" i="9"/>
  <c r="G54" i="10"/>
  <c r="G54" i="9"/>
  <c r="J34" i="10"/>
  <c r="J34" i="9"/>
  <c r="K48" i="10"/>
  <c r="K76" i="10" s="1"/>
  <c r="K48" i="9"/>
  <c r="G48" i="10"/>
  <c r="G76" i="10" s="1"/>
  <c r="G48" i="9"/>
  <c r="I47" i="10"/>
  <c r="I75" i="10" s="1"/>
  <c r="I47" i="9"/>
  <c r="K45" i="10"/>
  <c r="I44" i="10"/>
  <c r="I72" i="10" s="1"/>
  <c r="I44" i="9"/>
  <c r="K43" i="10"/>
  <c r="K71" i="10" s="1"/>
  <c r="K43" i="9"/>
  <c r="C43" i="10"/>
  <c r="C43" i="9"/>
  <c r="K41" i="10"/>
  <c r="K69" i="10" s="1"/>
  <c r="K41" i="9"/>
  <c r="C41" i="10"/>
  <c r="C69" i="10" s="1"/>
  <c r="C41" i="9"/>
  <c r="E40" i="10"/>
  <c r="E68" i="10" s="1"/>
  <c r="E40" i="9"/>
  <c r="G39" i="10"/>
  <c r="G67" i="10" s="1"/>
  <c r="G39" i="9"/>
  <c r="I38" i="10"/>
  <c r="I66" i="10" s="1"/>
  <c r="I38" i="9"/>
  <c r="K37" i="10"/>
  <c r="K65" i="10" s="1"/>
  <c r="K37" i="9"/>
  <c r="C37" i="10"/>
  <c r="C65" i="10" s="1"/>
  <c r="C37" i="9"/>
  <c r="E36" i="10"/>
  <c r="E64" i="10" s="1"/>
  <c r="E36" i="9"/>
  <c r="G35" i="10"/>
  <c r="G63" i="10" s="1"/>
  <c r="G35" i="9"/>
  <c r="J50" i="10"/>
  <c r="J50" i="9"/>
  <c r="K53" i="10"/>
  <c r="K53" i="9"/>
  <c r="C53" i="10"/>
  <c r="C53" i="9"/>
  <c r="E52" i="10"/>
  <c r="E52" i="9"/>
  <c r="G51" i="10"/>
  <c r="G51" i="9"/>
  <c r="J54" i="10"/>
  <c r="J54" i="9"/>
  <c r="C34" i="10"/>
  <c r="C62" i="10" s="1"/>
  <c r="C34" i="9"/>
  <c r="I34" i="10"/>
  <c r="I34" i="9"/>
  <c r="J48" i="10"/>
  <c r="J76" i="10" s="1"/>
  <c r="J48" i="9"/>
  <c r="L34" i="10"/>
  <c r="L34" i="9"/>
  <c r="H34" i="10"/>
  <c r="H34" i="9"/>
  <c r="D34" i="10"/>
  <c r="D34" i="9"/>
  <c r="I48" i="10"/>
  <c r="I76" i="10" s="1"/>
  <c r="I48" i="9"/>
  <c r="E48" i="10"/>
  <c r="E76" i="10" s="1"/>
  <c r="E48" i="9"/>
  <c r="K47" i="10"/>
  <c r="K75" i="10" s="1"/>
  <c r="K47" i="9"/>
  <c r="G47" i="10"/>
  <c r="G75" i="10" s="1"/>
  <c r="G47" i="9"/>
  <c r="C47" i="10"/>
  <c r="C47" i="9"/>
  <c r="I45" i="10"/>
  <c r="I73" i="10" s="1"/>
  <c r="E45" i="10"/>
  <c r="E73" i="10" s="1"/>
  <c r="K44" i="10"/>
  <c r="K72" i="10" s="1"/>
  <c r="K44" i="9"/>
  <c r="G44" i="10"/>
  <c r="G72" i="10" s="1"/>
  <c r="G44" i="9"/>
  <c r="C44" i="10"/>
  <c r="C44" i="9"/>
  <c r="I43" i="10"/>
  <c r="I71" i="10" s="1"/>
  <c r="I43" i="9"/>
  <c r="E43" i="10"/>
  <c r="E71" i="10" s="1"/>
  <c r="E43" i="9"/>
  <c r="K42" i="10"/>
  <c r="K70" i="10" s="1"/>
  <c r="K42" i="9"/>
  <c r="G42" i="10"/>
  <c r="G70" i="10" s="1"/>
  <c r="G42" i="9"/>
  <c r="C42" i="10"/>
  <c r="C42" i="9"/>
  <c r="I41" i="10"/>
  <c r="I69" i="10" s="1"/>
  <c r="I41" i="9"/>
  <c r="E41" i="10"/>
  <c r="E69" i="10" s="1"/>
  <c r="E41" i="9"/>
  <c r="K40" i="10"/>
  <c r="K68" i="10" s="1"/>
  <c r="K40" i="9"/>
  <c r="G40" i="10"/>
  <c r="G68" i="10" s="1"/>
  <c r="G40" i="9"/>
  <c r="C40" i="10"/>
  <c r="C68" i="10" s="1"/>
  <c r="C40" i="9"/>
  <c r="I39" i="10"/>
  <c r="I67" i="10" s="1"/>
  <c r="I39" i="9"/>
  <c r="E39" i="10"/>
  <c r="E67" i="10" s="1"/>
  <c r="E39" i="9"/>
  <c r="K38" i="10"/>
  <c r="K66" i="10" s="1"/>
  <c r="K38" i="9"/>
  <c r="G38" i="10"/>
  <c r="G66" i="10" s="1"/>
  <c r="G38" i="9"/>
  <c r="C38" i="10"/>
  <c r="C66" i="10" s="1"/>
  <c r="C38" i="9"/>
  <c r="I37" i="10"/>
  <c r="I65" i="10" s="1"/>
  <c r="I37" i="9"/>
  <c r="E37" i="10"/>
  <c r="E65" i="10" s="1"/>
  <c r="E37" i="9"/>
  <c r="K36" i="10"/>
  <c r="K64" i="10" s="1"/>
  <c r="K36" i="9"/>
  <c r="G36" i="10"/>
  <c r="G64" i="10" s="1"/>
  <c r="G36" i="9"/>
  <c r="C36" i="10"/>
  <c r="C64" i="10" s="1"/>
  <c r="C36" i="9"/>
  <c r="I35" i="10"/>
  <c r="I63" i="10" s="1"/>
  <c r="I35" i="9"/>
  <c r="E35" i="10"/>
  <c r="E63" i="10" s="1"/>
  <c r="E35" i="9"/>
  <c r="L50" i="10"/>
  <c r="L50" i="9"/>
  <c r="H50" i="10"/>
  <c r="H50" i="9"/>
  <c r="D50" i="10"/>
  <c r="D50" i="9"/>
  <c r="I53" i="10"/>
  <c r="I53" i="9"/>
  <c r="E53" i="10"/>
  <c r="E53" i="9"/>
  <c r="K52" i="10"/>
  <c r="K52" i="9"/>
  <c r="G52" i="10"/>
  <c r="G52" i="9"/>
  <c r="C52" i="10"/>
  <c r="C52" i="9"/>
  <c r="I51" i="10"/>
  <c r="I51" i="9"/>
  <c r="E51" i="10"/>
  <c r="E51" i="9"/>
  <c r="L54" i="10"/>
  <c r="L54" i="9"/>
  <c r="H54" i="10"/>
  <c r="H54" i="9"/>
  <c r="D54" i="10"/>
  <c r="D54" i="9"/>
  <c r="W68" i="10" l="1"/>
  <c r="W66" i="10"/>
  <c r="W65" i="10"/>
  <c r="W67" i="10"/>
  <c r="W69" i="10"/>
  <c r="C72" i="10"/>
  <c r="W72" i="10" s="1"/>
  <c r="C76" i="10"/>
  <c r="W76" i="10" s="1"/>
  <c r="C70" i="10"/>
  <c r="W70" i="10" s="1"/>
  <c r="C75" i="10"/>
  <c r="W75" i="10" s="1"/>
  <c r="C71" i="10"/>
  <c r="W71" i="10" s="1"/>
  <c r="K73" i="10"/>
  <c r="W73" i="10" s="1"/>
  <c r="V57" i="10" l="1"/>
  <c r="W32" i="10"/>
  <c r="B32" i="10"/>
  <c r="W60" i="10"/>
  <c r="B60" i="10"/>
  <c r="C4" i="10"/>
  <c r="K62" i="10" l="1"/>
  <c r="F78" i="10"/>
  <c r="J78" i="10"/>
  <c r="G62" i="10"/>
  <c r="B64" i="10"/>
  <c r="W64" i="10" s="1"/>
  <c r="B63" i="10"/>
  <c r="W63" i="10" s="1"/>
  <c r="C32" i="10"/>
  <c r="L62" i="10"/>
  <c r="D78" i="10"/>
  <c r="H78" i="10"/>
  <c r="L78" i="10"/>
  <c r="E78" i="10"/>
  <c r="I78" i="10"/>
  <c r="D81" i="10"/>
  <c r="H81" i="10"/>
  <c r="L81" i="10"/>
  <c r="G78" i="10"/>
  <c r="E62" i="10"/>
  <c r="E79" i="10"/>
  <c r="I79" i="10"/>
  <c r="E80" i="10"/>
  <c r="C80" i="10"/>
  <c r="C81" i="10"/>
  <c r="I62" i="10"/>
  <c r="F80" i="10"/>
  <c r="J80" i="10"/>
  <c r="G81" i="10"/>
  <c r="K81" i="10"/>
  <c r="B79" i="10"/>
  <c r="F79" i="10"/>
  <c r="C78" i="10"/>
  <c r="C79" i="10"/>
  <c r="G79" i="10"/>
  <c r="K79" i="10"/>
  <c r="E81" i="10"/>
  <c r="I81" i="10"/>
  <c r="I80" i="10"/>
  <c r="B81" i="10"/>
  <c r="B78" i="10"/>
  <c r="B80" i="10"/>
  <c r="F62" i="10"/>
  <c r="J62" i="10"/>
  <c r="D80" i="10"/>
  <c r="H80" i="10"/>
  <c r="L80" i="10"/>
  <c r="D4" i="10"/>
  <c r="G80" i="10"/>
  <c r="K80" i="10"/>
  <c r="F81" i="10"/>
  <c r="J81" i="10"/>
  <c r="J79" i="10"/>
  <c r="H62" i="10"/>
  <c r="D62" i="10"/>
  <c r="K78" i="10"/>
  <c r="H79" i="10"/>
  <c r="L79" i="10"/>
  <c r="C60" i="10"/>
  <c r="D79" i="10"/>
  <c r="W80" i="10" l="1"/>
  <c r="W78" i="10"/>
  <c r="W81" i="10"/>
  <c r="W62" i="10"/>
  <c r="W79" i="10"/>
  <c r="D32" i="10"/>
  <c r="D60" i="10"/>
  <c r="E4" i="10"/>
  <c r="E32" i="10" l="1"/>
  <c r="F4" i="10"/>
  <c r="E60" i="10"/>
  <c r="AE22" i="9"/>
  <c r="AF22" i="9"/>
  <c r="AG22" i="9"/>
  <c r="AH22" i="9"/>
  <c r="AI22" i="9"/>
  <c r="AJ22" i="9"/>
  <c r="AK22" i="9"/>
  <c r="AL22" i="9"/>
  <c r="AM22" i="9"/>
  <c r="AE23" i="9"/>
  <c r="AF23" i="9"/>
  <c r="AG23" i="9"/>
  <c r="AH23" i="9"/>
  <c r="AI23" i="9"/>
  <c r="AJ23" i="9"/>
  <c r="AK23" i="9"/>
  <c r="AL23" i="9"/>
  <c r="AM23" i="9"/>
  <c r="AE24" i="9"/>
  <c r="AF24" i="9"/>
  <c r="AG24" i="9"/>
  <c r="AH24" i="9"/>
  <c r="AI24" i="9"/>
  <c r="AJ24" i="9"/>
  <c r="AK24" i="9"/>
  <c r="AL24" i="9"/>
  <c r="AM24" i="9"/>
  <c r="AE25" i="9"/>
  <c r="AF25" i="9"/>
  <c r="AG25" i="9"/>
  <c r="AH25" i="9"/>
  <c r="AI25" i="9"/>
  <c r="AJ25" i="9"/>
  <c r="AK25" i="9"/>
  <c r="AL25" i="9"/>
  <c r="AM25" i="9"/>
  <c r="F32" i="10" l="1"/>
  <c r="F60" i="10"/>
  <c r="G4" i="10"/>
  <c r="AO10" i="9"/>
  <c r="AD6" i="9"/>
  <c r="AO11" i="9"/>
  <c r="AO12" i="9"/>
  <c r="AO8" i="9"/>
  <c r="AD24" i="9"/>
  <c r="AO24" i="9" s="1"/>
  <c r="AD25" i="9"/>
  <c r="AD22" i="9"/>
  <c r="AD23" i="9"/>
  <c r="AO23" i="9" s="1"/>
  <c r="AO9" i="9" l="1"/>
  <c r="AO7" i="9"/>
  <c r="AO22" i="9"/>
  <c r="AE26" i="9"/>
  <c r="AO6" i="9"/>
  <c r="AG26" i="9"/>
  <c r="AD26" i="9"/>
  <c r="AH26" i="9"/>
  <c r="AL26" i="9"/>
  <c r="AI26" i="9"/>
  <c r="AF26" i="9"/>
  <c r="AK26" i="9"/>
  <c r="AM26" i="9"/>
  <c r="AJ26" i="9"/>
  <c r="G32" i="10"/>
  <c r="G60" i="10"/>
  <c r="H4" i="10"/>
  <c r="AO25" i="9"/>
  <c r="J82" i="10" l="1"/>
  <c r="J89" i="10"/>
  <c r="I89" i="10"/>
  <c r="I82" i="10"/>
  <c r="C82" i="10"/>
  <c r="G82" i="10"/>
  <c r="G89" i="10"/>
  <c r="L82" i="10"/>
  <c r="L89" i="10"/>
  <c r="F82" i="10"/>
  <c r="F89" i="10"/>
  <c r="D89" i="10"/>
  <c r="D82" i="10"/>
  <c r="H89" i="10"/>
  <c r="H82" i="10"/>
  <c r="E82" i="10"/>
  <c r="E89" i="10"/>
  <c r="K82" i="10"/>
  <c r="K89" i="10"/>
  <c r="H60" i="10"/>
  <c r="H32" i="10"/>
  <c r="I4" i="10"/>
  <c r="E90" i="10" l="1"/>
  <c r="G90" i="10"/>
  <c r="J90" i="10"/>
  <c r="H90" i="10"/>
  <c r="L90" i="10"/>
  <c r="K90" i="10"/>
  <c r="F90" i="10"/>
  <c r="C90" i="10"/>
  <c r="D90" i="10"/>
  <c r="I90" i="10"/>
  <c r="I32" i="10"/>
  <c r="I60" i="10"/>
  <c r="J4" i="10"/>
  <c r="J32" i="10" l="1"/>
  <c r="K4" i="10"/>
  <c r="J60" i="10"/>
  <c r="K32" i="10" l="1"/>
  <c r="K60" i="10"/>
  <c r="L4" i="10"/>
  <c r="M4" i="10" s="1"/>
  <c r="N4" i="10" s="1"/>
  <c r="O4" i="10" s="1"/>
  <c r="P4" i="10" s="1"/>
  <c r="Q4" i="10" s="1"/>
  <c r="R4" i="10" s="1"/>
  <c r="S4" i="10" s="1"/>
  <c r="T4" i="10" s="1"/>
  <c r="L32" i="10" l="1"/>
  <c r="L60" i="10"/>
  <c r="V92" i="9"/>
  <c r="V85" i="9"/>
  <c r="W60" i="9"/>
  <c r="B60" i="9"/>
  <c r="K91" i="9"/>
  <c r="W32" i="9"/>
  <c r="B32" i="9"/>
  <c r="D91" i="9" l="1"/>
  <c r="H91" i="9"/>
  <c r="L91" i="9"/>
  <c r="E91" i="9"/>
  <c r="I91" i="9"/>
  <c r="F91" i="9"/>
  <c r="J91" i="9"/>
  <c r="C91" i="9"/>
  <c r="G91" i="9"/>
  <c r="K92" i="9"/>
  <c r="C4" i="9"/>
  <c r="AD4" i="9" s="1"/>
  <c r="C92" i="9" l="1"/>
  <c r="I92" i="9"/>
  <c r="G92" i="9"/>
  <c r="J92" i="9"/>
  <c r="L92" i="9"/>
  <c r="C60" i="9"/>
  <c r="F92" i="9"/>
  <c r="D92" i="9"/>
  <c r="H92" i="9"/>
  <c r="E92" i="9"/>
  <c r="D4" i="9"/>
  <c r="AE4" i="9" s="1"/>
  <c r="C32" i="9"/>
  <c r="D60" i="9" l="1"/>
  <c r="E4" i="9"/>
  <c r="AF4" i="9" s="1"/>
  <c r="D32" i="9"/>
  <c r="E60" i="9" l="1"/>
  <c r="F4" i="9"/>
  <c r="AG4" i="9" s="1"/>
  <c r="E32" i="9"/>
  <c r="F60" i="9" l="1"/>
  <c r="G4" i="9"/>
  <c r="AH4" i="9" s="1"/>
  <c r="F32" i="9"/>
  <c r="G60" i="9" l="1"/>
  <c r="H4" i="9"/>
  <c r="AI4" i="9" s="1"/>
  <c r="G32" i="9"/>
  <c r="H60" i="9" l="1"/>
  <c r="I4" i="9"/>
  <c r="AJ4" i="9" s="1"/>
  <c r="H32" i="9"/>
  <c r="I60" i="9" l="1"/>
  <c r="J4" i="9"/>
  <c r="AK4" i="9" s="1"/>
  <c r="I32" i="9"/>
  <c r="J60" i="9" l="1"/>
  <c r="K4" i="9"/>
  <c r="AL4" i="9" s="1"/>
  <c r="J32" i="9"/>
  <c r="K60" i="9" l="1"/>
  <c r="L4" i="9"/>
  <c r="K32" i="9"/>
  <c r="AM4" i="9" l="1"/>
  <c r="M4" i="9"/>
  <c r="N4" i="9" s="1"/>
  <c r="O4" i="9" s="1"/>
  <c r="P4" i="9" s="1"/>
  <c r="Q4" i="9" s="1"/>
  <c r="R4" i="9" s="1"/>
  <c r="S4" i="9" s="1"/>
  <c r="T4" i="9" s="1"/>
  <c r="U4" i="9" s="1"/>
  <c r="L32" i="9"/>
  <c r="L60" i="9"/>
</calcChain>
</file>

<file path=xl/sharedStrings.xml><?xml version="1.0" encoding="utf-8"?>
<sst xmlns="http://schemas.openxmlformats.org/spreadsheetml/2006/main" count="423" uniqueCount="135">
  <si>
    <t>Summary Portfolio Capacity by Resource Type and Year, Installed MW</t>
  </si>
  <si>
    <t>Resource</t>
  </si>
  <si>
    <t>Installed Capacity, MW</t>
  </si>
  <si>
    <t>Total</t>
  </si>
  <si>
    <t>Expansion Options</t>
  </si>
  <si>
    <t>Gas - CCCT</t>
  </si>
  <si>
    <t>Gas- Peaking</t>
  </si>
  <si>
    <t>DSM - Energy Efficiency</t>
  </si>
  <si>
    <t>DSM - Load Control</t>
  </si>
  <si>
    <t>Renewable - Wind</t>
  </si>
  <si>
    <t>Renewable - Utility Solar</t>
  </si>
  <si>
    <t>Front Office Transactions</t>
  </si>
  <si>
    <t>Existing Unit Changes</t>
  </si>
  <si>
    <t>Coal Early Retirement/Conversions</t>
  </si>
  <si>
    <t>Thermal Plant End-of-life Retirements</t>
  </si>
  <si>
    <t>Coal Plant Gas Conversion Additions</t>
  </si>
  <si>
    <t>Turbine Upgrades</t>
  </si>
  <si>
    <t>Capacity (MW)</t>
  </si>
  <si>
    <t>East</t>
  </si>
  <si>
    <t>West</t>
  </si>
  <si>
    <t>Annual Additions, Long Term Resources</t>
  </si>
  <si>
    <t>Annual Additions, Short Term Resources</t>
  </si>
  <si>
    <t>Total Annual Additions</t>
  </si>
  <si>
    <t>Existing Plant Retirements/Conversions</t>
  </si>
  <si>
    <t>Resource Totals 1/</t>
  </si>
  <si>
    <t>10-year</t>
  </si>
  <si>
    <t>20-year</t>
  </si>
  <si>
    <t>Expansion Resources</t>
  </si>
  <si>
    <t>Total Wind</t>
  </si>
  <si>
    <t>DSM, Class 1 Total</t>
  </si>
  <si>
    <t>DSM, Class 2 Total</t>
  </si>
  <si>
    <t>DSM, Class 1  Total</t>
  </si>
  <si>
    <t>DSM, Class 2  Total</t>
  </si>
  <si>
    <t>1/ Front office transaction amounts reflect one-year transaction periods, are not additive, and are reported as a 10/20-year annual average.</t>
  </si>
  <si>
    <t>Detailed Portfolio Capacity by Year, Installed MW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</si>
  <si>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</si>
  <si>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</si>
  <si>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</si>
  <si>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</si>
  <si>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</si>
  <si>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</si>
  <si>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</si>
  <si>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</si>
  <si>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</si>
  <si>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</si>
  <si>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</si>
  <si>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CCCT - DJohns - J 1x1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</si>
  <si>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</si>
  <si>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</si>
  <si>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</si>
  <si>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</si>
  <si>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</si>
  <si>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</si>
  <si>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</si>
  <si>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</si>
  <si>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</si>
  <si>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 xml:space="preserve">Study Description: </t>
  </si>
  <si>
    <t>DSM, Class 1, ID-Irrigate</t>
  </si>
  <si>
    <t>DSM, Class 1, UT-Irrigate</t>
  </si>
  <si>
    <t>Wind, YK</t>
  </si>
  <si>
    <t>Wind, SO</t>
  </si>
  <si>
    <t>Renewable - Geothermal</t>
  </si>
  <si>
    <t>Renewable - Biomass</t>
  </si>
  <si>
    <t>Storage - Pumped Hydro</t>
  </si>
  <si>
    <t>Storage - CAES</t>
  </si>
  <si>
    <t>Storage - Other</t>
  </si>
  <si>
    <t>Nuclear</t>
  </si>
  <si>
    <t>IGCC with CCS</t>
  </si>
  <si>
    <t>DSM, Class 1, UT-Curtail</t>
  </si>
  <si>
    <t>DSM, Class 1, WY-Curtail</t>
  </si>
  <si>
    <t>DSM, Class 1, CA-Irrigate</t>
  </si>
  <si>
    <t>DSM, Class 1, WA-Curtail</t>
  </si>
  <si>
    <t>DSM, Class 1, WA-Irrigate</t>
  </si>
  <si>
    <t>2015 IRP Update vs Fall 2015 Ten-Year Business Plan</t>
  </si>
  <si>
    <t>10- year Total</t>
  </si>
  <si>
    <t>Craig 1  (Coal Early Retirement/Conversions)</t>
  </si>
  <si>
    <t>Craig 2</t>
  </si>
  <si>
    <t>SCCT Frame DJ</t>
  </si>
  <si>
    <t>SCCT Frame UTN</t>
  </si>
  <si>
    <t>Wind, Djohnston</t>
  </si>
  <si>
    <t>Wind, GO</t>
  </si>
  <si>
    <t>Wind, WYAE</t>
  </si>
  <si>
    <t>Utility Solar - PV - Utah-S</t>
  </si>
  <si>
    <t>DSM, Class 1, ID-Cool/WH</t>
  </si>
  <si>
    <t>DSM, Class 1, ID-Curtail</t>
  </si>
  <si>
    <t>DSM, Class 1, UT-Cool/WH</t>
  </si>
  <si>
    <t>DSM, Class 1, WY-Cool/WH</t>
  </si>
  <si>
    <t>DSM, Class 1, WY-Irrigate</t>
  </si>
  <si>
    <t>FOT Mona - SMR</t>
  </si>
  <si>
    <t>JimBridger 1  (Coal Early Retirement/Conversions)</t>
  </si>
  <si>
    <t>JimBridger 2  (Coal Early Retirement/Conversions)</t>
  </si>
  <si>
    <t>CCCT - WillamValcc - G 1x1</t>
  </si>
  <si>
    <t>Utility Solar - PV - Yakima</t>
  </si>
  <si>
    <t>DSM, Class 1, CA-Cool/WH</t>
  </si>
  <si>
    <t>DSM, Class 1, CA-Curtail</t>
  </si>
  <si>
    <t>DSM, Class 1, OR-Cool/WH</t>
  </si>
  <si>
    <t>DSM, Class 1, WA-Cool/WH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</si>
  <si>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</si>
  <si>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</si>
  <si>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</si>
  <si>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</si>
  <si>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</si>
  <si>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</si>
  <si>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</si>
  <si>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</si>
  <si>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>Study Name: I17_S_OP_GW4b</t>
  </si>
  <si>
    <t>2017 IRP Preferred Portfolio</t>
  </si>
  <si>
    <t>Study Name: I17U-17PrePr-MM (03-16-18 0328 PM)</t>
  </si>
  <si>
    <t>Wind, UT</t>
  </si>
  <si>
    <t>251C-Cedar Springs WD - 2</t>
  </si>
  <si>
    <t>100B-Ekola Flats WD - 1 (P)</t>
  </si>
  <si>
    <t>102B-TB Flats WD - 3 (P)</t>
  </si>
  <si>
    <t>245B-Uinta WD Energy Center - 2</t>
  </si>
  <si>
    <t>Total Solar</t>
  </si>
  <si>
    <t>Battery Storage - East</t>
  </si>
  <si>
    <t>FOT Mona - WTR</t>
  </si>
  <si>
    <t>Wind, WallaW</t>
  </si>
  <si>
    <t>Utility Solar - PV - S-Oregon</t>
  </si>
  <si>
    <t>FOT COB - WTR</t>
  </si>
  <si>
    <t>2017 IRP Update Preferred Portfolio</t>
  </si>
  <si>
    <t>2017 IRP Update vs 2017 IRP</t>
  </si>
  <si>
    <t>2017 IRP Update</t>
  </si>
  <si>
    <t xml:space="preserve">2017 IRP Update less 2017 IRP Preferred Portfolio </t>
  </si>
  <si>
    <t>Check</t>
  </si>
  <si>
    <t>* FOT in resource total are 10-year averages</t>
  </si>
  <si>
    <t xml:space="preserve"> </t>
  </si>
  <si>
    <t>Front Office Transactions - Summer *</t>
  </si>
  <si>
    <t>Front Office Transactions - Winter *</t>
  </si>
  <si>
    <t>FOT</t>
  </si>
  <si>
    <t>Summer</t>
  </si>
  <si>
    <t>Winter</t>
  </si>
  <si>
    <t>check</t>
  </si>
  <si>
    <t>TBl 8.1 - 2017 IRP Update vs 2017 IRP</t>
  </si>
  <si>
    <t>2017-2036</t>
  </si>
  <si>
    <t>* FOT in resource total are 20-year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</si>
</sst>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24"/>
      <color theme="1"/>
      <name val="Times New Roman"/>
      <family val="1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20"/>
      <color theme="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2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8"/>
      <name val="Times New Roman"/>
      <family val="1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8DB4E2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56">
    <xf numFmtId="0" fontId="0" fillId="0" borderId="0" xfId="0"/>
    <xf numFmtId="0" fontId="2" fillId="2" borderId="0" xfId="0" applyFont="1" applyFill="1"/>
    <xf numFmtId="0" fontId="0" fillId="2" borderId="0" xfId="0" applyFill="1"/>
    <xf numFmtId="1" fontId="3" fillId="3" borderId="2" xfId="0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right" vertical="center"/>
    </xf>
    <xf numFmtId="165" fontId="10" fillId="0" borderId="0" xfId="0" applyNumberFormat="1" applyFont="1" applyAlignment="1">
      <alignment horizontal="left" vertical="center"/>
    </xf>
    <xf numFmtId="0" fontId="7" fillId="0" borderId="1" xfId="0" applyFont="1" applyBorder="1" applyAlignment="1"/>
    <xf numFmtId="0" fontId="4" fillId="0" borderId="0" xfId="0" applyFont="1" applyAlignment="1">
      <alignment horizontal="centerContinuous"/>
    </xf>
    <xf numFmtId="0" fontId="4" fillId="0" borderId="0" xfId="0" applyFont="1"/>
    <xf numFmtId="1" fontId="4" fillId="0" borderId="0" xfId="0" applyNumberFormat="1" applyFont="1"/>
    <xf numFmtId="1" fontId="11" fillId="0" borderId="0" xfId="0" applyNumberFormat="1" applyFont="1"/>
    <xf numFmtId="0" fontId="3" fillId="3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6" borderId="8" xfId="0" applyFont="1" applyFill="1" applyBorder="1" applyAlignment="1"/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right"/>
    </xf>
    <xf numFmtId="0" fontId="4" fillId="0" borderId="8" xfId="0" applyFont="1" applyBorder="1" applyAlignment="1"/>
    <xf numFmtId="0" fontId="4" fillId="3" borderId="13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Alignment="1"/>
    <xf numFmtId="164" fontId="4" fillId="0" borderId="0" xfId="0" applyNumberFormat="1" applyFont="1"/>
    <xf numFmtId="0" fontId="4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5" fontId="12" fillId="0" borderId="0" xfId="0" applyNumberFormat="1" applyFont="1" applyAlignment="1">
      <alignment horizontal="left" vertical="center"/>
    </xf>
    <xf numFmtId="0" fontId="9" fillId="3" borderId="3" xfId="0" applyFont="1" applyFill="1" applyBorder="1" applyAlignment="1">
      <alignment horizontal="center" wrapText="1"/>
    </xf>
    <xf numFmtId="164" fontId="9" fillId="5" borderId="3" xfId="1" applyNumberFormat="1" applyFont="1" applyFill="1" applyBorder="1" applyAlignment="1">
      <alignment horizontal="center"/>
    </xf>
    <xf numFmtId="164" fontId="13" fillId="0" borderId="3" xfId="0" applyNumberFormat="1" applyFont="1" applyBorder="1"/>
    <xf numFmtId="0" fontId="14" fillId="0" borderId="0" xfId="0" applyFont="1"/>
    <xf numFmtId="0" fontId="9" fillId="3" borderId="3" xfId="0" applyFont="1" applyFill="1" applyBorder="1" applyAlignment="1"/>
    <xf numFmtId="164" fontId="14" fillId="5" borderId="3" xfId="0" applyNumberFormat="1" applyFont="1" applyFill="1" applyBorder="1"/>
    <xf numFmtId="164" fontId="14" fillId="0" borderId="3" xfId="0" applyNumberFormat="1" applyFont="1" applyBorder="1"/>
    <xf numFmtId="1" fontId="9" fillId="3" borderId="3" xfId="0" applyNumberFormat="1" applyFont="1" applyFill="1" applyBorder="1" applyAlignment="1">
      <alignment horizontal="center"/>
    </xf>
    <xf numFmtId="0" fontId="9" fillId="3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Continuous" vertical="center"/>
    </xf>
    <xf numFmtId="0" fontId="9" fillId="3" borderId="4" xfId="0" applyFont="1" applyFill="1" applyBorder="1" applyAlignment="1">
      <alignment horizontal="centerContinuous" vertical="center"/>
    </xf>
    <xf numFmtId="0" fontId="9" fillId="3" borderId="3" xfId="0" applyFont="1" applyFill="1" applyBorder="1" applyAlignment="1">
      <alignment horizontal="centerContinuous"/>
    </xf>
    <xf numFmtId="1" fontId="9" fillId="3" borderId="5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2" fillId="7" borderId="3" xfId="0" applyFont="1" applyFill="1" applyBorder="1" applyAlignment="1">
      <alignment horizontal="right"/>
    </xf>
    <xf numFmtId="166" fontId="14" fillId="5" borderId="3" xfId="0" applyNumberFormat="1" applyFont="1" applyFill="1" applyBorder="1"/>
    <xf numFmtId="164" fontId="13" fillId="0" borderId="3" xfId="1" applyNumberFormat="1" applyFont="1" applyBorder="1"/>
    <xf numFmtId="0" fontId="14" fillId="0" borderId="3" xfId="0" applyFont="1" applyBorder="1" applyAlignment="1">
      <alignment horizontal="right"/>
    </xf>
    <xf numFmtId="164" fontId="14" fillId="7" borderId="3" xfId="0" applyNumberFormat="1" applyFont="1" applyFill="1" applyBorder="1"/>
    <xf numFmtId="164" fontId="13" fillId="7" borderId="3" xfId="0" applyNumberFormat="1" applyFont="1" applyFill="1" applyBorder="1"/>
    <xf numFmtId="164" fontId="14" fillId="0" borderId="0" xfId="0" applyNumberFormat="1" applyFont="1"/>
    <xf numFmtId="0" fontId="13" fillId="0" borderId="0" xfId="0" applyFont="1"/>
    <xf numFmtId="0" fontId="16" fillId="0" borderId="0" xfId="0" applyFont="1"/>
    <xf numFmtId="0" fontId="17" fillId="2" borderId="0" xfId="0" applyFont="1" applyFill="1"/>
    <xf numFmtId="164" fontId="7" fillId="0" borderId="2" xfId="2" applyNumberFormat="1" applyFont="1" applyBorder="1" applyAlignment="1">
      <alignment horizontal="center"/>
    </xf>
    <xf numFmtId="0" fontId="4" fillId="6" borderId="17" xfId="0" applyFont="1" applyFill="1" applyBorder="1" applyAlignment="1"/>
    <xf numFmtId="0" fontId="3" fillId="0" borderId="9" xfId="0" applyFont="1" applyBorder="1" applyAlignment="1"/>
    <xf numFmtId="164" fontId="7" fillId="0" borderId="10" xfId="2" applyNumberFormat="1" applyFont="1" applyBorder="1" applyAlignment="1">
      <alignment horizontal="center"/>
    </xf>
    <xf numFmtId="0" fontId="4" fillId="0" borderId="16" xfId="0" applyFont="1" applyBorder="1" applyAlignment="1"/>
    <xf numFmtId="166" fontId="7" fillId="0" borderId="2" xfId="2" applyNumberFormat="1" applyFont="1" applyBorder="1" applyAlignment="1">
      <alignment horizontal="center"/>
    </xf>
    <xf numFmtId="166" fontId="7" fillId="0" borderId="10" xfId="2" applyNumberFormat="1" applyFont="1" applyBorder="1" applyAlignment="1">
      <alignment horizontal="center"/>
    </xf>
    <xf numFmtId="164" fontId="7" fillId="0" borderId="7" xfId="2" applyNumberFormat="1" applyFont="1" applyBorder="1" applyAlignment="1">
      <alignment horizontal="center"/>
    </xf>
    <xf numFmtId="164" fontId="7" fillId="3" borderId="14" xfId="2" applyNumberFormat="1" applyFont="1" applyFill="1" applyBorder="1" applyAlignment="1">
      <alignment horizontal="center"/>
    </xf>
    <xf numFmtId="164" fontId="7" fillId="3" borderId="15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0" fontId="19" fillId="8" borderId="0" xfId="0" applyFont="1" applyFill="1" applyBorder="1" applyAlignment="1"/>
    <xf numFmtId="0" fontId="0" fillId="8" borderId="0" xfId="0" applyFill="1"/>
    <xf numFmtId="0" fontId="4" fillId="0" borderId="18" xfId="0" applyFont="1" applyBorder="1" applyAlignment="1"/>
    <xf numFmtId="0" fontId="14" fillId="0" borderId="0" xfId="0" applyFont="1" applyFill="1"/>
    <xf numFmtId="0" fontId="20" fillId="2" borderId="0" xfId="0" applyFont="1" applyFill="1"/>
    <xf numFmtId="0" fontId="0" fillId="2" borderId="20" xfId="0" applyFill="1" applyBorder="1"/>
    <xf numFmtId="0" fontId="0" fillId="2" borderId="19" xfId="0" applyFill="1" applyBorder="1"/>
    <xf numFmtId="0" fontId="3" fillId="3" borderId="1" xfId="0" applyFont="1" applyFill="1" applyBorder="1" applyAlignment="1"/>
    <xf numFmtId="164" fontId="4" fillId="0" borderId="2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right"/>
    </xf>
    <xf numFmtId="0" fontId="9" fillId="0" borderId="3" xfId="0" applyFont="1" applyBorder="1" applyAlignment="1">
      <alignment horizontal="right"/>
    </xf>
    <xf numFmtId="164" fontId="13" fillId="0" borderId="3" xfId="0" applyNumberFormat="1" applyFont="1" applyFill="1" applyBorder="1"/>
    <xf numFmtId="164" fontId="13" fillId="0" borderId="20" xfId="1" applyNumberFormat="1" applyFont="1" applyBorder="1"/>
    <xf numFmtId="0" fontId="9" fillId="3" borderId="5" xfId="0" applyFont="1" applyFill="1" applyBorder="1" applyAlignment="1"/>
    <xf numFmtId="164" fontId="7" fillId="0" borderId="22" xfId="2" applyNumberFormat="1" applyFont="1" applyBorder="1" applyAlignment="1">
      <alignment horizontal="center"/>
    </xf>
    <xf numFmtId="0" fontId="4" fillId="3" borderId="17" xfId="0" applyFont="1" applyFill="1" applyBorder="1" applyAlignment="1">
      <alignment horizontal="center" vertical="top"/>
    </xf>
    <xf numFmtId="0" fontId="4" fillId="0" borderId="23" xfId="0" applyFont="1" applyBorder="1" applyAlignment="1"/>
    <xf numFmtId="0" fontId="4" fillId="0" borderId="0" xfId="0" applyFont="1" applyBorder="1" applyAlignment="1"/>
    <xf numFmtId="0" fontId="9" fillId="5" borderId="6" xfId="0" applyFont="1" applyFill="1" applyBorder="1" applyAlignment="1">
      <alignment horizontal="centerContinuous" vertical="center"/>
    </xf>
    <xf numFmtId="164" fontId="13" fillId="5" borderId="3" xfId="0" applyNumberFormat="1" applyFont="1" applyFill="1" applyBorder="1"/>
    <xf numFmtId="0" fontId="4" fillId="0" borderId="24" xfId="0" applyFont="1" applyBorder="1" applyAlignment="1"/>
    <xf numFmtId="164" fontId="9" fillId="0" borderId="3" xfId="1" applyNumberFormat="1" applyFont="1" applyFill="1" applyBorder="1" applyAlignment="1">
      <alignment horizontal="center"/>
    </xf>
    <xf numFmtId="0" fontId="15" fillId="9" borderId="0" xfId="0" applyFont="1" applyFill="1" applyAlignment="1">
      <alignment horizontal="centerContinuous"/>
    </xf>
    <xf numFmtId="0" fontId="15" fillId="8" borderId="0" xfId="0" applyFont="1" applyFill="1" applyAlignment="1">
      <alignment horizontal="centerContinuous"/>
    </xf>
    <xf numFmtId="164" fontId="9" fillId="3" borderId="6" xfId="0" applyNumberFormat="1" applyFont="1" applyFill="1" applyBorder="1" applyAlignment="1">
      <alignment horizontal="centerContinuous" vertical="center"/>
    </xf>
    <xf numFmtId="0" fontId="12" fillId="0" borderId="21" xfId="0" applyFont="1" applyBorder="1" applyAlignment="1">
      <alignment horizontal="right"/>
    </xf>
    <xf numFmtId="165" fontId="12" fillId="0" borderId="0" xfId="0" applyNumberFormat="1" applyFont="1" applyFill="1" applyAlignment="1">
      <alignment horizontal="left" vertical="center"/>
    </xf>
    <xf numFmtId="164" fontId="14" fillId="0" borderId="3" xfId="0" applyNumberFormat="1" applyFont="1" applyFill="1" applyBorder="1"/>
    <xf numFmtId="0" fontId="7" fillId="3" borderId="25" xfId="0" applyFont="1" applyFill="1" applyBorder="1" applyAlignment="1"/>
    <xf numFmtId="0" fontId="4" fillId="0" borderId="26" xfId="0" applyFont="1" applyBorder="1" applyAlignment="1"/>
    <xf numFmtId="164" fontId="7" fillId="0" borderId="25" xfId="2" applyNumberFormat="1" applyFont="1" applyBorder="1" applyAlignment="1">
      <alignment horizontal="center"/>
    </xf>
    <xf numFmtId="0" fontId="3" fillId="6" borderId="27" xfId="0" applyFont="1" applyFill="1" applyBorder="1" applyAlignment="1"/>
    <xf numFmtId="0" fontId="4" fillId="6" borderId="27" xfId="0" applyFont="1" applyFill="1" applyBorder="1" applyAlignment="1"/>
    <xf numFmtId="0" fontId="4" fillId="6" borderId="28" xfId="0" applyFont="1" applyFill="1" applyBorder="1" applyAlignment="1"/>
    <xf numFmtId="0" fontId="4" fillId="6" borderId="29" xfId="0" applyFont="1" applyFill="1" applyBorder="1" applyAlignment="1"/>
    <xf numFmtId="166" fontId="7" fillId="0" borderId="25" xfId="2" applyNumberFormat="1" applyFont="1" applyBorder="1" applyAlignment="1">
      <alignment horizontal="center"/>
    </xf>
    <xf numFmtId="0" fontId="4" fillId="0" borderId="27" xfId="0" applyFont="1" applyBorder="1" applyAlignment="1"/>
    <xf numFmtId="0" fontId="4" fillId="0" borderId="30" xfId="0" applyFont="1" applyBorder="1" applyAlignment="1"/>
    <xf numFmtId="164" fontId="7" fillId="0" borderId="31" xfId="2" applyNumberFormat="1" applyFont="1" applyBorder="1" applyAlignment="1">
      <alignment horizontal="center"/>
    </xf>
    <xf numFmtId="0" fontId="3" fillId="3" borderId="30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4" fillId="0" borderId="25" xfId="0" applyFont="1" applyBorder="1" applyAlignment="1"/>
    <xf numFmtId="0" fontId="4" fillId="3" borderId="7" xfId="0" applyFont="1" applyFill="1" applyBorder="1" applyAlignment="1">
      <alignment horizontal="right" vertical="top"/>
    </xf>
    <xf numFmtId="0" fontId="4" fillId="10" borderId="18" xfId="0" applyFont="1" applyFill="1" applyBorder="1" applyAlignment="1"/>
    <xf numFmtId="0" fontId="4" fillId="3" borderId="2" xfId="0" applyFont="1" applyFill="1" applyBorder="1" applyAlignment="1">
      <alignment horizontal="right" vertical="top"/>
    </xf>
    <xf numFmtId="0" fontId="4" fillId="10" borderId="26" xfId="0" applyFont="1" applyFill="1" applyBorder="1" applyAlignment="1"/>
    <xf numFmtId="0" fontId="4" fillId="0" borderId="32" xfId="0" applyFont="1" applyBorder="1" applyAlignment="1"/>
    <xf numFmtId="0" fontId="4" fillId="3" borderId="27" xfId="0" applyFont="1" applyFill="1" applyBorder="1" applyAlignment="1">
      <alignment horizontal="right"/>
    </xf>
    <xf numFmtId="164" fontId="7" fillId="10" borderId="2" xfId="2" applyNumberFormat="1" applyFont="1" applyFill="1" applyBorder="1" applyAlignment="1">
      <alignment horizontal="center"/>
    </xf>
    <xf numFmtId="164" fontId="7" fillId="10" borderId="7" xfId="2" applyNumberFormat="1" applyFont="1" applyFill="1" applyBorder="1" applyAlignment="1">
      <alignment horizontal="center"/>
    </xf>
    <xf numFmtId="164" fontId="7" fillId="3" borderId="25" xfId="2" applyNumberFormat="1" applyFont="1" applyFill="1" applyBorder="1" applyAlignment="1">
      <alignment horizontal="center"/>
    </xf>
    <xf numFmtId="164" fontId="7" fillId="10" borderId="25" xfId="2" applyNumberFormat="1" applyFont="1" applyFill="1" applyBorder="1" applyAlignment="1">
      <alignment horizontal="center"/>
    </xf>
    <xf numFmtId="164" fontId="7" fillId="0" borderId="33" xfId="2" applyNumberFormat="1" applyFont="1" applyFill="1" applyBorder="1" applyAlignment="1">
      <alignment horizontal="center"/>
    </xf>
    <xf numFmtId="0" fontId="3" fillId="3" borderId="31" xfId="0" applyFont="1" applyFill="1" applyBorder="1" applyAlignment="1"/>
    <xf numFmtId="0" fontId="3" fillId="3" borderId="7" xfId="0" applyFont="1" applyFill="1" applyBorder="1" applyAlignment="1"/>
    <xf numFmtId="1" fontId="7" fillId="3" borderId="25" xfId="0" applyNumberFormat="1" applyFont="1" applyFill="1" applyBorder="1" applyAlignment="1">
      <alignment horizontal="center"/>
    </xf>
    <xf numFmtId="0" fontId="7" fillId="3" borderId="25" xfId="0" applyNumberFormat="1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Continuous"/>
    </xf>
    <xf numFmtId="0" fontId="3" fillId="4" borderId="27" xfId="0" applyFont="1" applyFill="1" applyBorder="1" applyAlignment="1"/>
    <xf numFmtId="0" fontId="4" fillId="0" borderId="36" xfId="0" applyFont="1" applyBorder="1" applyAlignment="1"/>
    <xf numFmtId="164" fontId="4" fillId="0" borderId="25" xfId="2" applyNumberFormat="1" applyFont="1" applyBorder="1" applyAlignment="1">
      <alignment horizontal="center"/>
    </xf>
    <xf numFmtId="0" fontId="4" fillId="0" borderId="37" xfId="0" applyFont="1" applyBorder="1" applyAlignment="1"/>
    <xf numFmtId="0" fontId="23" fillId="0" borderId="0" xfId="0" applyFont="1"/>
    <xf numFmtId="0" fontId="3" fillId="3" borderId="32" xfId="0" applyFont="1" applyFill="1" applyBorder="1" applyAlignment="1"/>
    <xf numFmtId="0" fontId="3" fillId="3" borderId="31" xfId="0" applyFont="1" applyFill="1" applyBorder="1" applyAlignment="1">
      <alignment horizontal="centerContinuous"/>
    </xf>
    <xf numFmtId="0" fontId="3" fillId="3" borderId="30" xfId="0" applyFont="1" applyFill="1" applyBorder="1" applyAlignment="1">
      <alignment horizontal="centerContinuous"/>
    </xf>
    <xf numFmtId="0" fontId="4" fillId="0" borderId="38" xfId="0" applyFont="1" applyBorder="1" applyAlignment="1"/>
    <xf numFmtId="0" fontId="3" fillId="4" borderId="39" xfId="0" applyFont="1" applyFill="1" applyBorder="1" applyAlignment="1"/>
    <xf numFmtId="0" fontId="3" fillId="4" borderId="40" xfId="0" applyFont="1" applyFill="1" applyBorder="1" applyAlignment="1"/>
    <xf numFmtId="0" fontId="0" fillId="4" borderId="41" xfId="0" applyFill="1" applyBorder="1"/>
    <xf numFmtId="0" fontId="4" fillId="0" borderId="41" xfId="0" applyFont="1" applyBorder="1" applyAlignment="1"/>
    <xf numFmtId="164" fontId="4" fillId="0" borderId="41" xfId="2" applyNumberFormat="1" applyFont="1" applyBorder="1" applyAlignment="1">
      <alignment horizontal="center"/>
    </xf>
    <xf numFmtId="0" fontId="3" fillId="0" borderId="41" xfId="0" applyFont="1" applyBorder="1" applyAlignment="1"/>
    <xf numFmtId="164" fontId="3" fillId="0" borderId="41" xfId="2" applyNumberFormat="1" applyFont="1" applyBorder="1" applyAlignment="1">
      <alignment horizontal="center"/>
    </xf>
    <xf numFmtId="0" fontId="3" fillId="4" borderId="42" xfId="0" applyFont="1" applyFill="1" applyBorder="1" applyAlignment="1"/>
    <xf numFmtId="0" fontId="4" fillId="0" borderId="43" xfId="0" applyFont="1" applyBorder="1" applyAlignment="1"/>
    <xf numFmtId="0" fontId="22" fillId="0" borderId="0" xfId="0" applyFont="1"/>
    <xf numFmtId="0" fontId="0" fillId="0" borderId="0" xfId="0" applyFill="1" applyBorder="1"/>
    <xf numFmtId="0" fontId="3" fillId="11" borderId="7" xfId="0" applyFont="1" applyFill="1" applyBorder="1" applyAlignment="1">
      <alignment horizontal="center" vertical="top"/>
    </xf>
    <xf numFmtId="0" fontId="4" fillId="11" borderId="7" xfId="0" applyFont="1" applyFill="1" applyBorder="1" applyAlignment="1">
      <alignment horizontal="center" vertical="top"/>
    </xf>
    <xf numFmtId="0" fontId="4" fillId="0" borderId="44" xfId="0" applyFont="1" applyBorder="1" applyAlignment="1"/>
    <xf numFmtId="164" fontId="7" fillId="0" borderId="45" xfId="2" applyNumberFormat="1" applyFont="1" applyBorder="1" applyAlignment="1">
      <alignment horizontal="center"/>
    </xf>
    <xf numFmtId="164" fontId="7" fillId="10" borderId="45" xfId="2" applyNumberFormat="1" applyFont="1" applyFill="1" applyBorder="1" applyAlignment="1">
      <alignment horizontal="center"/>
    </xf>
    <xf numFmtId="0" fontId="4" fillId="6" borderId="46" xfId="0" applyFont="1" applyFill="1" applyBorder="1" applyAlignment="1"/>
    <xf numFmtId="0" fontId="4" fillId="6" borderId="47" xfId="0" applyFont="1" applyFill="1" applyBorder="1" applyAlignment="1"/>
    <xf numFmtId="0" fontId="3" fillId="11" borderId="17" xfId="0" applyFont="1" applyFill="1" applyBorder="1" applyAlignment="1">
      <alignment horizontal="center" vertical="top"/>
    </xf>
    <xf numFmtId="0" fontId="4" fillId="11" borderId="11" xfId="0" applyFont="1" applyFill="1" applyBorder="1" applyAlignment="1">
      <alignment horizontal="center" vertical="top"/>
    </xf>
    <xf numFmtId="0" fontId="7" fillId="11" borderId="25" xfId="0" applyFont="1" applyFill="1" applyBorder="1" applyAlignment="1"/>
    <xf numFmtId="0" fontId="3" fillId="11" borderId="48" xfId="0" applyFont="1" applyFill="1" applyBorder="1" applyAlignment="1">
      <alignment horizontal="center" vertical="top"/>
    </xf>
    <xf numFmtId="1" fontId="7" fillId="11" borderId="25" xfId="0" applyNumberFormat="1" applyFont="1" applyFill="1" applyBorder="1" applyAlignment="1">
      <alignment horizontal="center"/>
    </xf>
    <xf numFmtId="0" fontId="7" fillId="11" borderId="25" xfId="0" applyNumberFormat="1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Continuous"/>
    </xf>
    <xf numFmtId="0" fontId="4" fillId="0" borderId="48" xfId="0" applyFont="1" applyBorder="1" applyAlignment="1"/>
    <xf numFmtId="0" fontId="4" fillId="10" borderId="48" xfId="0" applyFont="1" applyFill="1" applyBorder="1" applyAlignment="1"/>
    <xf numFmtId="0" fontId="7" fillId="3" borderId="50" xfId="0" applyFont="1" applyFill="1" applyBorder="1" applyAlignment="1">
      <alignment horizontal="centerContinuous" vertical="center"/>
    </xf>
    <xf numFmtId="0" fontId="7" fillId="3" borderId="50" xfId="0" applyFont="1" applyFill="1" applyBorder="1" applyAlignment="1">
      <alignment horizontal="centerContinuous"/>
    </xf>
    <xf numFmtId="0" fontId="6" fillId="3" borderId="51" xfId="0" applyFont="1" applyFill="1" applyBorder="1" applyAlignment="1">
      <alignment horizontal="centerContinuous" wrapText="1"/>
    </xf>
    <xf numFmtId="0" fontId="6" fillId="3" borderId="52" xfId="0" applyFont="1" applyFill="1" applyBorder="1" applyAlignment="1">
      <alignment horizontal="centerContinuous" wrapText="1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/>
    <xf numFmtId="164" fontId="26" fillId="0" borderId="0" xfId="2" applyNumberFormat="1" applyFont="1" applyFill="1" applyBorder="1" applyAlignment="1">
      <alignment horizontal="center"/>
    </xf>
    <xf numFmtId="0" fontId="21" fillId="0" borderId="0" xfId="0" applyFont="1"/>
    <xf numFmtId="0" fontId="27" fillId="0" borderId="0" xfId="0" applyFont="1" applyFill="1" applyBorder="1" applyAlignment="1"/>
    <xf numFmtId="166" fontId="26" fillId="0" borderId="0" xfId="2" applyNumberFormat="1" applyFont="1" applyFill="1" applyBorder="1" applyAlignment="1">
      <alignment horizontal="center"/>
    </xf>
    <xf numFmtId="0" fontId="21" fillId="0" borderId="0" xfId="0" applyFont="1" applyFill="1" applyBorder="1"/>
    <xf numFmtId="0" fontId="3" fillId="11" borderId="51" xfId="0" applyFont="1" applyFill="1" applyBorder="1" applyAlignment="1">
      <alignment horizontal="center" vertical="top"/>
    </xf>
    <xf numFmtId="0" fontId="4" fillId="0" borderId="53" xfId="0" applyFont="1" applyBorder="1" applyAlignment="1"/>
    <xf numFmtId="0" fontId="4" fillId="0" borderId="54" xfId="0" applyFont="1" applyBorder="1" applyAlignment="1"/>
    <xf numFmtId="0" fontId="4" fillId="10" borderId="54" xfId="0" applyFont="1" applyFill="1" applyBorder="1" applyAlignment="1"/>
    <xf numFmtId="0" fontId="4" fillId="11" borderId="7" xfId="0" applyFont="1" applyFill="1" applyBorder="1" applyAlignment="1">
      <alignment horizontal="right" vertical="top"/>
    </xf>
    <xf numFmtId="0" fontId="4" fillId="11" borderId="2" xfId="0" applyFont="1" applyFill="1" applyBorder="1" applyAlignment="1">
      <alignment horizontal="right" vertical="top"/>
    </xf>
    <xf numFmtId="0" fontId="4" fillId="10" borderId="53" xfId="0" applyFont="1" applyFill="1" applyBorder="1" applyAlignment="1"/>
    <xf numFmtId="0" fontId="4" fillId="0" borderId="52" xfId="0" applyFont="1" applyBorder="1" applyAlignment="1"/>
    <xf numFmtId="0" fontId="4" fillId="11" borderId="12" xfId="0" applyFont="1" applyFill="1" applyBorder="1" applyAlignment="1">
      <alignment horizontal="right"/>
    </xf>
    <xf numFmtId="0" fontId="4" fillId="11" borderId="13" xfId="0" applyFont="1" applyFill="1" applyBorder="1" applyAlignment="1">
      <alignment horizontal="right"/>
    </xf>
    <xf numFmtId="0" fontId="4" fillId="11" borderId="27" xfId="0" applyFont="1" applyFill="1" applyBorder="1" applyAlignment="1">
      <alignment horizontal="right"/>
    </xf>
    <xf numFmtId="164" fontId="7" fillId="11" borderId="14" xfId="2" applyNumberFormat="1" applyFont="1" applyFill="1" applyBorder="1" applyAlignment="1">
      <alignment horizontal="center"/>
    </xf>
    <xf numFmtId="164" fontId="7" fillId="11" borderId="15" xfId="2" applyNumberFormat="1" applyFont="1" applyFill="1" applyBorder="1" applyAlignment="1">
      <alignment horizontal="center"/>
    </xf>
    <xf numFmtId="164" fontId="7" fillId="11" borderId="25" xfId="2" applyNumberFormat="1" applyFont="1" applyFill="1" applyBorder="1" applyAlignment="1">
      <alignment horizontal="center"/>
    </xf>
    <xf numFmtId="164" fontId="7" fillId="0" borderId="55" xfId="2" applyNumberFormat="1" applyFont="1" applyFill="1" applyBorder="1" applyAlignment="1">
      <alignment horizontal="center"/>
    </xf>
    <xf numFmtId="0" fontId="0" fillId="2" borderId="45" xfId="0" applyFill="1" applyBorder="1"/>
    <xf numFmtId="0" fontId="3" fillId="11" borderId="1" xfId="0" applyFont="1" applyFill="1" applyBorder="1" applyAlignment="1"/>
    <xf numFmtId="1" fontId="3" fillId="11" borderId="2" xfId="0" applyNumberFormat="1" applyFont="1" applyFill="1" applyBorder="1" applyAlignment="1">
      <alignment horizontal="center"/>
    </xf>
    <xf numFmtId="0" fontId="3" fillId="4" borderId="46" xfId="0" applyFont="1" applyFill="1" applyBorder="1" applyAlignment="1"/>
    <xf numFmtId="0" fontId="3" fillId="4" borderId="47" xfId="0" applyFont="1" applyFill="1" applyBorder="1" applyAlignment="1"/>
    <xf numFmtId="0" fontId="0" fillId="4" borderId="56" xfId="0" applyFill="1" applyBorder="1"/>
    <xf numFmtId="164" fontId="4" fillId="0" borderId="56" xfId="2" applyNumberFormat="1" applyFont="1" applyBorder="1" applyAlignment="1">
      <alignment horizontal="center"/>
    </xf>
    <xf numFmtId="0" fontId="3" fillId="11" borderId="49" xfId="0" applyFont="1" applyFill="1" applyBorder="1" applyAlignment="1"/>
    <xf numFmtId="0" fontId="3" fillId="11" borderId="56" xfId="0" applyFont="1" applyFill="1" applyBorder="1" applyAlignment="1">
      <alignment horizontal="centerContinuous"/>
    </xf>
    <xf numFmtId="0" fontId="3" fillId="11" borderId="57" xfId="0" applyFont="1" applyFill="1" applyBorder="1" applyAlignment="1">
      <alignment horizontal="centerContinuous"/>
    </xf>
    <xf numFmtId="0" fontId="3" fillId="4" borderId="57" xfId="0" applyFont="1" applyFill="1" applyBorder="1" applyAlignment="1"/>
    <xf numFmtId="0" fontId="4" fillId="0" borderId="58" xfId="0" applyFont="1" applyBorder="1" applyAlignment="1"/>
    <xf numFmtId="0" fontId="4" fillId="0" borderId="59" xfId="0" applyFont="1" applyBorder="1" applyAlignment="1"/>
    <xf numFmtId="0" fontId="3" fillId="4" borderId="60" xfId="0" applyFont="1" applyFill="1" applyBorder="1" applyAlignment="1"/>
    <xf numFmtId="0" fontId="3" fillId="4" borderId="61" xfId="0" applyFont="1" applyFill="1" applyBorder="1" applyAlignment="1"/>
    <xf numFmtId="0" fontId="0" fillId="4" borderId="62" xfId="0" applyFill="1" applyBorder="1"/>
    <xf numFmtId="0" fontId="4" fillId="0" borderId="62" xfId="0" applyFont="1" applyBorder="1" applyAlignment="1"/>
    <xf numFmtId="164" fontId="4" fillId="0" borderId="62" xfId="2" applyNumberFormat="1" applyFont="1" applyBorder="1" applyAlignment="1">
      <alignment horizontal="center"/>
    </xf>
    <xf numFmtId="0" fontId="3" fillId="0" borderId="62" xfId="0" applyFont="1" applyBorder="1" applyAlignment="1"/>
    <xf numFmtId="164" fontId="3" fillId="0" borderId="62" xfId="2" applyNumberFormat="1" applyFont="1" applyBorder="1" applyAlignment="1">
      <alignment horizontal="center"/>
    </xf>
    <xf numFmtId="0" fontId="12" fillId="7" borderId="62" xfId="0" applyFont="1" applyFill="1" applyBorder="1" applyAlignment="1">
      <alignment horizontal="right"/>
    </xf>
    <xf numFmtId="0" fontId="12" fillId="0" borderId="62" xfId="0" applyFont="1" applyBorder="1" applyAlignment="1">
      <alignment horizontal="right"/>
    </xf>
    <xf numFmtId="0" fontId="12" fillId="0" borderId="64" xfId="0" applyFont="1" applyBorder="1" applyAlignment="1">
      <alignment horizontal="right"/>
    </xf>
    <xf numFmtId="0" fontId="29" fillId="0" borderId="0" xfId="0" applyFont="1" applyAlignment="1">
      <alignment horizontal="right"/>
    </xf>
    <xf numFmtId="164" fontId="9" fillId="3" borderId="68" xfId="0" applyNumberFormat="1" applyFont="1" applyFill="1" applyBorder="1" applyAlignment="1">
      <alignment horizontal="centerContinuous" vertical="center"/>
    </xf>
    <xf numFmtId="164" fontId="0" fillId="0" borderId="0" xfId="0" applyNumberFormat="1"/>
    <xf numFmtId="164" fontId="14" fillId="5" borderId="25" xfId="0" applyNumberFormat="1" applyFont="1" applyFill="1" applyBorder="1"/>
    <xf numFmtId="164" fontId="14" fillId="0" borderId="25" xfId="0" applyNumberFormat="1" applyFont="1" applyBorder="1"/>
    <xf numFmtId="0" fontId="12" fillId="0" borderId="25" xfId="0" applyFont="1" applyBorder="1" applyAlignment="1">
      <alignment horizontal="right"/>
    </xf>
    <xf numFmtId="0" fontId="12" fillId="7" borderId="25" xfId="0" applyFont="1" applyFill="1" applyBorder="1" applyAlignment="1">
      <alignment horizontal="right"/>
    </xf>
    <xf numFmtId="164" fontId="14" fillId="7" borderId="25" xfId="0" applyNumberFormat="1" applyFont="1" applyFill="1" applyBorder="1"/>
    <xf numFmtId="0" fontId="12" fillId="0" borderId="25" xfId="0" applyFont="1" applyFill="1" applyBorder="1" applyAlignment="1">
      <alignment horizontal="right"/>
    </xf>
    <xf numFmtId="0" fontId="9" fillId="3" borderId="25" xfId="0" applyFont="1" applyFill="1" applyBorder="1" applyAlignment="1"/>
    <xf numFmtId="1" fontId="9" fillId="3" borderId="25" xfId="0" applyNumberFormat="1" applyFont="1" applyFill="1" applyBorder="1" applyAlignment="1">
      <alignment horizontal="center"/>
    </xf>
    <xf numFmtId="0" fontId="9" fillId="3" borderId="63" xfId="0" applyFont="1" applyFill="1" applyBorder="1" applyAlignment="1">
      <alignment horizontal="centerContinuous" vertical="center"/>
    </xf>
    <xf numFmtId="0" fontId="9" fillId="3" borderId="25" xfId="0" applyFont="1" applyFill="1" applyBorder="1" applyAlignment="1">
      <alignment horizontal="centerContinuous" vertical="center"/>
    </xf>
    <xf numFmtId="0" fontId="12" fillId="0" borderId="65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3" borderId="65" xfId="0" applyFont="1" applyFill="1" applyBorder="1" applyAlignment="1"/>
    <xf numFmtId="1" fontId="9" fillId="3" borderId="65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wrapText="1"/>
    </xf>
    <xf numFmtId="0" fontId="9" fillId="3" borderId="25" xfId="0" applyNumberFormat="1" applyFont="1" applyFill="1" applyBorder="1" applyAlignment="1">
      <alignment horizontal="center"/>
    </xf>
    <xf numFmtId="0" fontId="30" fillId="0" borderId="0" xfId="0" applyFont="1" applyFill="1"/>
    <xf numFmtId="0" fontId="12" fillId="0" borderId="0" xfId="0" applyFont="1" applyFill="1"/>
    <xf numFmtId="166" fontId="12" fillId="5" borderId="25" xfId="0" applyNumberFormat="1" applyFont="1" applyFill="1" applyBorder="1"/>
    <xf numFmtId="164" fontId="12" fillId="5" borderId="25" xfId="0" applyNumberFormat="1" applyFont="1" applyFill="1" applyBorder="1"/>
    <xf numFmtId="164" fontId="12" fillId="0" borderId="25" xfId="0" applyNumberFormat="1" applyFont="1" applyFill="1" applyBorder="1"/>
    <xf numFmtId="164" fontId="9" fillId="0" borderId="3" xfId="1" applyNumberFormat="1" applyFont="1" applyFill="1" applyBorder="1"/>
    <xf numFmtId="164" fontId="9" fillId="5" borderId="25" xfId="0" applyNumberFormat="1" applyFont="1" applyFill="1" applyBorder="1"/>
    <xf numFmtId="164" fontId="9" fillId="0" borderId="25" xfId="0" applyNumberFormat="1" applyFont="1" applyFill="1" applyBorder="1"/>
    <xf numFmtId="164" fontId="9" fillId="0" borderId="20" xfId="1" applyNumberFormat="1" applyFont="1" applyFill="1" applyBorder="1"/>
    <xf numFmtId="0" fontId="9" fillId="0" borderId="0" xfId="0" applyFont="1" applyFill="1"/>
    <xf numFmtId="164" fontId="12" fillId="0" borderId="0" xfId="0" applyNumberFormat="1" applyFont="1" applyFill="1"/>
    <xf numFmtId="164" fontId="12" fillId="7" borderId="25" xfId="0" applyNumberFormat="1" applyFont="1" applyFill="1" applyBorder="1"/>
    <xf numFmtId="164" fontId="9" fillId="7" borderId="25" xfId="0" applyNumberFormat="1" applyFont="1" applyFill="1" applyBorder="1"/>
    <xf numFmtId="164" fontId="31" fillId="0" borderId="0" xfId="0" applyNumberFormat="1" applyFont="1"/>
    <xf numFmtId="0" fontId="9" fillId="3" borderId="0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Continuous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8" fillId="0" borderId="0" xfId="0" applyFont="1" applyFill="1" applyBorder="1" applyAlignment="1">
      <alignment horizontal="center" vertical="top" wrapText="1"/>
    </xf>
  </cellXfs>
  <cellStyles count="3">
    <cellStyle name="Comma" xfId="1" builtinId="3"/>
    <cellStyle name="Comma 2" xfId="2"/>
    <cellStyle name="Normal" xfId="0" builtinId="0"/>
  </cellStyles>
  <dxfs count="11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showGridLines="0" tabSelected="1" topLeftCell="C7" zoomScale="60" zoomScaleNormal="60" workbookViewId="0">
      <selection activeCell="AE23" sqref="AE23"/>
    </sheetView>
  </sheetViews>
  <sheetFormatPr defaultRowHeight="15" outlineLevelRow="1" outlineLevelCol="1" x14ac:dyDescent="0.25"/>
  <cols>
    <col min="1" max="1" width="40.42578125" style="33" customWidth="1"/>
    <col min="2" max="2" width="10.42578125" style="33" customWidth="1" outlineLevel="1"/>
    <col min="3" max="3" width="10.85546875" style="33" bestFit="1" customWidth="1"/>
    <col min="4" max="4" width="10.28515625" style="33" bestFit="1" customWidth="1"/>
    <col min="5" max="6" width="10.85546875" style="33" bestFit="1" customWidth="1"/>
    <col min="7" max="12" width="11.28515625" style="33" bestFit="1" customWidth="1"/>
    <col min="13" max="21" width="11.28515625" style="33" customWidth="1"/>
    <col min="22" max="22" width="2.140625" style="33" customWidth="1"/>
    <col min="23" max="23" width="17" style="33" customWidth="1"/>
    <col min="24" max="16384" width="9.140625" style="33"/>
  </cols>
  <sheetData>
    <row r="1" spans="1:23" ht="27" x14ac:dyDescent="0.35">
      <c r="A1" s="89" t="s">
        <v>132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22.5" x14ac:dyDescent="0.3">
      <c r="A2" s="228" t="s">
        <v>121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</row>
    <row r="3" spans="1:23" x14ac:dyDescent="0.25">
      <c r="A3" s="92"/>
      <c r="B3" s="39"/>
      <c r="C3" s="40" t="s">
        <v>17</v>
      </c>
      <c r="D3" s="41"/>
      <c r="E3" s="41"/>
      <c r="F3" s="41"/>
      <c r="G3" s="41"/>
      <c r="H3" s="41"/>
      <c r="I3" s="41"/>
      <c r="J3" s="41"/>
      <c r="K3" s="41"/>
      <c r="L3" s="41"/>
      <c r="M3" s="242"/>
      <c r="N3" s="242"/>
      <c r="O3" s="242"/>
      <c r="P3" s="242"/>
      <c r="Q3" s="242"/>
      <c r="R3" s="242"/>
      <c r="S3" s="242"/>
      <c r="T3" s="242"/>
      <c r="U3" s="242"/>
      <c r="V3" s="229"/>
      <c r="W3" s="30" t="s">
        <v>74</v>
      </c>
    </row>
    <row r="4" spans="1:23" x14ac:dyDescent="0.25">
      <c r="A4" s="218" t="s">
        <v>1</v>
      </c>
      <c r="B4" s="219">
        <v>2017</v>
      </c>
      <c r="C4" s="219">
        <f>B4+1</f>
        <v>2018</v>
      </c>
      <c r="D4" s="219">
        <f t="shared" ref="D4:L4" si="0">C4+1</f>
        <v>2019</v>
      </c>
      <c r="E4" s="219">
        <f t="shared" si="0"/>
        <v>2020</v>
      </c>
      <c r="F4" s="219">
        <f t="shared" si="0"/>
        <v>2021</v>
      </c>
      <c r="G4" s="219">
        <f t="shared" si="0"/>
        <v>2022</v>
      </c>
      <c r="H4" s="219">
        <f t="shared" si="0"/>
        <v>2023</v>
      </c>
      <c r="I4" s="219">
        <f t="shared" si="0"/>
        <v>2024</v>
      </c>
      <c r="J4" s="219">
        <f t="shared" si="0"/>
        <v>2025</v>
      </c>
      <c r="K4" s="219">
        <f t="shared" si="0"/>
        <v>2026</v>
      </c>
      <c r="L4" s="219">
        <f t="shared" si="0"/>
        <v>2027</v>
      </c>
      <c r="M4" s="219">
        <f t="shared" ref="M4" si="1">L4+1</f>
        <v>2028</v>
      </c>
      <c r="N4" s="219">
        <f t="shared" ref="N4" si="2">M4+1</f>
        <v>2029</v>
      </c>
      <c r="O4" s="219">
        <f t="shared" ref="O4" si="3">N4+1</f>
        <v>2030</v>
      </c>
      <c r="P4" s="219">
        <f t="shared" ref="P4" si="4">O4+1</f>
        <v>2031</v>
      </c>
      <c r="Q4" s="219">
        <f t="shared" ref="Q4" si="5">P4+1</f>
        <v>2032</v>
      </c>
      <c r="R4" s="219">
        <f t="shared" ref="R4" si="6">Q4+1</f>
        <v>2033</v>
      </c>
      <c r="S4" s="219">
        <f t="shared" ref="S4" si="7">R4+1</f>
        <v>2034</v>
      </c>
      <c r="T4" s="219">
        <f t="shared" ref="T4:U4" si="8">S4+1</f>
        <v>2035</v>
      </c>
      <c r="U4" s="219">
        <f t="shared" si="8"/>
        <v>2036</v>
      </c>
      <c r="V4" s="229"/>
      <c r="W4" s="38" t="s">
        <v>133</v>
      </c>
    </row>
    <row r="5" spans="1:23" x14ac:dyDescent="0.25">
      <c r="A5" s="220" t="s">
        <v>4</v>
      </c>
      <c r="B5" s="230"/>
      <c r="C5" s="220"/>
      <c r="D5" s="220"/>
      <c r="E5" s="220"/>
      <c r="F5" s="220"/>
      <c r="G5" s="220"/>
      <c r="H5" s="220"/>
      <c r="I5" s="220"/>
      <c r="J5" s="220"/>
      <c r="K5" s="220"/>
      <c r="L5" s="221"/>
      <c r="M5" s="243"/>
      <c r="N5" s="243"/>
      <c r="O5" s="243"/>
      <c r="P5" s="243"/>
      <c r="Q5" s="243"/>
      <c r="R5" s="243"/>
      <c r="S5" s="243"/>
      <c r="T5" s="243"/>
      <c r="U5" s="243"/>
      <c r="V5" s="229"/>
      <c r="W5" s="39"/>
    </row>
    <row r="6" spans="1:23" x14ac:dyDescent="0.25">
      <c r="A6" s="217" t="s">
        <v>5</v>
      </c>
      <c r="B6" s="231">
        <f>Compare!B6</f>
        <v>0</v>
      </c>
      <c r="C6" s="232">
        <f>Compare!C6</f>
        <v>0</v>
      </c>
      <c r="D6" s="232">
        <f>Compare!D6</f>
        <v>0</v>
      </c>
      <c r="E6" s="232">
        <f>Compare!E6</f>
        <v>0</v>
      </c>
      <c r="F6" s="232">
        <f>Compare!F6</f>
        <v>0</v>
      </c>
      <c r="G6" s="232">
        <f>Compare!G6</f>
        <v>0</v>
      </c>
      <c r="H6" s="232">
        <f>Compare!H6</f>
        <v>0</v>
      </c>
      <c r="I6" s="232">
        <f>Compare!I6</f>
        <v>0</v>
      </c>
      <c r="J6" s="232">
        <f>Compare!J6</f>
        <v>0</v>
      </c>
      <c r="K6" s="232">
        <f>Compare!K6</f>
        <v>0</v>
      </c>
      <c r="L6" s="232">
        <f>Compare!L6</f>
        <v>0</v>
      </c>
      <c r="M6" s="232">
        <f>Compare!M6</f>
        <v>0</v>
      </c>
      <c r="N6" s="232">
        <f>Compare!N6</f>
        <v>0</v>
      </c>
      <c r="O6" s="232">
        <f>Compare!O6</f>
        <v>0</v>
      </c>
      <c r="P6" s="232">
        <f>Compare!P6</f>
        <v>0</v>
      </c>
      <c r="Q6" s="232">
        <f>Compare!Q6</f>
        <v>0</v>
      </c>
      <c r="R6" s="232">
        <f>Compare!R6</f>
        <v>0</v>
      </c>
      <c r="S6" s="232">
        <f>Compare!S6</f>
        <v>0</v>
      </c>
      <c r="T6" s="232">
        <f>Compare!T6</f>
        <v>0</v>
      </c>
      <c r="U6" s="232">
        <f>Compare!U6</f>
        <v>0</v>
      </c>
      <c r="V6" s="229"/>
      <c r="W6" s="233">
        <f>SUM(B6:U6)</f>
        <v>0</v>
      </c>
    </row>
    <row r="7" spans="1:23" x14ac:dyDescent="0.25">
      <c r="A7" s="217" t="s">
        <v>6</v>
      </c>
      <c r="B7" s="231">
        <f>Compare!B7</f>
        <v>0</v>
      </c>
      <c r="C7" s="232">
        <f>Compare!C7</f>
        <v>0</v>
      </c>
      <c r="D7" s="232">
        <f>Compare!D7</f>
        <v>0</v>
      </c>
      <c r="E7" s="232">
        <f>Compare!E7</f>
        <v>0</v>
      </c>
      <c r="F7" s="232">
        <f>Compare!F7</f>
        <v>0</v>
      </c>
      <c r="G7" s="232">
        <f>Compare!G7</f>
        <v>0</v>
      </c>
      <c r="H7" s="232">
        <f>Compare!H7</f>
        <v>0</v>
      </c>
      <c r="I7" s="232">
        <f>Compare!I7</f>
        <v>0</v>
      </c>
      <c r="J7" s="232">
        <f>Compare!J7</f>
        <v>0</v>
      </c>
      <c r="K7" s="232">
        <f>Compare!K7</f>
        <v>0</v>
      </c>
      <c r="L7" s="232">
        <f>Compare!L7</f>
        <v>0</v>
      </c>
      <c r="M7" s="232">
        <f>Compare!M7</f>
        <v>0</v>
      </c>
      <c r="N7" s="232">
        <f>Compare!N7</f>
        <v>0</v>
      </c>
      <c r="O7" s="232">
        <f>Compare!O7</f>
        <v>0</v>
      </c>
      <c r="P7" s="232">
        <f>Compare!P7</f>
        <v>0</v>
      </c>
      <c r="Q7" s="232">
        <f>Compare!Q7</f>
        <v>0</v>
      </c>
      <c r="R7" s="232">
        <f>Compare!R7</f>
        <v>0</v>
      </c>
      <c r="S7" s="232">
        <f>Compare!S7</f>
        <v>0</v>
      </c>
      <c r="T7" s="232">
        <f>Compare!T7</f>
        <v>0</v>
      </c>
      <c r="U7" s="232">
        <f>Compare!U7</f>
        <v>0</v>
      </c>
      <c r="V7" s="229"/>
      <c r="W7" s="233">
        <f>SUM(B7:U7)</f>
        <v>0</v>
      </c>
    </row>
    <row r="8" spans="1:23" x14ac:dyDescent="0.25">
      <c r="A8" s="217" t="s">
        <v>7</v>
      </c>
      <c r="B8" s="231">
        <f>Compare!B8</f>
        <v>150</v>
      </c>
      <c r="C8" s="232">
        <f>Compare!C8</f>
        <v>119</v>
      </c>
      <c r="D8" s="232">
        <f>Compare!D8</f>
        <v>126</v>
      </c>
      <c r="E8" s="232">
        <f>Compare!E8</f>
        <v>122</v>
      </c>
      <c r="F8" s="232">
        <f>Compare!F8</f>
        <v>104.91000000000001</v>
      </c>
      <c r="G8" s="232">
        <f>Compare!G8</f>
        <v>98.95</v>
      </c>
      <c r="H8" s="232">
        <f>Compare!H8</f>
        <v>96.200000000000017</v>
      </c>
      <c r="I8" s="232">
        <f>Compare!I8</f>
        <v>94.89</v>
      </c>
      <c r="J8" s="232">
        <f>Compare!J8</f>
        <v>99.74</v>
      </c>
      <c r="K8" s="232">
        <f>Compare!K8</f>
        <v>96.060000000000016</v>
      </c>
      <c r="L8" s="232">
        <f>Compare!L8</f>
        <v>90.280000000000015</v>
      </c>
      <c r="M8" s="232">
        <f>Compare!M8</f>
        <v>90.330000000000013</v>
      </c>
      <c r="N8" s="232">
        <f>Compare!N8</f>
        <v>84.350000000000023</v>
      </c>
      <c r="O8" s="232">
        <f>Compare!O8</f>
        <v>87.929999999999993</v>
      </c>
      <c r="P8" s="232">
        <f>Compare!P8</f>
        <v>86.62</v>
      </c>
      <c r="Q8" s="232">
        <f>Compare!Q8</f>
        <v>74.960000000000008</v>
      </c>
      <c r="R8" s="232">
        <f>Compare!R8</f>
        <v>70.48</v>
      </c>
      <c r="S8" s="232">
        <f>Compare!S8</f>
        <v>62.829999999999991</v>
      </c>
      <c r="T8" s="232">
        <f>Compare!T8</f>
        <v>60.540000000000006</v>
      </c>
      <c r="U8" s="232">
        <f>Compare!U8</f>
        <v>60.860000000000007</v>
      </c>
      <c r="V8" s="229"/>
      <c r="W8" s="233">
        <f t="shared" ref="W8:W20" si="9">SUM(B8:U8)</f>
        <v>1876.93</v>
      </c>
    </row>
    <row r="9" spans="1:23" x14ac:dyDescent="0.25">
      <c r="A9" s="217" t="s">
        <v>8</v>
      </c>
      <c r="B9" s="231">
        <f>Compare!B9</f>
        <v>0</v>
      </c>
      <c r="C9" s="232">
        <f>Compare!C9</f>
        <v>0</v>
      </c>
      <c r="D9" s="232">
        <f>Compare!D9</f>
        <v>0</v>
      </c>
      <c r="E9" s="232">
        <f>Compare!E9</f>
        <v>0</v>
      </c>
      <c r="F9" s="232">
        <f>Compare!F9</f>
        <v>0</v>
      </c>
      <c r="G9" s="232">
        <f>Compare!G9</f>
        <v>0</v>
      </c>
      <c r="H9" s="232">
        <f>Compare!H9</f>
        <v>0</v>
      </c>
      <c r="I9" s="232">
        <f>Compare!I9</f>
        <v>0</v>
      </c>
      <c r="J9" s="232">
        <f>Compare!J9</f>
        <v>0</v>
      </c>
      <c r="K9" s="232">
        <f>Compare!K9</f>
        <v>0</v>
      </c>
      <c r="L9" s="232">
        <f>Compare!L9</f>
        <v>0</v>
      </c>
      <c r="M9" s="232">
        <f>Compare!M9</f>
        <v>0</v>
      </c>
      <c r="N9" s="232">
        <f>Compare!N9</f>
        <v>68.37</v>
      </c>
      <c r="O9" s="232">
        <f>Compare!O9</f>
        <v>0</v>
      </c>
      <c r="P9" s="232">
        <f>Compare!P9</f>
        <v>0</v>
      </c>
      <c r="Q9" s="232">
        <f>Compare!Q9</f>
        <v>0</v>
      </c>
      <c r="R9" s="232">
        <f>Compare!R9</f>
        <v>50.01</v>
      </c>
      <c r="S9" s="232">
        <f>Compare!S9</f>
        <v>47.95</v>
      </c>
      <c r="T9" s="232">
        <f>Compare!T9</f>
        <v>89.58</v>
      </c>
      <c r="U9" s="232">
        <f>Compare!U9</f>
        <v>11.629999999999999</v>
      </c>
      <c r="V9" s="229"/>
      <c r="W9" s="233">
        <f t="shared" si="9"/>
        <v>267.53999999999996</v>
      </c>
    </row>
    <row r="10" spans="1:23" x14ac:dyDescent="0.25">
      <c r="A10" s="217" t="s">
        <v>9</v>
      </c>
      <c r="B10" s="231">
        <f>Compare!B10</f>
        <v>0</v>
      </c>
      <c r="C10" s="232">
        <f>Compare!C10</f>
        <v>0</v>
      </c>
      <c r="D10" s="232">
        <f>Compare!D10</f>
        <v>0</v>
      </c>
      <c r="E10" s="232">
        <f>Compare!E10</f>
        <v>911.09999999999991</v>
      </c>
      <c r="F10" s="232">
        <f>Compare!F10</f>
        <v>399.5</v>
      </c>
      <c r="G10" s="232">
        <f>Compare!G10</f>
        <v>0</v>
      </c>
      <c r="H10" s="232">
        <f>Compare!H10</f>
        <v>0</v>
      </c>
      <c r="I10" s="232">
        <f>Compare!I10</f>
        <v>0</v>
      </c>
      <c r="J10" s="232">
        <f>Compare!J10</f>
        <v>0</v>
      </c>
      <c r="K10" s="232">
        <f>Compare!K10</f>
        <v>0</v>
      </c>
      <c r="L10" s="232">
        <f>Compare!L10</f>
        <v>0</v>
      </c>
      <c r="M10" s="232">
        <f>Compare!M10</f>
        <v>0</v>
      </c>
      <c r="N10" s="232">
        <f>Compare!N10</f>
        <v>0</v>
      </c>
      <c r="O10" s="232">
        <f>Compare!O10</f>
        <v>120.7</v>
      </c>
      <c r="P10" s="232">
        <f>Compare!P10</f>
        <v>0</v>
      </c>
      <c r="Q10" s="232">
        <f>Compare!Q10</f>
        <v>0</v>
      </c>
      <c r="R10" s="232">
        <f>Compare!R10</f>
        <v>800</v>
      </c>
      <c r="S10" s="232">
        <f>Compare!S10</f>
        <v>0</v>
      </c>
      <c r="T10" s="232">
        <f>Compare!T10</f>
        <v>332.61599999999999</v>
      </c>
      <c r="U10" s="232">
        <f>Compare!U10</f>
        <v>149.11000000000001</v>
      </c>
      <c r="V10" s="229"/>
      <c r="W10" s="233">
        <f t="shared" si="9"/>
        <v>2713.0260000000003</v>
      </c>
    </row>
    <row r="11" spans="1:23" x14ac:dyDescent="0.25">
      <c r="A11" s="217" t="s">
        <v>61</v>
      </c>
      <c r="B11" s="231">
        <f>Compare!B11</f>
        <v>0</v>
      </c>
      <c r="C11" s="232">
        <f>Compare!C11</f>
        <v>0</v>
      </c>
      <c r="D11" s="232">
        <f>Compare!D11</f>
        <v>0</v>
      </c>
      <c r="E11" s="232">
        <f>Compare!E11</f>
        <v>0</v>
      </c>
      <c r="F11" s="232">
        <f>Compare!F11</f>
        <v>0</v>
      </c>
      <c r="G11" s="232">
        <f>Compare!G11</f>
        <v>0</v>
      </c>
      <c r="H11" s="232">
        <f>Compare!H11</f>
        <v>0</v>
      </c>
      <c r="I11" s="232">
        <f>Compare!I11</f>
        <v>0</v>
      </c>
      <c r="J11" s="232">
        <f>Compare!J11</f>
        <v>0</v>
      </c>
      <c r="K11" s="232">
        <f>Compare!K11</f>
        <v>0</v>
      </c>
      <c r="L11" s="232">
        <f>Compare!L11</f>
        <v>0</v>
      </c>
      <c r="M11" s="232">
        <f>Compare!M11</f>
        <v>0</v>
      </c>
      <c r="N11" s="232">
        <f>Compare!N11</f>
        <v>0</v>
      </c>
      <c r="O11" s="232">
        <f>Compare!O11</f>
        <v>0</v>
      </c>
      <c r="P11" s="232">
        <f>Compare!P11</f>
        <v>0</v>
      </c>
      <c r="Q11" s="232">
        <f>Compare!Q11</f>
        <v>0</v>
      </c>
      <c r="R11" s="232">
        <f>Compare!R11</f>
        <v>0</v>
      </c>
      <c r="S11" s="232">
        <f>Compare!S11</f>
        <v>0</v>
      </c>
      <c r="T11" s="232">
        <f>Compare!T11</f>
        <v>0</v>
      </c>
      <c r="U11" s="232">
        <f>Compare!U11</f>
        <v>0</v>
      </c>
      <c r="V11" s="229"/>
      <c r="W11" s="233">
        <f t="shared" si="9"/>
        <v>0</v>
      </c>
    </row>
    <row r="12" spans="1:23" x14ac:dyDescent="0.25">
      <c r="A12" s="217" t="s">
        <v>10</v>
      </c>
      <c r="B12" s="231">
        <f>Compare!B12</f>
        <v>0</v>
      </c>
      <c r="C12" s="232">
        <f>Compare!C12</f>
        <v>0</v>
      </c>
      <c r="D12" s="232">
        <f>Compare!D12</f>
        <v>0</v>
      </c>
      <c r="E12" s="232">
        <f>Compare!E12</f>
        <v>0</v>
      </c>
      <c r="F12" s="232">
        <f>Compare!F12</f>
        <v>0</v>
      </c>
      <c r="G12" s="232">
        <f>Compare!G12</f>
        <v>0</v>
      </c>
      <c r="H12" s="232">
        <f>Compare!H12</f>
        <v>0</v>
      </c>
      <c r="I12" s="232">
        <f>Compare!I12</f>
        <v>0</v>
      </c>
      <c r="J12" s="232">
        <f>Compare!J12</f>
        <v>0</v>
      </c>
      <c r="K12" s="232">
        <f>Compare!K12</f>
        <v>0</v>
      </c>
      <c r="L12" s="232">
        <f>Compare!L12</f>
        <v>0</v>
      </c>
      <c r="M12" s="232">
        <f>Compare!M12</f>
        <v>0</v>
      </c>
      <c r="N12" s="232">
        <f>Compare!N12</f>
        <v>0</v>
      </c>
      <c r="O12" s="232">
        <f>Compare!O12</f>
        <v>650.84799999999996</v>
      </c>
      <c r="P12" s="232">
        <f>Compare!P12</f>
        <v>94.608999999999995</v>
      </c>
      <c r="Q12" s="232">
        <f>Compare!Q12</f>
        <v>132.29499999999999</v>
      </c>
      <c r="R12" s="232">
        <f>Compare!R12</f>
        <v>976.346</v>
      </c>
      <c r="S12" s="232">
        <f>Compare!S12</f>
        <v>0</v>
      </c>
      <c r="T12" s="232">
        <f>Compare!T12</f>
        <v>5.8979999999999997</v>
      </c>
      <c r="U12" s="232">
        <f>Compare!U12</f>
        <v>0</v>
      </c>
      <c r="V12" s="229"/>
      <c r="W12" s="233">
        <f t="shared" si="9"/>
        <v>1859.9959999999999</v>
      </c>
    </row>
    <row r="13" spans="1:23" x14ac:dyDescent="0.25">
      <c r="A13" s="222" t="s">
        <v>62</v>
      </c>
      <c r="B13" s="231">
        <f>Compare!B13</f>
        <v>0</v>
      </c>
      <c r="C13" s="232">
        <f>Compare!C13</f>
        <v>0</v>
      </c>
      <c r="D13" s="232">
        <f>Compare!D13</f>
        <v>0</v>
      </c>
      <c r="E13" s="232">
        <f>Compare!E13</f>
        <v>0</v>
      </c>
      <c r="F13" s="232">
        <f>Compare!F13</f>
        <v>0</v>
      </c>
      <c r="G13" s="232">
        <f>Compare!G13</f>
        <v>0</v>
      </c>
      <c r="H13" s="232">
        <f>Compare!H13</f>
        <v>0</v>
      </c>
      <c r="I13" s="232">
        <f>Compare!I13</f>
        <v>0</v>
      </c>
      <c r="J13" s="232">
        <f>Compare!J13</f>
        <v>0</v>
      </c>
      <c r="K13" s="232">
        <f>Compare!K13</f>
        <v>0</v>
      </c>
      <c r="L13" s="232">
        <f>Compare!L13</f>
        <v>0</v>
      </c>
      <c r="M13" s="232">
        <f>Compare!M13</f>
        <v>0</v>
      </c>
      <c r="N13" s="232">
        <f>Compare!N13</f>
        <v>0</v>
      </c>
      <c r="O13" s="232">
        <f>Compare!O13</f>
        <v>0</v>
      </c>
      <c r="P13" s="232">
        <f>Compare!P13</f>
        <v>0</v>
      </c>
      <c r="Q13" s="232">
        <f>Compare!Q13</f>
        <v>0</v>
      </c>
      <c r="R13" s="232">
        <f>Compare!R13</f>
        <v>0</v>
      </c>
      <c r="S13" s="232">
        <f>Compare!S13</f>
        <v>0</v>
      </c>
      <c r="T13" s="232">
        <f>Compare!T13</f>
        <v>0</v>
      </c>
      <c r="U13" s="232">
        <f>Compare!U13</f>
        <v>0</v>
      </c>
      <c r="V13" s="229"/>
      <c r="W13" s="233">
        <f t="shared" si="9"/>
        <v>0</v>
      </c>
    </row>
    <row r="14" spans="1:23" x14ac:dyDescent="0.25">
      <c r="A14" s="222" t="s">
        <v>63</v>
      </c>
      <c r="B14" s="231">
        <f>Compare!B14</f>
        <v>0</v>
      </c>
      <c r="C14" s="232">
        <f>Compare!C14</f>
        <v>0</v>
      </c>
      <c r="D14" s="232">
        <f>Compare!D14</f>
        <v>0</v>
      </c>
      <c r="E14" s="232">
        <f>Compare!E14</f>
        <v>0</v>
      </c>
      <c r="F14" s="232">
        <f>Compare!F14</f>
        <v>0</v>
      </c>
      <c r="G14" s="232">
        <f>Compare!G14</f>
        <v>0</v>
      </c>
      <c r="H14" s="232">
        <f>Compare!H14</f>
        <v>0</v>
      </c>
      <c r="I14" s="232">
        <f>Compare!I14</f>
        <v>0</v>
      </c>
      <c r="J14" s="232">
        <f>Compare!J14</f>
        <v>0</v>
      </c>
      <c r="K14" s="232">
        <f>Compare!K14</f>
        <v>0</v>
      </c>
      <c r="L14" s="232">
        <f>Compare!L14</f>
        <v>0</v>
      </c>
      <c r="M14" s="232">
        <f>Compare!M14</f>
        <v>0</v>
      </c>
      <c r="N14" s="232">
        <f>Compare!N14</f>
        <v>0</v>
      </c>
      <c r="O14" s="232">
        <f>Compare!O14</f>
        <v>0</v>
      </c>
      <c r="P14" s="232">
        <f>Compare!P14</f>
        <v>0</v>
      </c>
      <c r="Q14" s="232">
        <f>Compare!Q14</f>
        <v>0</v>
      </c>
      <c r="R14" s="232">
        <f>Compare!R14</f>
        <v>0</v>
      </c>
      <c r="S14" s="232">
        <f>Compare!S14</f>
        <v>0</v>
      </c>
      <c r="T14" s="232">
        <f>Compare!T14</f>
        <v>0</v>
      </c>
      <c r="U14" s="232">
        <f>Compare!U14</f>
        <v>0</v>
      </c>
      <c r="V14" s="229"/>
      <c r="W14" s="233">
        <f t="shared" si="9"/>
        <v>0</v>
      </c>
    </row>
    <row r="15" spans="1:23" x14ac:dyDescent="0.25">
      <c r="A15" s="222" t="s">
        <v>64</v>
      </c>
      <c r="B15" s="231">
        <f>Compare!B15</f>
        <v>0</v>
      </c>
      <c r="C15" s="232">
        <f>Compare!C15</f>
        <v>0</v>
      </c>
      <c r="D15" s="232">
        <f>Compare!D15</f>
        <v>0</v>
      </c>
      <c r="E15" s="232">
        <f>Compare!E15</f>
        <v>0</v>
      </c>
      <c r="F15" s="232">
        <f>Compare!F15</f>
        <v>0</v>
      </c>
      <c r="G15" s="232">
        <f>Compare!G15</f>
        <v>0</v>
      </c>
      <c r="H15" s="232">
        <f>Compare!H15</f>
        <v>0</v>
      </c>
      <c r="I15" s="232">
        <f>Compare!I15</f>
        <v>0</v>
      </c>
      <c r="J15" s="232">
        <f>Compare!J15</f>
        <v>0</v>
      </c>
      <c r="K15" s="232">
        <f>Compare!K15</f>
        <v>0</v>
      </c>
      <c r="L15" s="232">
        <f>Compare!L15</f>
        <v>0</v>
      </c>
      <c r="M15" s="232">
        <f>Compare!M15</f>
        <v>0</v>
      </c>
      <c r="N15" s="232">
        <f>Compare!N15</f>
        <v>0</v>
      </c>
      <c r="O15" s="232">
        <f>Compare!O15</f>
        <v>0</v>
      </c>
      <c r="P15" s="232">
        <f>Compare!P15</f>
        <v>0</v>
      </c>
      <c r="Q15" s="232">
        <f>Compare!Q15</f>
        <v>0</v>
      </c>
      <c r="R15" s="232">
        <f>Compare!R15</f>
        <v>0</v>
      </c>
      <c r="S15" s="232">
        <f>Compare!S15</f>
        <v>0</v>
      </c>
      <c r="T15" s="232">
        <f>Compare!T15</f>
        <v>0</v>
      </c>
      <c r="U15" s="232">
        <f>Compare!U15</f>
        <v>0</v>
      </c>
      <c r="V15" s="229"/>
      <c r="W15" s="233">
        <f t="shared" si="9"/>
        <v>0</v>
      </c>
    </row>
    <row r="16" spans="1:23" x14ac:dyDescent="0.25">
      <c r="A16" s="222" t="s">
        <v>65</v>
      </c>
      <c r="B16" s="231">
        <f>Compare!B16</f>
        <v>0</v>
      </c>
      <c r="C16" s="232">
        <f>Compare!C16</f>
        <v>0</v>
      </c>
      <c r="D16" s="232">
        <f>Compare!D16</f>
        <v>1</v>
      </c>
      <c r="E16" s="232">
        <f>Compare!E16</f>
        <v>0</v>
      </c>
      <c r="F16" s="232">
        <f>Compare!F16</f>
        <v>0</v>
      </c>
      <c r="G16" s="232">
        <f>Compare!G16</f>
        <v>0</v>
      </c>
      <c r="H16" s="232">
        <f>Compare!H16</f>
        <v>0</v>
      </c>
      <c r="I16" s="232">
        <f>Compare!I16</f>
        <v>0</v>
      </c>
      <c r="J16" s="232">
        <f>Compare!J16</f>
        <v>0</v>
      </c>
      <c r="K16" s="232">
        <f>Compare!K16</f>
        <v>0</v>
      </c>
      <c r="L16" s="232">
        <f>Compare!L16</f>
        <v>0</v>
      </c>
      <c r="M16" s="232">
        <f>Compare!M16</f>
        <v>0</v>
      </c>
      <c r="N16" s="232">
        <f>Compare!N16</f>
        <v>0</v>
      </c>
      <c r="O16" s="232">
        <f>Compare!O16</f>
        <v>0</v>
      </c>
      <c r="P16" s="232">
        <f>Compare!P16</f>
        <v>0</v>
      </c>
      <c r="Q16" s="232">
        <f>Compare!Q16</f>
        <v>0</v>
      </c>
      <c r="R16" s="232">
        <f>Compare!R16</f>
        <v>0</v>
      </c>
      <c r="S16" s="232">
        <f>Compare!S16</f>
        <v>0</v>
      </c>
      <c r="T16" s="232">
        <f>Compare!T16</f>
        <v>0</v>
      </c>
      <c r="U16" s="232">
        <f>Compare!U16</f>
        <v>0</v>
      </c>
      <c r="V16" s="229"/>
      <c r="W16" s="233">
        <f t="shared" si="9"/>
        <v>1</v>
      </c>
    </row>
    <row r="17" spans="1:25" x14ac:dyDescent="0.25">
      <c r="A17" s="222" t="s">
        <v>126</v>
      </c>
      <c r="B17" s="231">
        <f>Compare!B17</f>
        <v>401.74599999999998</v>
      </c>
      <c r="C17" s="232">
        <f>Compare!C17</f>
        <v>318.91400000000004</v>
      </c>
      <c r="D17" s="232">
        <f>Compare!D17</f>
        <v>623.62300000000005</v>
      </c>
      <c r="E17" s="232">
        <f>Compare!E17</f>
        <v>462.69599999999997</v>
      </c>
      <c r="F17" s="232">
        <f>Compare!F17</f>
        <v>395.24400000000003</v>
      </c>
      <c r="G17" s="232">
        <f>Compare!G17</f>
        <v>444.779</v>
      </c>
      <c r="H17" s="232">
        <f>Compare!H17</f>
        <v>418.74900000000002</v>
      </c>
      <c r="I17" s="232">
        <f>Compare!I17</f>
        <v>428.26600000000002</v>
      </c>
      <c r="J17" s="232">
        <f>Compare!J17</f>
        <v>537.80999999999995</v>
      </c>
      <c r="K17" s="232">
        <f>Compare!K17</f>
        <v>499.30799999999999</v>
      </c>
      <c r="L17" s="232">
        <f>Compare!L17</f>
        <v>499.99200000000002</v>
      </c>
      <c r="M17" s="232">
        <f>Compare!M17</f>
        <v>1247.0030000000002</v>
      </c>
      <c r="N17" s="232">
        <f>Compare!N17</f>
        <v>1575</v>
      </c>
      <c r="O17" s="232">
        <f>Compare!O17</f>
        <v>1575</v>
      </c>
      <c r="P17" s="232">
        <f>Compare!P17</f>
        <v>1575</v>
      </c>
      <c r="Q17" s="232">
        <f>Compare!Q17</f>
        <v>1575</v>
      </c>
      <c r="R17" s="232">
        <f>Compare!R17</f>
        <v>1575</v>
      </c>
      <c r="S17" s="232">
        <f>Compare!S17</f>
        <v>1564.3620000000001</v>
      </c>
      <c r="T17" s="232">
        <f>Compare!T17</f>
        <v>1575</v>
      </c>
      <c r="U17" s="232">
        <f>Compare!U17</f>
        <v>1544.3220000000001</v>
      </c>
      <c r="V17" s="229"/>
      <c r="W17" s="46">
        <f>AVERAGE(B17:U17)</f>
        <v>941.84070000000008</v>
      </c>
    </row>
    <row r="18" spans="1:25" x14ac:dyDescent="0.25">
      <c r="A18" s="222" t="s">
        <v>127</v>
      </c>
      <c r="B18" s="231">
        <f>Compare!B18</f>
        <v>253.19</v>
      </c>
      <c r="C18" s="232">
        <f>Compare!C18</f>
        <v>307.95299999999997</v>
      </c>
      <c r="D18" s="232">
        <f>Compare!D18</f>
        <v>303.06200000000001</v>
      </c>
      <c r="E18" s="232">
        <f>Compare!E18</f>
        <v>296.42599999999999</v>
      </c>
      <c r="F18" s="232">
        <f>Compare!F18</f>
        <v>302.83100000000002</v>
      </c>
      <c r="G18" s="232">
        <f>Compare!G18</f>
        <v>304.60899999999998</v>
      </c>
      <c r="H18" s="232">
        <f>Compare!H18</f>
        <v>310.33</v>
      </c>
      <c r="I18" s="232">
        <f>Compare!I18</f>
        <v>304.00099999999998</v>
      </c>
      <c r="J18" s="232">
        <f>Compare!J18</f>
        <v>316.851</v>
      </c>
      <c r="K18" s="232">
        <f>Compare!K18</f>
        <v>329.642</v>
      </c>
      <c r="L18" s="232">
        <f>Compare!L18</f>
        <v>343.411</v>
      </c>
      <c r="M18" s="232">
        <f>Compare!M18</f>
        <v>357.35500000000002</v>
      </c>
      <c r="N18" s="232">
        <f>Compare!N18</f>
        <v>757.923</v>
      </c>
      <c r="O18" s="232">
        <f>Compare!O18</f>
        <v>793.63799999999992</v>
      </c>
      <c r="P18" s="232">
        <f>Compare!P18</f>
        <v>809.43200000000002</v>
      </c>
      <c r="Q18" s="232">
        <f>Compare!Q18</f>
        <v>776.36500000000001</v>
      </c>
      <c r="R18" s="232">
        <f>Compare!R18</f>
        <v>867.70800000000008</v>
      </c>
      <c r="S18" s="232">
        <f>Compare!S18</f>
        <v>924.10400000000004</v>
      </c>
      <c r="T18" s="232">
        <f>Compare!T18</f>
        <v>1031.43</v>
      </c>
      <c r="U18" s="232">
        <f>Compare!U18</f>
        <v>1486.001</v>
      </c>
      <c r="V18" s="229"/>
      <c r="W18" s="46">
        <f>AVERAGE(B18:U18)</f>
        <v>558.81309999999996</v>
      </c>
    </row>
    <row r="19" spans="1:25" x14ac:dyDescent="0.25">
      <c r="A19" s="222" t="s">
        <v>66</v>
      </c>
      <c r="B19" s="231">
        <f>Compare!B19</f>
        <v>0</v>
      </c>
      <c r="C19" s="232">
        <f>Compare!C19</f>
        <v>0</v>
      </c>
      <c r="D19" s="232">
        <f>Compare!D19</f>
        <v>0</v>
      </c>
      <c r="E19" s="232">
        <f>Compare!E19</f>
        <v>0</v>
      </c>
      <c r="F19" s="232">
        <f>Compare!F19</f>
        <v>0</v>
      </c>
      <c r="G19" s="232">
        <f>Compare!G19</f>
        <v>0</v>
      </c>
      <c r="H19" s="232">
        <f>Compare!H19</f>
        <v>0</v>
      </c>
      <c r="I19" s="232">
        <f>Compare!I19</f>
        <v>0</v>
      </c>
      <c r="J19" s="232">
        <f>Compare!J19</f>
        <v>0</v>
      </c>
      <c r="K19" s="232">
        <f>Compare!K19</f>
        <v>0</v>
      </c>
      <c r="L19" s="232">
        <f>Compare!L19</f>
        <v>0</v>
      </c>
      <c r="M19" s="232">
        <f>Compare!M19</f>
        <v>0</v>
      </c>
      <c r="N19" s="232">
        <f>Compare!N19</f>
        <v>0</v>
      </c>
      <c r="O19" s="232">
        <f>Compare!O19</f>
        <v>0</v>
      </c>
      <c r="P19" s="232">
        <f>Compare!P19</f>
        <v>0</v>
      </c>
      <c r="Q19" s="232">
        <f>Compare!Q19</f>
        <v>0</v>
      </c>
      <c r="R19" s="232">
        <f>Compare!R19</f>
        <v>0</v>
      </c>
      <c r="S19" s="232">
        <f>Compare!S19</f>
        <v>0</v>
      </c>
      <c r="T19" s="232">
        <f>Compare!T19</f>
        <v>0</v>
      </c>
      <c r="U19" s="232">
        <f>Compare!U19</f>
        <v>0</v>
      </c>
      <c r="V19" s="229"/>
      <c r="W19" s="233">
        <f t="shared" si="9"/>
        <v>0</v>
      </c>
    </row>
    <row r="20" spans="1:25" x14ac:dyDescent="0.25">
      <c r="A20" s="217" t="s">
        <v>67</v>
      </c>
      <c r="B20" s="231">
        <f>Compare!B20</f>
        <v>0</v>
      </c>
      <c r="C20" s="232">
        <f>Compare!C20</f>
        <v>0</v>
      </c>
      <c r="D20" s="232">
        <f>Compare!D20</f>
        <v>0</v>
      </c>
      <c r="E20" s="232">
        <f>Compare!E20</f>
        <v>0</v>
      </c>
      <c r="F20" s="232">
        <f>Compare!F20</f>
        <v>0</v>
      </c>
      <c r="G20" s="232">
        <f>Compare!G20</f>
        <v>0</v>
      </c>
      <c r="H20" s="232">
        <f>Compare!H20</f>
        <v>0</v>
      </c>
      <c r="I20" s="232">
        <f>Compare!I20</f>
        <v>0</v>
      </c>
      <c r="J20" s="232">
        <f>Compare!J20</f>
        <v>0</v>
      </c>
      <c r="K20" s="232">
        <f>Compare!K20</f>
        <v>0</v>
      </c>
      <c r="L20" s="232">
        <f>Compare!L20</f>
        <v>0</v>
      </c>
      <c r="M20" s="232">
        <f>Compare!M20</f>
        <v>0</v>
      </c>
      <c r="N20" s="232">
        <f>Compare!N20</f>
        <v>0</v>
      </c>
      <c r="O20" s="232">
        <f>Compare!O20</f>
        <v>0</v>
      </c>
      <c r="P20" s="232">
        <f>Compare!P20</f>
        <v>0</v>
      </c>
      <c r="Q20" s="232">
        <f>Compare!Q20</f>
        <v>0</v>
      </c>
      <c r="R20" s="232">
        <f>Compare!R20</f>
        <v>0</v>
      </c>
      <c r="S20" s="232">
        <f>Compare!S20</f>
        <v>0</v>
      </c>
      <c r="T20" s="232">
        <f>Compare!T20</f>
        <v>0</v>
      </c>
      <c r="U20" s="232">
        <f>Compare!U20</f>
        <v>0</v>
      </c>
      <c r="V20" s="229"/>
      <c r="W20" s="233">
        <f t="shared" si="9"/>
        <v>0</v>
      </c>
    </row>
    <row r="21" spans="1:25" x14ac:dyDescent="0.25">
      <c r="A21" s="245" t="s">
        <v>12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7"/>
      <c r="M21" s="244"/>
      <c r="N21" s="244"/>
      <c r="O21" s="244"/>
      <c r="P21" s="244"/>
      <c r="Q21" s="244"/>
      <c r="R21" s="244"/>
      <c r="S21" s="244"/>
      <c r="T21" s="244"/>
      <c r="U21" s="244"/>
      <c r="V21" s="229"/>
      <c r="W21" s="210"/>
    </row>
    <row r="22" spans="1:25" x14ac:dyDescent="0.25">
      <c r="A22" s="217" t="s">
        <v>13</v>
      </c>
      <c r="B22" s="231">
        <f>Compare!B22</f>
        <v>0</v>
      </c>
      <c r="C22" s="232">
        <f>Compare!C22</f>
        <v>0</v>
      </c>
      <c r="D22" s="232">
        <f>Compare!D22</f>
        <v>-280</v>
      </c>
      <c r="E22" s="232">
        <f>Compare!E22</f>
        <v>0</v>
      </c>
      <c r="F22" s="232">
        <f>Compare!F22</f>
        <v>-387</v>
      </c>
      <c r="G22" s="232">
        <f>Compare!G22</f>
        <v>0</v>
      </c>
      <c r="H22" s="232">
        <f>Compare!H22</f>
        <v>0</v>
      </c>
      <c r="I22" s="232">
        <f>Compare!I22</f>
        <v>0</v>
      </c>
      <c r="J22" s="232">
        <f>Compare!J22</f>
        <v>0</v>
      </c>
      <c r="K22" s="232">
        <f>Compare!K22</f>
        <v>-82.3</v>
      </c>
      <c r="L22" s="232">
        <f>Compare!L22</f>
        <v>0</v>
      </c>
      <c r="M22" s="232">
        <f>Compare!M22</f>
        <v>0</v>
      </c>
      <c r="N22" s="232">
        <f>Compare!N22</f>
        <v>-354</v>
      </c>
      <c r="O22" s="232">
        <f>Compare!O22</f>
        <v>0</v>
      </c>
      <c r="P22" s="232">
        <f>Compare!P22</f>
        <v>0</v>
      </c>
      <c r="Q22" s="232">
        <f>Compare!Q22</f>
        <v>0</v>
      </c>
      <c r="R22" s="232">
        <f>Compare!R22</f>
        <v>-359.3</v>
      </c>
      <c r="S22" s="232">
        <f>Compare!S22</f>
        <v>0</v>
      </c>
      <c r="T22" s="232">
        <f>Compare!T22</f>
        <v>0</v>
      </c>
      <c r="U22" s="232">
        <f>Compare!U22</f>
        <v>0</v>
      </c>
      <c r="V22" s="229"/>
      <c r="W22" s="233">
        <f t="shared" ref="W22:W25" si="10">SUM(C22:U22)</f>
        <v>-1462.6</v>
      </c>
      <c r="X22" s="68"/>
      <c r="Y22" s="68"/>
    </row>
    <row r="23" spans="1:25" x14ac:dyDescent="0.25">
      <c r="A23" s="217" t="s">
        <v>14</v>
      </c>
      <c r="B23" s="231">
        <f>Compare!B23</f>
        <v>0</v>
      </c>
      <c r="C23" s="232">
        <f>Compare!C23</f>
        <v>0</v>
      </c>
      <c r="D23" s="232">
        <f>Compare!D23</f>
        <v>0</v>
      </c>
      <c r="E23" s="232">
        <f>Compare!E23</f>
        <v>0</v>
      </c>
      <c r="F23" s="232">
        <f>Compare!F23</f>
        <v>0</v>
      </c>
      <c r="G23" s="232">
        <f>Compare!G23</f>
        <v>0</v>
      </c>
      <c r="H23" s="232">
        <f>Compare!H23</f>
        <v>0</v>
      </c>
      <c r="I23" s="232">
        <f>Compare!I23</f>
        <v>0</v>
      </c>
      <c r="J23" s="232">
        <f>Compare!J23</f>
        <v>0</v>
      </c>
      <c r="K23" s="232">
        <f>Compare!K23</f>
        <v>0</v>
      </c>
      <c r="L23" s="232">
        <f>Compare!L23</f>
        <v>0</v>
      </c>
      <c r="M23" s="232">
        <f>Compare!M23</f>
        <v>-762</v>
      </c>
      <c r="N23" s="232">
        <f>Compare!N23</f>
        <v>0</v>
      </c>
      <c r="O23" s="232">
        <f>Compare!O23</f>
        <v>-357</v>
      </c>
      <c r="P23" s="232">
        <f>Compare!P23</f>
        <v>-76.539999999999992</v>
      </c>
      <c r="Q23" s="232">
        <f>Compare!Q23</f>
        <v>0</v>
      </c>
      <c r="R23" s="232">
        <f>Compare!R23</f>
        <v>-357.5</v>
      </c>
      <c r="S23" s="232">
        <f>Compare!S23</f>
        <v>0</v>
      </c>
      <c r="T23" s="232">
        <f>Compare!T23</f>
        <v>-81.540000000000006</v>
      </c>
      <c r="U23" s="232">
        <f>Compare!U23</f>
        <v>0</v>
      </c>
      <c r="V23" s="229"/>
      <c r="W23" s="233">
        <f t="shared" si="10"/>
        <v>-1634.58</v>
      </c>
      <c r="X23" s="68"/>
      <c r="Y23" s="68"/>
    </row>
    <row r="24" spans="1:25" x14ac:dyDescent="0.25">
      <c r="A24" s="217" t="s">
        <v>15</v>
      </c>
      <c r="B24" s="231">
        <f>Compare!B24</f>
        <v>0</v>
      </c>
      <c r="C24" s="232">
        <f>Compare!C24</f>
        <v>0</v>
      </c>
      <c r="D24" s="232">
        <f>Compare!D24</f>
        <v>0</v>
      </c>
      <c r="E24" s="232">
        <f>Compare!E24</f>
        <v>0</v>
      </c>
      <c r="F24" s="232">
        <f>Compare!F24</f>
        <v>0</v>
      </c>
      <c r="G24" s="232">
        <f>Compare!G24</f>
        <v>0</v>
      </c>
      <c r="H24" s="232">
        <f>Compare!H24</f>
        <v>0</v>
      </c>
      <c r="I24" s="232">
        <f>Compare!I24</f>
        <v>0</v>
      </c>
      <c r="J24" s="232">
        <f>Compare!J24</f>
        <v>0</v>
      </c>
      <c r="K24" s="232">
        <f>Compare!K24</f>
        <v>0</v>
      </c>
      <c r="L24" s="232">
        <f>Compare!L24</f>
        <v>0</v>
      </c>
      <c r="M24" s="232">
        <f>Compare!M24</f>
        <v>0</v>
      </c>
      <c r="N24" s="232">
        <f>Compare!N24</f>
        <v>0</v>
      </c>
      <c r="O24" s="232">
        <f>Compare!O24</f>
        <v>0</v>
      </c>
      <c r="P24" s="232">
        <f>Compare!P24</f>
        <v>0</v>
      </c>
      <c r="Q24" s="232">
        <f>Compare!Q24</f>
        <v>0</v>
      </c>
      <c r="R24" s="232">
        <f>Compare!R24</f>
        <v>0</v>
      </c>
      <c r="S24" s="232">
        <f>Compare!S24</f>
        <v>0</v>
      </c>
      <c r="T24" s="232">
        <f>Compare!T24</f>
        <v>0</v>
      </c>
      <c r="U24" s="232">
        <f>Compare!U24</f>
        <v>0</v>
      </c>
      <c r="V24" s="229"/>
      <c r="W24" s="233">
        <f t="shared" si="10"/>
        <v>0</v>
      </c>
      <c r="X24" s="68"/>
      <c r="Y24" s="68"/>
    </row>
    <row r="25" spans="1:25" x14ac:dyDescent="0.25">
      <c r="A25" s="217" t="s">
        <v>16</v>
      </c>
      <c r="B25" s="231">
        <f>Compare!B25</f>
        <v>0</v>
      </c>
      <c r="C25" s="232">
        <f>Compare!C25</f>
        <v>0</v>
      </c>
      <c r="D25" s="232">
        <f>Compare!D25</f>
        <v>0</v>
      </c>
      <c r="E25" s="232">
        <f>Compare!E25</f>
        <v>0</v>
      </c>
      <c r="F25" s="232">
        <f>Compare!F25</f>
        <v>0</v>
      </c>
      <c r="G25" s="232">
        <f>Compare!G25</f>
        <v>0</v>
      </c>
      <c r="H25" s="232">
        <f>Compare!H25</f>
        <v>0</v>
      </c>
      <c r="I25" s="232">
        <f>Compare!I25</f>
        <v>0</v>
      </c>
      <c r="J25" s="232">
        <f>Compare!J25</f>
        <v>0</v>
      </c>
      <c r="K25" s="232">
        <f>Compare!K25</f>
        <v>0</v>
      </c>
      <c r="L25" s="232">
        <f>Compare!L25</f>
        <v>0</v>
      </c>
      <c r="M25" s="232">
        <f>Compare!M25</f>
        <v>0</v>
      </c>
      <c r="N25" s="232">
        <f>Compare!N25</f>
        <v>0</v>
      </c>
      <c r="O25" s="232">
        <f>Compare!O25</f>
        <v>0</v>
      </c>
      <c r="P25" s="232">
        <f>Compare!P25</f>
        <v>0</v>
      </c>
      <c r="Q25" s="232">
        <f>Compare!Q25</f>
        <v>0</v>
      </c>
      <c r="R25" s="232">
        <f>Compare!R25</f>
        <v>0</v>
      </c>
      <c r="S25" s="232">
        <f>Compare!S25</f>
        <v>0</v>
      </c>
      <c r="T25" s="232">
        <f>Compare!T25</f>
        <v>0</v>
      </c>
      <c r="U25" s="232">
        <f>Compare!U25</f>
        <v>0</v>
      </c>
      <c r="V25" s="229"/>
      <c r="W25" s="233">
        <f t="shared" si="10"/>
        <v>0</v>
      </c>
      <c r="X25" s="68"/>
      <c r="Y25" s="68"/>
    </row>
    <row r="26" spans="1:25" x14ac:dyDescent="0.25">
      <c r="A26" s="223" t="s">
        <v>3</v>
      </c>
      <c r="B26" s="234">
        <f>Compare!B26</f>
        <v>804.93599999999992</v>
      </c>
      <c r="C26" s="235">
        <f>Compare!C26</f>
        <v>745.86699999999996</v>
      </c>
      <c r="D26" s="235">
        <f>Compare!D26</f>
        <v>773.68499999999995</v>
      </c>
      <c r="E26" s="235">
        <f>Compare!E26</f>
        <v>1792.2219999999998</v>
      </c>
      <c r="F26" s="235">
        <f>Compare!F26</f>
        <v>815.48500000000013</v>
      </c>
      <c r="G26" s="235">
        <f>Compare!G26</f>
        <v>848.33799999999997</v>
      </c>
      <c r="H26" s="235">
        <f>Compare!H26</f>
        <v>825.279</v>
      </c>
      <c r="I26" s="235">
        <f>Compare!I26</f>
        <v>827.15700000000004</v>
      </c>
      <c r="J26" s="235">
        <f>Compare!J26</f>
        <v>954.40099999999995</v>
      </c>
      <c r="K26" s="235">
        <f>Compare!K26</f>
        <v>842.71000000000015</v>
      </c>
      <c r="L26" s="235">
        <f>Compare!L26</f>
        <v>933.68299999999999</v>
      </c>
      <c r="M26" s="235">
        <f>Compare!M26</f>
        <v>932.6880000000001</v>
      </c>
      <c r="N26" s="235">
        <f>Compare!N26</f>
        <v>2131.643</v>
      </c>
      <c r="O26" s="235">
        <f>Compare!O26</f>
        <v>2871.116</v>
      </c>
      <c r="P26" s="235">
        <f>Compare!P26</f>
        <v>2489.1209999999996</v>
      </c>
      <c r="Q26" s="235">
        <f>Compare!Q26</f>
        <v>2558.62</v>
      </c>
      <c r="R26" s="235">
        <f>Compare!R26</f>
        <v>3622.7439999999997</v>
      </c>
      <c r="S26" s="235">
        <f>Compare!S26</f>
        <v>2599.2460000000005</v>
      </c>
      <c r="T26" s="235">
        <f>Compare!T26</f>
        <v>3013.5239999999999</v>
      </c>
      <c r="U26" s="235">
        <f>Compare!U26</f>
        <v>3251.9230000000002</v>
      </c>
      <c r="V26" s="229"/>
      <c r="W26" s="236"/>
      <c r="X26" s="68"/>
      <c r="Y26" s="68"/>
    </row>
    <row r="27" spans="1:25" x14ac:dyDescent="0.25">
      <c r="A27" s="237" t="s">
        <v>134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68"/>
      <c r="Y27" s="68"/>
    </row>
    <row r="28" spans="1:25" x14ac:dyDescent="0.25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68"/>
      <c r="Y28" s="68"/>
    </row>
    <row r="29" spans="1:25" x14ac:dyDescent="0.25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68"/>
      <c r="Y29" s="68"/>
    </row>
    <row r="30" spans="1:25" ht="22.5" outlineLevel="1" x14ac:dyDescent="0.3">
      <c r="A30" s="228" t="s">
        <v>106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68"/>
      <c r="Y30" s="68"/>
    </row>
    <row r="31" spans="1:25" ht="30" customHeight="1" outlineLevel="1" x14ac:dyDescent="0.25">
      <c r="A31" s="92"/>
      <c r="B31" s="39"/>
      <c r="C31" s="40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242"/>
      <c r="N31" s="242"/>
      <c r="O31" s="242"/>
      <c r="P31" s="242"/>
      <c r="Q31" s="242"/>
      <c r="R31" s="242"/>
      <c r="S31" s="242"/>
      <c r="T31" s="242"/>
      <c r="U31" s="242"/>
      <c r="V31" s="229"/>
      <c r="W31" s="226" t="s">
        <v>3</v>
      </c>
    </row>
    <row r="32" spans="1:25" outlineLevel="1" x14ac:dyDescent="0.25">
      <c r="A32" s="224" t="s">
        <v>1</v>
      </c>
      <c r="B32" s="225">
        <f t="shared" ref="B32:L32" si="11">B4</f>
        <v>2017</v>
      </c>
      <c r="C32" s="225">
        <f t="shared" si="11"/>
        <v>2018</v>
      </c>
      <c r="D32" s="225">
        <f t="shared" si="11"/>
        <v>2019</v>
      </c>
      <c r="E32" s="225">
        <f t="shared" si="11"/>
        <v>2020</v>
      </c>
      <c r="F32" s="225">
        <f t="shared" si="11"/>
        <v>2021</v>
      </c>
      <c r="G32" s="225">
        <f t="shared" si="11"/>
        <v>2022</v>
      </c>
      <c r="H32" s="225">
        <f t="shared" si="11"/>
        <v>2023</v>
      </c>
      <c r="I32" s="225">
        <f t="shared" si="11"/>
        <v>2024</v>
      </c>
      <c r="J32" s="225">
        <f t="shared" si="11"/>
        <v>2025</v>
      </c>
      <c r="K32" s="225">
        <f t="shared" si="11"/>
        <v>2026</v>
      </c>
      <c r="L32" s="225">
        <f t="shared" si="11"/>
        <v>2027</v>
      </c>
      <c r="M32" s="219">
        <f t="shared" ref="M32" si="12">L32+1</f>
        <v>2028</v>
      </c>
      <c r="N32" s="219">
        <f t="shared" ref="N32" si="13">M32+1</f>
        <v>2029</v>
      </c>
      <c r="O32" s="219">
        <f t="shared" ref="O32" si="14">N32+1</f>
        <v>2030</v>
      </c>
      <c r="P32" s="219">
        <f t="shared" ref="P32" si="15">O32+1</f>
        <v>2031</v>
      </c>
      <c r="Q32" s="219">
        <f t="shared" ref="Q32" si="16">P32+1</f>
        <v>2032</v>
      </c>
      <c r="R32" s="219">
        <f t="shared" ref="R32" si="17">Q32+1</f>
        <v>2033</v>
      </c>
      <c r="S32" s="219">
        <f t="shared" ref="S32" si="18">R32+1</f>
        <v>2034</v>
      </c>
      <c r="T32" s="219">
        <f t="shared" ref="T32" si="19">S32+1</f>
        <v>2035</v>
      </c>
      <c r="U32" s="219">
        <f t="shared" ref="U32" si="20">T32+1</f>
        <v>2036</v>
      </c>
      <c r="V32" s="229"/>
      <c r="W32" s="227" t="str">
        <f>W4</f>
        <v>2017-2036</v>
      </c>
    </row>
    <row r="33" spans="1:23" outlineLevel="1" x14ac:dyDescent="0.25">
      <c r="A33" s="220" t="s">
        <v>4</v>
      </c>
      <c r="B33" s="230"/>
      <c r="C33" s="220"/>
      <c r="D33" s="220"/>
      <c r="E33" s="220"/>
      <c r="F33" s="220"/>
      <c r="G33" s="220"/>
      <c r="H33" s="220"/>
      <c r="I33" s="220"/>
      <c r="J33" s="220"/>
      <c r="K33" s="220"/>
      <c r="L33" s="221"/>
      <c r="M33" s="243"/>
      <c r="N33" s="243"/>
      <c r="O33" s="243"/>
      <c r="P33" s="243"/>
      <c r="Q33" s="243"/>
      <c r="R33" s="243"/>
      <c r="S33" s="243"/>
      <c r="T33" s="243"/>
      <c r="U33" s="243"/>
      <c r="V33" s="229"/>
      <c r="W33" s="221"/>
    </row>
    <row r="34" spans="1:23" outlineLevel="1" x14ac:dyDescent="0.25">
      <c r="A34" s="217" t="s">
        <v>5</v>
      </c>
      <c r="B34" s="231">
        <f>Compare!B62</f>
        <v>0</v>
      </c>
      <c r="C34" s="232">
        <f>Compare!C62</f>
        <v>0</v>
      </c>
      <c r="D34" s="232">
        <f>Compare!D62</f>
        <v>0</v>
      </c>
      <c r="E34" s="232">
        <f>Compare!E62</f>
        <v>0</v>
      </c>
      <c r="F34" s="232">
        <f>Compare!F62</f>
        <v>0</v>
      </c>
      <c r="G34" s="232">
        <f>Compare!G62</f>
        <v>0</v>
      </c>
      <c r="H34" s="232">
        <f>Compare!H62</f>
        <v>0</v>
      </c>
      <c r="I34" s="232">
        <f>Compare!I62</f>
        <v>0</v>
      </c>
      <c r="J34" s="232">
        <f>Compare!J62</f>
        <v>0</v>
      </c>
      <c r="K34" s="232">
        <f>Compare!K62</f>
        <v>0</v>
      </c>
      <c r="L34" s="232">
        <f>Compare!L62</f>
        <v>0</v>
      </c>
      <c r="M34" s="232">
        <f>Compare!M62</f>
        <v>0</v>
      </c>
      <c r="N34" s="232">
        <f>Compare!N62</f>
        <v>0</v>
      </c>
      <c r="O34" s="232">
        <f>Compare!O62</f>
        <v>436.35700000000003</v>
      </c>
      <c r="P34" s="232">
        <f>Compare!P62</f>
        <v>0</v>
      </c>
      <c r="Q34" s="232">
        <f>Compare!Q62</f>
        <v>0</v>
      </c>
      <c r="R34" s="232">
        <f>Compare!R62</f>
        <v>476.577</v>
      </c>
      <c r="S34" s="232">
        <f>Compare!S62</f>
        <v>0</v>
      </c>
      <c r="T34" s="232">
        <f>Compare!T62</f>
        <v>0</v>
      </c>
      <c r="U34" s="232">
        <f>Compare!U62</f>
        <v>0</v>
      </c>
      <c r="V34" s="229"/>
      <c r="W34" s="233">
        <f t="shared" ref="W34:W48" si="21">SUM(C34:U34)</f>
        <v>912.93399999999997</v>
      </c>
    </row>
    <row r="35" spans="1:23" outlineLevel="1" x14ac:dyDescent="0.25">
      <c r="A35" s="217" t="s">
        <v>6</v>
      </c>
      <c r="B35" s="231">
        <f>Compare!B63</f>
        <v>0</v>
      </c>
      <c r="C35" s="232">
        <f>Compare!C63</f>
        <v>0</v>
      </c>
      <c r="D35" s="232">
        <f>Compare!D63</f>
        <v>0</v>
      </c>
      <c r="E35" s="232">
        <f>Compare!E63</f>
        <v>0</v>
      </c>
      <c r="F35" s="232">
        <f>Compare!F63</f>
        <v>0</v>
      </c>
      <c r="G35" s="232">
        <f>Compare!G63</f>
        <v>0</v>
      </c>
      <c r="H35" s="232">
        <f>Compare!H63</f>
        <v>0</v>
      </c>
      <c r="I35" s="232">
        <f>Compare!I63</f>
        <v>0</v>
      </c>
      <c r="J35" s="232">
        <f>Compare!J63</f>
        <v>0</v>
      </c>
      <c r="K35" s="232">
        <f>Compare!K63</f>
        <v>0</v>
      </c>
      <c r="L35" s="232">
        <f>Compare!L63</f>
        <v>0</v>
      </c>
      <c r="M35" s="232">
        <f>Compare!M63</f>
        <v>0</v>
      </c>
      <c r="N35" s="232">
        <f>Compare!N63</f>
        <v>199.92400000000001</v>
      </c>
      <c r="O35" s="232">
        <f>Compare!O63</f>
        <v>0</v>
      </c>
      <c r="P35" s="232">
        <f>Compare!P63</f>
        <v>0</v>
      </c>
      <c r="Q35" s="232">
        <f>Compare!Q63</f>
        <v>0</v>
      </c>
      <c r="R35" s="232">
        <f>Compare!R63</f>
        <v>199.92400000000001</v>
      </c>
      <c r="S35" s="232">
        <f>Compare!S63</f>
        <v>0</v>
      </c>
      <c r="T35" s="232">
        <f>Compare!T63</f>
        <v>0</v>
      </c>
      <c r="U35" s="232">
        <f>Compare!U63</f>
        <v>0</v>
      </c>
      <c r="V35" s="229"/>
      <c r="W35" s="233">
        <f t="shared" si="21"/>
        <v>399.84800000000001</v>
      </c>
    </row>
    <row r="36" spans="1:23" outlineLevel="1" x14ac:dyDescent="0.25">
      <c r="A36" s="217" t="s">
        <v>7</v>
      </c>
      <c r="B36" s="231">
        <f>Compare!B64</f>
        <v>153.77199999999999</v>
      </c>
      <c r="C36" s="232">
        <f>Compare!C64</f>
        <v>127.71</v>
      </c>
      <c r="D36" s="232">
        <f>Compare!D64</f>
        <v>131.19</v>
      </c>
      <c r="E36" s="232">
        <f>Compare!E64</f>
        <v>121.58</v>
      </c>
      <c r="F36" s="232">
        <f>Compare!F64</f>
        <v>122.75000000000001</v>
      </c>
      <c r="G36" s="232">
        <f>Compare!G64</f>
        <v>114.06000000000002</v>
      </c>
      <c r="H36" s="232">
        <f>Compare!H64</f>
        <v>117.86000000000001</v>
      </c>
      <c r="I36" s="232">
        <f>Compare!I64</f>
        <v>117.65</v>
      </c>
      <c r="J36" s="232">
        <f>Compare!J64</f>
        <v>111.58000000000001</v>
      </c>
      <c r="K36" s="232">
        <f>Compare!K64</f>
        <v>111.22</v>
      </c>
      <c r="L36" s="232">
        <f>Compare!L64</f>
        <v>109.07</v>
      </c>
      <c r="M36" s="232">
        <f>Compare!M64</f>
        <v>101.7</v>
      </c>
      <c r="N36" s="232">
        <f>Compare!N64</f>
        <v>96.330000000000013</v>
      </c>
      <c r="O36" s="232">
        <f>Compare!O64</f>
        <v>95.339999999999989</v>
      </c>
      <c r="P36" s="232">
        <f>Compare!P64</f>
        <v>96.2</v>
      </c>
      <c r="Q36" s="232">
        <f>Compare!Q64</f>
        <v>83.360000000000014</v>
      </c>
      <c r="R36" s="232">
        <f>Compare!R64</f>
        <v>74.550000000000011</v>
      </c>
      <c r="S36" s="232">
        <f>Compare!S64</f>
        <v>65.33</v>
      </c>
      <c r="T36" s="232">
        <f>Compare!T64</f>
        <v>62.730000000000011</v>
      </c>
      <c r="U36" s="232">
        <f>Compare!U64</f>
        <v>62.720000000000006</v>
      </c>
      <c r="V36" s="229"/>
      <c r="W36" s="233">
        <f t="shared" si="21"/>
        <v>1922.9299999999998</v>
      </c>
    </row>
    <row r="37" spans="1:23" outlineLevel="1" x14ac:dyDescent="0.25">
      <c r="A37" s="217" t="s">
        <v>8</v>
      </c>
      <c r="B37" s="231">
        <f>Compare!B65</f>
        <v>0</v>
      </c>
      <c r="C37" s="232">
        <f>Compare!C65</f>
        <v>0</v>
      </c>
      <c r="D37" s="232">
        <f>Compare!D65</f>
        <v>0</v>
      </c>
      <c r="E37" s="232">
        <f>Compare!E65</f>
        <v>0</v>
      </c>
      <c r="F37" s="232">
        <f>Compare!F65</f>
        <v>0</v>
      </c>
      <c r="G37" s="232">
        <f>Compare!G65</f>
        <v>0</v>
      </c>
      <c r="H37" s="232">
        <f>Compare!H65</f>
        <v>0</v>
      </c>
      <c r="I37" s="232">
        <f>Compare!I65</f>
        <v>0</v>
      </c>
      <c r="J37" s="232">
        <f>Compare!J65</f>
        <v>0</v>
      </c>
      <c r="K37" s="232">
        <f>Compare!K65</f>
        <v>0</v>
      </c>
      <c r="L37" s="232">
        <f>Compare!L65</f>
        <v>0</v>
      </c>
      <c r="M37" s="232">
        <f>Compare!M65</f>
        <v>192.81</v>
      </c>
      <c r="N37" s="232">
        <f>Compare!N65</f>
        <v>139.54</v>
      </c>
      <c r="O37" s="232">
        <f>Compare!O65</f>
        <v>4.75</v>
      </c>
      <c r="P37" s="232">
        <f>Compare!P65</f>
        <v>3.34</v>
      </c>
      <c r="Q37" s="232">
        <f>Compare!Q65</f>
        <v>3.36</v>
      </c>
      <c r="R37" s="232">
        <f>Compare!R65</f>
        <v>3.11</v>
      </c>
      <c r="S37" s="232">
        <f>Compare!S65</f>
        <v>3.67</v>
      </c>
      <c r="T37" s="232">
        <f>Compare!T65</f>
        <v>3.05</v>
      </c>
      <c r="U37" s="232">
        <f>Compare!U65</f>
        <v>11.629999999999999</v>
      </c>
      <c r="V37" s="229"/>
      <c r="W37" s="233">
        <f t="shared" si="21"/>
        <v>365.26000000000005</v>
      </c>
    </row>
    <row r="38" spans="1:23" outlineLevel="1" x14ac:dyDescent="0.25">
      <c r="A38" s="217" t="s">
        <v>9</v>
      </c>
      <c r="B38" s="231">
        <f>Compare!B66</f>
        <v>0</v>
      </c>
      <c r="C38" s="232">
        <f>Compare!C66</f>
        <v>0</v>
      </c>
      <c r="D38" s="232">
        <f>Compare!D66</f>
        <v>0</v>
      </c>
      <c r="E38" s="232">
        <f>Compare!E66</f>
        <v>0</v>
      </c>
      <c r="F38" s="232">
        <f>Compare!F66</f>
        <v>1100</v>
      </c>
      <c r="G38" s="232">
        <f>Compare!G66</f>
        <v>0</v>
      </c>
      <c r="H38" s="232">
        <f>Compare!H66</f>
        <v>0</v>
      </c>
      <c r="I38" s="232">
        <f>Compare!I66</f>
        <v>0</v>
      </c>
      <c r="J38" s="232">
        <f>Compare!J66</f>
        <v>0</v>
      </c>
      <c r="K38" s="232">
        <f>Compare!K66</f>
        <v>0</v>
      </c>
      <c r="L38" s="232">
        <f>Compare!L66</f>
        <v>0</v>
      </c>
      <c r="M38" s="232">
        <f>Compare!M66</f>
        <v>0</v>
      </c>
      <c r="N38" s="232">
        <f>Compare!N66</f>
        <v>0</v>
      </c>
      <c r="O38" s="232">
        <f>Compare!O66</f>
        <v>0</v>
      </c>
      <c r="P38" s="232">
        <f>Compare!P66</f>
        <v>85.498999999999995</v>
      </c>
      <c r="Q38" s="232">
        <f>Compare!Q66</f>
        <v>0</v>
      </c>
      <c r="R38" s="232">
        <f>Compare!R66</f>
        <v>0</v>
      </c>
      <c r="S38" s="232">
        <f>Compare!S66</f>
        <v>0</v>
      </c>
      <c r="T38" s="232">
        <f>Compare!T66</f>
        <v>0</v>
      </c>
      <c r="U38" s="232">
        <f>Compare!U66</f>
        <v>773.98800000000006</v>
      </c>
      <c r="V38" s="229"/>
      <c r="W38" s="233">
        <f t="shared" si="21"/>
        <v>1959.4870000000001</v>
      </c>
    </row>
    <row r="39" spans="1:23" outlineLevel="1" x14ac:dyDescent="0.25">
      <c r="A39" s="217" t="s">
        <v>61</v>
      </c>
      <c r="B39" s="231">
        <f>Compare!B67</f>
        <v>0</v>
      </c>
      <c r="C39" s="232">
        <f>Compare!C67</f>
        <v>0</v>
      </c>
      <c r="D39" s="232">
        <f>Compare!D67</f>
        <v>0</v>
      </c>
      <c r="E39" s="232">
        <f>Compare!E67</f>
        <v>0</v>
      </c>
      <c r="F39" s="232">
        <f>Compare!F67</f>
        <v>0</v>
      </c>
      <c r="G39" s="232">
        <f>Compare!G67</f>
        <v>0</v>
      </c>
      <c r="H39" s="232">
        <f>Compare!H67</f>
        <v>0</v>
      </c>
      <c r="I39" s="232">
        <f>Compare!I67</f>
        <v>0</v>
      </c>
      <c r="J39" s="232">
        <f>Compare!J67</f>
        <v>0</v>
      </c>
      <c r="K39" s="232">
        <f>Compare!K67</f>
        <v>0</v>
      </c>
      <c r="L39" s="232">
        <f>Compare!L67</f>
        <v>0</v>
      </c>
      <c r="M39" s="232">
        <f>Compare!M67</f>
        <v>0</v>
      </c>
      <c r="N39" s="232">
        <f>Compare!N67</f>
        <v>30</v>
      </c>
      <c r="O39" s="232">
        <f>Compare!O67</f>
        <v>0</v>
      </c>
      <c r="P39" s="232">
        <f>Compare!P67</f>
        <v>0</v>
      </c>
      <c r="Q39" s="232">
        <f>Compare!Q67</f>
        <v>0</v>
      </c>
      <c r="R39" s="232">
        <f>Compare!R67</f>
        <v>0</v>
      </c>
      <c r="S39" s="232">
        <f>Compare!S67</f>
        <v>0</v>
      </c>
      <c r="T39" s="232">
        <f>Compare!T67</f>
        <v>0</v>
      </c>
      <c r="U39" s="232">
        <f>Compare!U67</f>
        <v>0</v>
      </c>
      <c r="V39" s="229"/>
      <c r="W39" s="233">
        <f t="shared" si="21"/>
        <v>30</v>
      </c>
    </row>
    <row r="40" spans="1:23" outlineLevel="1" x14ac:dyDescent="0.25">
      <c r="A40" s="217" t="s">
        <v>10</v>
      </c>
      <c r="B40" s="231">
        <f>Compare!B68</f>
        <v>0</v>
      </c>
      <c r="C40" s="232">
        <f>Compare!C68</f>
        <v>0</v>
      </c>
      <c r="D40" s="232">
        <f>Compare!D68</f>
        <v>0</v>
      </c>
      <c r="E40" s="232">
        <f>Compare!E68</f>
        <v>0</v>
      </c>
      <c r="F40" s="232">
        <f>Compare!F68</f>
        <v>0</v>
      </c>
      <c r="G40" s="232">
        <f>Compare!G68</f>
        <v>0</v>
      </c>
      <c r="H40" s="232">
        <f>Compare!H68</f>
        <v>0</v>
      </c>
      <c r="I40" s="232">
        <f>Compare!I68</f>
        <v>0</v>
      </c>
      <c r="J40" s="232">
        <f>Compare!J68</f>
        <v>0</v>
      </c>
      <c r="K40" s="232">
        <f>Compare!K68</f>
        <v>0</v>
      </c>
      <c r="L40" s="232">
        <f>Compare!L68</f>
        <v>0</v>
      </c>
      <c r="M40" s="232">
        <f>Compare!M68</f>
        <v>11.44</v>
      </c>
      <c r="N40" s="232">
        <f>Compare!N68</f>
        <v>96.875</v>
      </c>
      <c r="O40" s="232">
        <f>Compare!O68</f>
        <v>0</v>
      </c>
      <c r="P40" s="232">
        <f>Compare!P68</f>
        <v>117.92599999999999</v>
      </c>
      <c r="Q40" s="232">
        <f>Compare!Q68</f>
        <v>236.63</v>
      </c>
      <c r="R40" s="232">
        <f>Compare!R68</f>
        <v>225.84500000000003</v>
      </c>
      <c r="S40" s="232">
        <f>Compare!S68</f>
        <v>48.291000000000004</v>
      </c>
      <c r="T40" s="232">
        <f>Compare!T68</f>
        <v>290.57600000000002</v>
      </c>
      <c r="U40" s="232">
        <f>Compare!U68</f>
        <v>12.589</v>
      </c>
      <c r="V40" s="229"/>
      <c r="W40" s="233">
        <f t="shared" si="21"/>
        <v>1040.172</v>
      </c>
    </row>
    <row r="41" spans="1:23" outlineLevel="1" x14ac:dyDescent="0.25">
      <c r="A41" s="217" t="s">
        <v>62</v>
      </c>
      <c r="B41" s="231">
        <f>Compare!B69</f>
        <v>0</v>
      </c>
      <c r="C41" s="232">
        <f>Compare!C69</f>
        <v>0</v>
      </c>
      <c r="D41" s="232">
        <f>Compare!D69</f>
        <v>0</v>
      </c>
      <c r="E41" s="232">
        <f>Compare!E69</f>
        <v>0</v>
      </c>
      <c r="F41" s="232">
        <f>Compare!F69</f>
        <v>0</v>
      </c>
      <c r="G41" s="232">
        <f>Compare!G69</f>
        <v>0</v>
      </c>
      <c r="H41" s="232">
        <f>Compare!H69</f>
        <v>0</v>
      </c>
      <c r="I41" s="232">
        <f>Compare!I69</f>
        <v>0</v>
      </c>
      <c r="J41" s="232">
        <f>Compare!J69</f>
        <v>0</v>
      </c>
      <c r="K41" s="232">
        <f>Compare!K69</f>
        <v>0</v>
      </c>
      <c r="L41" s="232">
        <f>Compare!L69</f>
        <v>0</v>
      </c>
      <c r="M41" s="232">
        <f>Compare!M69</f>
        <v>0</v>
      </c>
      <c r="N41" s="232">
        <f>Compare!N69</f>
        <v>0</v>
      </c>
      <c r="O41" s="232">
        <f>Compare!O69</f>
        <v>0</v>
      </c>
      <c r="P41" s="232">
        <f>Compare!P69</f>
        <v>0</v>
      </c>
      <c r="Q41" s="232">
        <f>Compare!Q69</f>
        <v>0</v>
      </c>
      <c r="R41" s="232">
        <f>Compare!R69</f>
        <v>0</v>
      </c>
      <c r="S41" s="232">
        <f>Compare!S69</f>
        <v>0</v>
      </c>
      <c r="T41" s="232">
        <f>Compare!T69</f>
        <v>0</v>
      </c>
      <c r="U41" s="232">
        <f>Compare!U69</f>
        <v>0</v>
      </c>
      <c r="V41" s="229"/>
      <c r="W41" s="233">
        <f t="shared" si="21"/>
        <v>0</v>
      </c>
    </row>
    <row r="42" spans="1:23" outlineLevel="1" x14ac:dyDescent="0.25">
      <c r="A42" s="217" t="s">
        <v>63</v>
      </c>
      <c r="B42" s="231">
        <f>Compare!B70</f>
        <v>0</v>
      </c>
      <c r="C42" s="232">
        <f>Compare!C70</f>
        <v>0</v>
      </c>
      <c r="D42" s="232">
        <f>Compare!D70</f>
        <v>0</v>
      </c>
      <c r="E42" s="232">
        <f>Compare!E70</f>
        <v>0</v>
      </c>
      <c r="F42" s="232">
        <f>Compare!F70</f>
        <v>0</v>
      </c>
      <c r="G42" s="232">
        <f>Compare!G70</f>
        <v>0</v>
      </c>
      <c r="H42" s="232">
        <f>Compare!H70</f>
        <v>0</v>
      </c>
      <c r="I42" s="232">
        <f>Compare!I70</f>
        <v>0</v>
      </c>
      <c r="J42" s="232">
        <f>Compare!J70</f>
        <v>0</v>
      </c>
      <c r="K42" s="232">
        <f>Compare!K70</f>
        <v>0</v>
      </c>
      <c r="L42" s="232">
        <f>Compare!L70</f>
        <v>0</v>
      </c>
      <c r="M42" s="232">
        <f>Compare!M70</f>
        <v>0</v>
      </c>
      <c r="N42" s="232">
        <f>Compare!N70</f>
        <v>0</v>
      </c>
      <c r="O42" s="232">
        <f>Compare!O70</f>
        <v>0</v>
      </c>
      <c r="P42" s="232">
        <f>Compare!P70</f>
        <v>0</v>
      </c>
      <c r="Q42" s="232">
        <f>Compare!Q70</f>
        <v>0</v>
      </c>
      <c r="R42" s="232">
        <f>Compare!R70</f>
        <v>0</v>
      </c>
      <c r="S42" s="232">
        <f>Compare!S70</f>
        <v>0</v>
      </c>
      <c r="T42" s="232">
        <f>Compare!T70</f>
        <v>0</v>
      </c>
      <c r="U42" s="232">
        <f>Compare!U70</f>
        <v>0</v>
      </c>
      <c r="V42" s="229"/>
      <c r="W42" s="233">
        <f t="shared" si="21"/>
        <v>0</v>
      </c>
    </row>
    <row r="43" spans="1:23" outlineLevel="1" x14ac:dyDescent="0.25">
      <c r="A43" s="217" t="s">
        <v>64</v>
      </c>
      <c r="B43" s="231">
        <f>Compare!B71</f>
        <v>0</v>
      </c>
      <c r="C43" s="232">
        <f>Compare!C71</f>
        <v>0</v>
      </c>
      <c r="D43" s="232">
        <f>Compare!D71</f>
        <v>0</v>
      </c>
      <c r="E43" s="232">
        <f>Compare!E71</f>
        <v>0</v>
      </c>
      <c r="F43" s="232">
        <f>Compare!F71</f>
        <v>0</v>
      </c>
      <c r="G43" s="232">
        <f>Compare!G71</f>
        <v>0</v>
      </c>
      <c r="H43" s="232">
        <f>Compare!H71</f>
        <v>0</v>
      </c>
      <c r="I43" s="232">
        <f>Compare!I71</f>
        <v>0</v>
      </c>
      <c r="J43" s="232">
        <f>Compare!J71</f>
        <v>0</v>
      </c>
      <c r="K43" s="232">
        <f>Compare!K71</f>
        <v>0</v>
      </c>
      <c r="L43" s="232">
        <f>Compare!L71</f>
        <v>0</v>
      </c>
      <c r="M43" s="232">
        <f>Compare!M71</f>
        <v>0</v>
      </c>
      <c r="N43" s="232">
        <f>Compare!N71</f>
        <v>0</v>
      </c>
      <c r="O43" s="232">
        <f>Compare!O71</f>
        <v>0</v>
      </c>
      <c r="P43" s="232">
        <f>Compare!P71</f>
        <v>0</v>
      </c>
      <c r="Q43" s="232">
        <f>Compare!Q71</f>
        <v>0</v>
      </c>
      <c r="R43" s="232">
        <f>Compare!R71</f>
        <v>0</v>
      </c>
      <c r="S43" s="232">
        <f>Compare!S71</f>
        <v>0</v>
      </c>
      <c r="T43" s="232">
        <f>Compare!T71</f>
        <v>0</v>
      </c>
      <c r="U43" s="232">
        <f>Compare!U71</f>
        <v>0</v>
      </c>
      <c r="V43" s="229"/>
      <c r="W43" s="233">
        <f t="shared" si="21"/>
        <v>0</v>
      </c>
    </row>
    <row r="44" spans="1:23" outlineLevel="1" x14ac:dyDescent="0.25">
      <c r="A44" s="217" t="s">
        <v>65</v>
      </c>
      <c r="B44" s="231">
        <f>Compare!B72</f>
        <v>0</v>
      </c>
      <c r="C44" s="232">
        <f>Compare!C72</f>
        <v>0</v>
      </c>
      <c r="D44" s="232">
        <f>Compare!D72</f>
        <v>0</v>
      </c>
      <c r="E44" s="232">
        <f>Compare!E72</f>
        <v>0</v>
      </c>
      <c r="F44" s="232">
        <f>Compare!F72</f>
        <v>0</v>
      </c>
      <c r="G44" s="232">
        <f>Compare!G72</f>
        <v>0</v>
      </c>
      <c r="H44" s="232">
        <f>Compare!H72</f>
        <v>0</v>
      </c>
      <c r="I44" s="232">
        <f>Compare!I72</f>
        <v>0</v>
      </c>
      <c r="J44" s="232">
        <f>Compare!J72</f>
        <v>0</v>
      </c>
      <c r="K44" s="232">
        <f>Compare!K72</f>
        <v>0</v>
      </c>
      <c r="L44" s="232">
        <f>Compare!L72</f>
        <v>0</v>
      </c>
      <c r="M44" s="232">
        <f>Compare!M72</f>
        <v>0</v>
      </c>
      <c r="N44" s="232">
        <f>Compare!N72</f>
        <v>0</v>
      </c>
      <c r="O44" s="232">
        <f>Compare!O72</f>
        <v>0</v>
      </c>
      <c r="P44" s="232">
        <f>Compare!P72</f>
        <v>0</v>
      </c>
      <c r="Q44" s="232">
        <f>Compare!Q72</f>
        <v>0</v>
      </c>
      <c r="R44" s="232">
        <f>Compare!R72</f>
        <v>0</v>
      </c>
      <c r="S44" s="232">
        <f>Compare!S72</f>
        <v>0</v>
      </c>
      <c r="T44" s="232">
        <f>Compare!T72</f>
        <v>0</v>
      </c>
      <c r="U44" s="232">
        <f>Compare!U72</f>
        <v>0</v>
      </c>
      <c r="V44" s="229"/>
      <c r="W44" s="233">
        <f t="shared" si="21"/>
        <v>0</v>
      </c>
    </row>
    <row r="45" spans="1:23" outlineLevel="1" x14ac:dyDescent="0.25">
      <c r="A45" s="217" t="s">
        <v>126</v>
      </c>
      <c r="B45" s="231">
        <f>Compare!B73</f>
        <v>500</v>
      </c>
      <c r="C45" s="232">
        <f>Compare!C73</f>
        <v>521.07500000000005</v>
      </c>
      <c r="D45" s="232">
        <f>Compare!D73</f>
        <v>877.87300000000005</v>
      </c>
      <c r="E45" s="232">
        <f>Compare!E73</f>
        <v>807.39</v>
      </c>
      <c r="F45" s="232">
        <f>Compare!F73</f>
        <v>799.14100000000008</v>
      </c>
      <c r="G45" s="232">
        <f>Compare!G73</f>
        <v>915.63900000000001</v>
      </c>
      <c r="H45" s="232">
        <f>Compare!H73</f>
        <v>844.20600000000002</v>
      </c>
      <c r="I45" s="232">
        <f>Compare!I73</f>
        <v>884.80899999999997</v>
      </c>
      <c r="J45" s="232">
        <f>Compare!J73</f>
        <v>1042.1289999999999</v>
      </c>
      <c r="K45" s="232">
        <f>Compare!K73</f>
        <v>978.16599999999994</v>
      </c>
      <c r="L45" s="232">
        <f>Compare!L73</f>
        <v>1039.568</v>
      </c>
      <c r="M45" s="232">
        <f>Compare!M73</f>
        <v>1575</v>
      </c>
      <c r="N45" s="232">
        <f>Compare!N73</f>
        <v>1575</v>
      </c>
      <c r="O45" s="232">
        <f>Compare!O73</f>
        <v>1565.675</v>
      </c>
      <c r="P45" s="232">
        <f>Compare!P73</f>
        <v>1575</v>
      </c>
      <c r="Q45" s="232">
        <f>Compare!Q73</f>
        <v>1575</v>
      </c>
      <c r="R45" s="232">
        <f>Compare!R73</f>
        <v>1575</v>
      </c>
      <c r="S45" s="232">
        <f>Compare!S73</f>
        <v>1575</v>
      </c>
      <c r="T45" s="232">
        <f>Compare!T73</f>
        <v>1575</v>
      </c>
      <c r="U45" s="232">
        <f>Compare!U73</f>
        <v>1538.607</v>
      </c>
      <c r="V45" s="229"/>
      <c r="W45" s="46">
        <f>AVERAGE(B45:U45)</f>
        <v>1166.9639000000002</v>
      </c>
    </row>
    <row r="46" spans="1:23" outlineLevel="1" x14ac:dyDescent="0.25">
      <c r="A46" s="217" t="s">
        <v>127</v>
      </c>
      <c r="B46" s="231">
        <f>Compare!B74</f>
        <v>281.012</v>
      </c>
      <c r="C46" s="232">
        <f>Compare!C74</f>
        <v>332.17</v>
      </c>
      <c r="D46" s="232">
        <f>Compare!D74</f>
        <v>272.65499999999997</v>
      </c>
      <c r="E46" s="232">
        <f>Compare!E74</f>
        <v>307.34800000000001</v>
      </c>
      <c r="F46" s="232">
        <f>Compare!F74</f>
        <v>319.30799999999999</v>
      </c>
      <c r="G46" s="232">
        <f>Compare!G74</f>
        <v>307.57900000000001</v>
      </c>
      <c r="H46" s="232">
        <f>Compare!H74</f>
        <v>305.923</v>
      </c>
      <c r="I46" s="232">
        <f>Compare!I74</f>
        <v>287.03100000000001</v>
      </c>
      <c r="J46" s="232">
        <f>Compare!J74</f>
        <v>347.536</v>
      </c>
      <c r="K46" s="232">
        <f>Compare!K74</f>
        <v>351.096</v>
      </c>
      <c r="L46" s="232">
        <f>Compare!L74</f>
        <v>296.75700000000001</v>
      </c>
      <c r="M46" s="232">
        <f>Compare!M74</f>
        <v>412.488</v>
      </c>
      <c r="N46" s="232">
        <f>Compare!N74</f>
        <v>550.63900000000001</v>
      </c>
      <c r="O46" s="232">
        <f>Compare!O74</f>
        <v>515.57100000000003</v>
      </c>
      <c r="P46" s="232">
        <f>Compare!P74</f>
        <v>490.202</v>
      </c>
      <c r="Q46" s="232">
        <f>Compare!Q74</f>
        <v>450.65800000000002</v>
      </c>
      <c r="R46" s="232">
        <f>Compare!R74</f>
        <v>436.584</v>
      </c>
      <c r="S46" s="232">
        <f>Compare!S74</f>
        <v>477.03399999999999</v>
      </c>
      <c r="T46" s="232">
        <f>Compare!T74</f>
        <v>479.41199999999998</v>
      </c>
      <c r="U46" s="232">
        <f>Compare!U74</f>
        <v>766.37799999999993</v>
      </c>
      <c r="V46" s="229"/>
      <c r="W46" s="46">
        <f>AVERAGE(B46:U46)</f>
        <v>399.36904999999996</v>
      </c>
    </row>
    <row r="47" spans="1:23" outlineLevel="1" x14ac:dyDescent="0.25">
      <c r="A47" s="217" t="s">
        <v>66</v>
      </c>
      <c r="B47" s="231">
        <f>Compare!B75</f>
        <v>0</v>
      </c>
      <c r="C47" s="232">
        <f>Compare!C75</f>
        <v>0</v>
      </c>
      <c r="D47" s="232">
        <f>Compare!D75</f>
        <v>0</v>
      </c>
      <c r="E47" s="232">
        <f>Compare!E75</f>
        <v>0</v>
      </c>
      <c r="F47" s="232">
        <f>Compare!F75</f>
        <v>0</v>
      </c>
      <c r="G47" s="232">
        <f>Compare!G75</f>
        <v>0</v>
      </c>
      <c r="H47" s="232">
        <f>Compare!H75</f>
        <v>0</v>
      </c>
      <c r="I47" s="232">
        <f>Compare!I75</f>
        <v>0</v>
      </c>
      <c r="J47" s="232">
        <f>Compare!J75</f>
        <v>0</v>
      </c>
      <c r="K47" s="232">
        <f>Compare!K75</f>
        <v>0</v>
      </c>
      <c r="L47" s="232">
        <f>Compare!L75</f>
        <v>0</v>
      </c>
      <c r="M47" s="232">
        <f>Compare!M75</f>
        <v>0</v>
      </c>
      <c r="N47" s="232">
        <f>Compare!N75</f>
        <v>0</v>
      </c>
      <c r="O47" s="232">
        <f>Compare!O75</f>
        <v>0</v>
      </c>
      <c r="P47" s="232">
        <f>Compare!P75</f>
        <v>0</v>
      </c>
      <c r="Q47" s="232">
        <f>Compare!Q75</f>
        <v>0</v>
      </c>
      <c r="R47" s="232">
        <f>Compare!R75</f>
        <v>0</v>
      </c>
      <c r="S47" s="232">
        <f>Compare!S75</f>
        <v>0</v>
      </c>
      <c r="T47" s="232">
        <f>Compare!T75</f>
        <v>0</v>
      </c>
      <c r="U47" s="232">
        <f>Compare!U75</f>
        <v>0</v>
      </c>
      <c r="V47" s="229"/>
      <c r="W47" s="233">
        <f t="shared" si="21"/>
        <v>0</v>
      </c>
    </row>
    <row r="48" spans="1:23" outlineLevel="1" x14ac:dyDescent="0.25">
      <c r="A48" s="217" t="s">
        <v>67</v>
      </c>
      <c r="B48" s="231">
        <f>Compare!B76</f>
        <v>0</v>
      </c>
      <c r="C48" s="232">
        <f>Compare!C76</f>
        <v>0</v>
      </c>
      <c r="D48" s="232">
        <f>Compare!D76</f>
        <v>0</v>
      </c>
      <c r="E48" s="232">
        <f>Compare!E76</f>
        <v>0</v>
      </c>
      <c r="F48" s="232">
        <f>Compare!F76</f>
        <v>0</v>
      </c>
      <c r="G48" s="232">
        <f>Compare!G76</f>
        <v>0</v>
      </c>
      <c r="H48" s="232">
        <f>Compare!H76</f>
        <v>0</v>
      </c>
      <c r="I48" s="232">
        <f>Compare!I76</f>
        <v>0</v>
      </c>
      <c r="J48" s="232">
        <f>Compare!J76</f>
        <v>0</v>
      </c>
      <c r="K48" s="232">
        <f>Compare!K76</f>
        <v>0</v>
      </c>
      <c r="L48" s="232">
        <f>Compare!L76</f>
        <v>0</v>
      </c>
      <c r="M48" s="232">
        <f>Compare!M76</f>
        <v>0</v>
      </c>
      <c r="N48" s="232">
        <f>Compare!N76</f>
        <v>0</v>
      </c>
      <c r="O48" s="232">
        <f>Compare!O76</f>
        <v>0</v>
      </c>
      <c r="P48" s="232">
        <f>Compare!P76</f>
        <v>0</v>
      </c>
      <c r="Q48" s="232">
        <f>Compare!Q76</f>
        <v>0</v>
      </c>
      <c r="R48" s="232">
        <f>Compare!R76</f>
        <v>0</v>
      </c>
      <c r="S48" s="232">
        <f>Compare!S76</f>
        <v>0</v>
      </c>
      <c r="T48" s="232">
        <f>Compare!T76</f>
        <v>0</v>
      </c>
      <c r="U48" s="232">
        <f>Compare!U76</f>
        <v>0</v>
      </c>
      <c r="V48" s="229"/>
      <c r="W48" s="233">
        <f t="shared" si="21"/>
        <v>0</v>
      </c>
    </row>
    <row r="49" spans="1:23" outlineLevel="1" x14ac:dyDescent="0.25">
      <c r="A49" s="245" t="s">
        <v>12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7"/>
      <c r="M49" s="244"/>
      <c r="N49" s="244"/>
      <c r="O49" s="244"/>
      <c r="P49" s="244"/>
      <c r="Q49" s="244"/>
      <c r="R49" s="244"/>
      <c r="S49" s="244"/>
      <c r="T49" s="244"/>
      <c r="U49" s="244"/>
      <c r="V49" s="229"/>
      <c r="W49" s="221"/>
    </row>
    <row r="50" spans="1:23" outlineLevel="1" x14ac:dyDescent="0.25">
      <c r="A50" s="217" t="s">
        <v>13</v>
      </c>
      <c r="B50" s="231">
        <f>Compare!B78</f>
        <v>0</v>
      </c>
      <c r="C50" s="232">
        <f>Compare!C78</f>
        <v>0</v>
      </c>
      <c r="D50" s="232">
        <f>Compare!D78</f>
        <v>-280</v>
      </c>
      <c r="E50" s="232">
        <f>Compare!E78</f>
        <v>0</v>
      </c>
      <c r="F50" s="232">
        <f>Compare!F78</f>
        <v>-387</v>
      </c>
      <c r="G50" s="232">
        <f>Compare!G78</f>
        <v>0</v>
      </c>
      <c r="H50" s="232">
        <f>Compare!H78</f>
        <v>0</v>
      </c>
      <c r="I50" s="232">
        <f>Compare!I78</f>
        <v>0</v>
      </c>
      <c r="J50" s="232">
        <f>Compare!J78</f>
        <v>0</v>
      </c>
      <c r="K50" s="232">
        <f>Compare!K78</f>
        <v>-82.3</v>
      </c>
      <c r="L50" s="232">
        <f>Compare!L78</f>
        <v>0</v>
      </c>
      <c r="M50" s="232">
        <f>Compare!M78</f>
        <v>0</v>
      </c>
      <c r="N50" s="232">
        <f>Compare!N78</f>
        <v>-354</v>
      </c>
      <c r="O50" s="232">
        <f>Compare!O78</f>
        <v>0</v>
      </c>
      <c r="P50" s="232">
        <f>Compare!P78</f>
        <v>0</v>
      </c>
      <c r="Q50" s="232">
        <f>Compare!Q78</f>
        <v>0</v>
      </c>
      <c r="R50" s="232">
        <f>Compare!R78</f>
        <v>-359.3</v>
      </c>
      <c r="S50" s="232">
        <f>Compare!S78</f>
        <v>0</v>
      </c>
      <c r="T50" s="232">
        <f>Compare!T78</f>
        <v>0</v>
      </c>
      <c r="U50" s="232">
        <f>Compare!U78</f>
        <v>0</v>
      </c>
      <c r="V50" s="229"/>
      <c r="W50" s="233">
        <f t="shared" ref="W50:W53" si="22">SUM(C50:U50)</f>
        <v>-1462.6</v>
      </c>
    </row>
    <row r="51" spans="1:23" outlineLevel="1" x14ac:dyDescent="0.25">
      <c r="A51" s="217" t="s">
        <v>14</v>
      </c>
      <c r="B51" s="231">
        <f>Compare!B79</f>
        <v>0</v>
      </c>
      <c r="C51" s="232">
        <f>Compare!C79</f>
        <v>0</v>
      </c>
      <c r="D51" s="232">
        <f>Compare!D79</f>
        <v>0</v>
      </c>
      <c r="E51" s="232">
        <f>Compare!E79</f>
        <v>0</v>
      </c>
      <c r="F51" s="232">
        <f>Compare!F79</f>
        <v>0</v>
      </c>
      <c r="G51" s="232">
        <f>Compare!G79</f>
        <v>0</v>
      </c>
      <c r="H51" s="232">
        <f>Compare!H79</f>
        <v>0</v>
      </c>
      <c r="I51" s="232">
        <f>Compare!I79</f>
        <v>0</v>
      </c>
      <c r="J51" s="232">
        <f>Compare!J79</f>
        <v>0</v>
      </c>
      <c r="K51" s="232">
        <f>Compare!K79</f>
        <v>0</v>
      </c>
      <c r="L51" s="232">
        <f>Compare!L79</f>
        <v>0</v>
      </c>
      <c r="M51" s="232">
        <f>Compare!M79</f>
        <v>-762</v>
      </c>
      <c r="N51" s="232">
        <f>Compare!N79</f>
        <v>0</v>
      </c>
      <c r="O51" s="232">
        <f>Compare!O79</f>
        <v>-357</v>
      </c>
      <c r="P51" s="232">
        <f>Compare!P79</f>
        <v>-77.78</v>
      </c>
      <c r="Q51" s="232">
        <f>Compare!Q79</f>
        <v>0</v>
      </c>
      <c r="R51" s="232">
        <f>Compare!R79</f>
        <v>-357.5</v>
      </c>
      <c r="S51" s="232">
        <f>Compare!S79</f>
        <v>0</v>
      </c>
      <c r="T51" s="232">
        <f>Compare!T79</f>
        <v>-81.540000000000006</v>
      </c>
      <c r="U51" s="232">
        <f>Compare!U79</f>
        <v>0</v>
      </c>
      <c r="V51" s="229"/>
      <c r="W51" s="233">
        <f t="shared" si="22"/>
        <v>-1635.82</v>
      </c>
    </row>
    <row r="52" spans="1:23" outlineLevel="1" x14ac:dyDescent="0.25">
      <c r="A52" s="217" t="s">
        <v>15</v>
      </c>
      <c r="B52" s="231">
        <f>Compare!B80</f>
        <v>0</v>
      </c>
      <c r="C52" s="232">
        <f>Compare!C80</f>
        <v>0</v>
      </c>
      <c r="D52" s="232">
        <f>Compare!D80</f>
        <v>0</v>
      </c>
      <c r="E52" s="232">
        <f>Compare!E80</f>
        <v>0</v>
      </c>
      <c r="F52" s="232">
        <f>Compare!F80</f>
        <v>0</v>
      </c>
      <c r="G52" s="232">
        <f>Compare!G80</f>
        <v>0</v>
      </c>
      <c r="H52" s="232">
        <f>Compare!H80</f>
        <v>0</v>
      </c>
      <c r="I52" s="232">
        <f>Compare!I80</f>
        <v>0</v>
      </c>
      <c r="J52" s="232">
        <f>Compare!J80</f>
        <v>0</v>
      </c>
      <c r="K52" s="232">
        <f>Compare!K80</f>
        <v>0</v>
      </c>
      <c r="L52" s="232">
        <f>Compare!L80</f>
        <v>0</v>
      </c>
      <c r="M52" s="232">
        <f>Compare!M80</f>
        <v>0</v>
      </c>
      <c r="N52" s="232">
        <f>Compare!N80</f>
        <v>0</v>
      </c>
      <c r="O52" s="232">
        <f>Compare!O80</f>
        <v>0</v>
      </c>
      <c r="P52" s="232">
        <f>Compare!P80</f>
        <v>0</v>
      </c>
      <c r="Q52" s="232">
        <f>Compare!Q80</f>
        <v>0</v>
      </c>
      <c r="R52" s="232">
        <f>Compare!R80</f>
        <v>0</v>
      </c>
      <c r="S52" s="232">
        <f>Compare!S80</f>
        <v>0</v>
      </c>
      <c r="T52" s="232">
        <f>Compare!T80</f>
        <v>0</v>
      </c>
      <c r="U52" s="232">
        <f>Compare!U80</f>
        <v>0</v>
      </c>
      <c r="V52" s="229"/>
      <c r="W52" s="233">
        <f t="shared" si="22"/>
        <v>0</v>
      </c>
    </row>
    <row r="53" spans="1:23" outlineLevel="1" x14ac:dyDescent="0.25">
      <c r="A53" s="217" t="s">
        <v>16</v>
      </c>
      <c r="B53" s="231">
        <f>Compare!B81</f>
        <v>0</v>
      </c>
      <c r="C53" s="232">
        <f>Compare!C81</f>
        <v>0</v>
      </c>
      <c r="D53" s="232">
        <f>Compare!D81</f>
        <v>0</v>
      </c>
      <c r="E53" s="232">
        <f>Compare!E81</f>
        <v>0</v>
      </c>
      <c r="F53" s="232">
        <f>Compare!F81</f>
        <v>0</v>
      </c>
      <c r="G53" s="232">
        <f>Compare!G81</f>
        <v>0</v>
      </c>
      <c r="H53" s="232">
        <f>Compare!H81</f>
        <v>0</v>
      </c>
      <c r="I53" s="232">
        <f>Compare!I81</f>
        <v>0</v>
      </c>
      <c r="J53" s="232">
        <f>Compare!J81</f>
        <v>0</v>
      </c>
      <c r="K53" s="232">
        <f>Compare!K81</f>
        <v>0</v>
      </c>
      <c r="L53" s="232">
        <f>Compare!L81</f>
        <v>0</v>
      </c>
      <c r="M53" s="232">
        <f>Compare!M81</f>
        <v>0</v>
      </c>
      <c r="N53" s="232">
        <f>Compare!N81</f>
        <v>0</v>
      </c>
      <c r="O53" s="232">
        <f>Compare!O81</f>
        <v>0</v>
      </c>
      <c r="P53" s="232">
        <f>Compare!P81</f>
        <v>0</v>
      </c>
      <c r="Q53" s="232">
        <f>Compare!Q81</f>
        <v>0</v>
      </c>
      <c r="R53" s="232">
        <f>Compare!R81</f>
        <v>0</v>
      </c>
      <c r="S53" s="232">
        <f>Compare!S81</f>
        <v>0</v>
      </c>
      <c r="T53" s="232">
        <f>Compare!T81</f>
        <v>0</v>
      </c>
      <c r="U53" s="232">
        <f>Compare!U81</f>
        <v>0</v>
      </c>
      <c r="V53" s="229"/>
      <c r="W53" s="233">
        <f t="shared" si="22"/>
        <v>0</v>
      </c>
    </row>
    <row r="54" spans="1:23" outlineLevel="1" x14ac:dyDescent="0.25">
      <c r="A54" s="223" t="s">
        <v>3</v>
      </c>
      <c r="B54" s="234">
        <f>Compare!B82</f>
        <v>934.78399999999988</v>
      </c>
      <c r="C54" s="235">
        <f>Compare!C82</f>
        <v>980.95500000000015</v>
      </c>
      <c r="D54" s="235">
        <f>Compare!D82</f>
        <v>1001.7180000000001</v>
      </c>
      <c r="E54" s="235">
        <f>Compare!E82</f>
        <v>1236.318</v>
      </c>
      <c r="F54" s="235">
        <f>Compare!F82</f>
        <v>1954.1990000000001</v>
      </c>
      <c r="G54" s="235">
        <f>Compare!G82</f>
        <v>1337.278</v>
      </c>
      <c r="H54" s="235">
        <f>Compare!H82</f>
        <v>1267.989</v>
      </c>
      <c r="I54" s="235">
        <f>Compare!I82</f>
        <v>1289.49</v>
      </c>
      <c r="J54" s="235">
        <f>Compare!J82</f>
        <v>1501.2449999999999</v>
      </c>
      <c r="K54" s="235">
        <f>Compare!K82</f>
        <v>1358.182</v>
      </c>
      <c r="L54" s="235">
        <f>Compare!L82</f>
        <v>1445.395</v>
      </c>
      <c r="M54" s="235">
        <f>Compare!M82</f>
        <v>1531.4380000000001</v>
      </c>
      <c r="N54" s="235">
        <f>Compare!N82</f>
        <v>2334.308</v>
      </c>
      <c r="O54" s="235">
        <f>Compare!O82</f>
        <v>2260.6930000000002</v>
      </c>
      <c r="P54" s="235">
        <f>Compare!P82</f>
        <v>2290.3870000000002</v>
      </c>
      <c r="Q54" s="235">
        <f>Compare!Q82</f>
        <v>2349.0079999999998</v>
      </c>
      <c r="R54" s="235">
        <f>Compare!R82</f>
        <v>2274.79</v>
      </c>
      <c r="S54" s="235">
        <f>Compare!S82</f>
        <v>2169.3250000000003</v>
      </c>
      <c r="T54" s="235">
        <f>Compare!T82</f>
        <v>2329.2280000000005</v>
      </c>
      <c r="U54" s="235">
        <f>Compare!U82</f>
        <v>3165.9119999999998</v>
      </c>
      <c r="V54" s="229"/>
      <c r="W54" s="236"/>
    </row>
    <row r="55" spans="1:23" outlineLevel="1" x14ac:dyDescent="0.25">
      <c r="A55" s="237" t="s">
        <v>134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</row>
    <row r="56" spans="1:23" outlineLevel="1" x14ac:dyDescent="0.25">
      <c r="A56" s="229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</row>
    <row r="57" spans="1:23" outlineLevel="1" x14ac:dyDescent="0.25">
      <c r="A57" s="229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38">
        <f>'2017 IRP Update'!O108-V54</f>
        <v>0</v>
      </c>
      <c r="W57" s="229"/>
    </row>
    <row r="58" spans="1:23" ht="22.5" x14ac:dyDescent="0.3">
      <c r="A58" s="228" t="s">
        <v>122</v>
      </c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</row>
    <row r="59" spans="1:23" x14ac:dyDescent="0.25">
      <c r="A59" s="92"/>
      <c r="B59" s="39"/>
      <c r="C59" s="40" t="s">
        <v>17</v>
      </c>
      <c r="D59" s="41"/>
      <c r="E59" s="41"/>
      <c r="F59" s="41"/>
      <c r="G59" s="41"/>
      <c r="H59" s="41"/>
      <c r="I59" s="41"/>
      <c r="J59" s="41"/>
      <c r="K59" s="41"/>
      <c r="L59" s="41"/>
      <c r="M59" s="242"/>
      <c r="N59" s="242"/>
      <c r="O59" s="242"/>
      <c r="P59" s="242"/>
      <c r="Q59" s="242"/>
      <c r="R59" s="242"/>
      <c r="S59" s="242"/>
      <c r="T59" s="242"/>
      <c r="U59" s="242"/>
      <c r="V59" s="229"/>
      <c r="W59" s="226" t="s">
        <v>74</v>
      </c>
    </row>
    <row r="60" spans="1:23" x14ac:dyDescent="0.25">
      <c r="A60" s="218" t="s">
        <v>1</v>
      </c>
      <c r="B60" s="219">
        <f t="shared" ref="B60:L60" si="23">B4</f>
        <v>2017</v>
      </c>
      <c r="C60" s="219">
        <f t="shared" si="23"/>
        <v>2018</v>
      </c>
      <c r="D60" s="219">
        <f t="shared" si="23"/>
        <v>2019</v>
      </c>
      <c r="E60" s="219">
        <f t="shared" si="23"/>
        <v>2020</v>
      </c>
      <c r="F60" s="219">
        <f t="shared" si="23"/>
        <v>2021</v>
      </c>
      <c r="G60" s="219">
        <f t="shared" si="23"/>
        <v>2022</v>
      </c>
      <c r="H60" s="219">
        <f t="shared" si="23"/>
        <v>2023</v>
      </c>
      <c r="I60" s="219">
        <f t="shared" si="23"/>
        <v>2024</v>
      </c>
      <c r="J60" s="219">
        <f t="shared" si="23"/>
        <v>2025</v>
      </c>
      <c r="K60" s="219">
        <f t="shared" si="23"/>
        <v>2026</v>
      </c>
      <c r="L60" s="219">
        <f t="shared" si="23"/>
        <v>2027</v>
      </c>
      <c r="M60" s="219">
        <f t="shared" ref="M60" si="24">L60+1</f>
        <v>2028</v>
      </c>
      <c r="N60" s="219">
        <f t="shared" ref="N60" si="25">M60+1</f>
        <v>2029</v>
      </c>
      <c r="O60" s="219">
        <f t="shared" ref="O60" si="26">N60+1</f>
        <v>2030</v>
      </c>
      <c r="P60" s="219">
        <f t="shared" ref="P60" si="27">O60+1</f>
        <v>2031</v>
      </c>
      <c r="Q60" s="219">
        <f t="shared" ref="Q60" si="28">P60+1</f>
        <v>2032</v>
      </c>
      <c r="R60" s="219">
        <f t="shared" ref="R60" si="29">Q60+1</f>
        <v>2033</v>
      </c>
      <c r="S60" s="219">
        <f t="shared" ref="S60" si="30">R60+1</f>
        <v>2034</v>
      </c>
      <c r="T60" s="219">
        <f t="shared" ref="T60" si="31">S60+1</f>
        <v>2035</v>
      </c>
      <c r="U60" s="219">
        <f t="shared" ref="U60" si="32">T60+1</f>
        <v>2036</v>
      </c>
      <c r="V60" s="229"/>
      <c r="W60" s="219" t="str">
        <f>W4</f>
        <v>2017-2036</v>
      </c>
    </row>
    <row r="61" spans="1:23" x14ac:dyDescent="0.25">
      <c r="A61" s="220" t="s">
        <v>4</v>
      </c>
      <c r="B61" s="230"/>
      <c r="C61" s="220"/>
      <c r="D61" s="220"/>
      <c r="E61" s="220"/>
      <c r="F61" s="220"/>
      <c r="G61" s="220"/>
      <c r="H61" s="220"/>
      <c r="I61" s="220"/>
      <c r="J61" s="220"/>
      <c r="K61" s="220"/>
      <c r="L61" s="221"/>
      <c r="M61" s="243"/>
      <c r="N61" s="243"/>
      <c r="O61" s="243"/>
      <c r="P61" s="243"/>
      <c r="Q61" s="243"/>
      <c r="R61" s="243"/>
      <c r="S61" s="243"/>
      <c r="T61" s="243"/>
      <c r="U61" s="243"/>
      <c r="V61" s="229"/>
      <c r="W61" s="221"/>
    </row>
    <row r="62" spans="1:23" x14ac:dyDescent="0.25">
      <c r="A62" s="215" t="s">
        <v>5</v>
      </c>
      <c r="B62" s="231">
        <f t="shared" ref="B62:L62" si="33">B6-B34</f>
        <v>0</v>
      </c>
      <c r="C62" s="239">
        <f t="shared" si="33"/>
        <v>0</v>
      </c>
      <c r="D62" s="239">
        <f t="shared" si="33"/>
        <v>0</v>
      </c>
      <c r="E62" s="239">
        <f t="shared" si="33"/>
        <v>0</v>
      </c>
      <c r="F62" s="239">
        <f t="shared" si="33"/>
        <v>0</v>
      </c>
      <c r="G62" s="239">
        <f t="shared" si="33"/>
        <v>0</v>
      </c>
      <c r="H62" s="239">
        <f t="shared" si="33"/>
        <v>0</v>
      </c>
      <c r="I62" s="239">
        <f t="shared" si="33"/>
        <v>0</v>
      </c>
      <c r="J62" s="239">
        <f t="shared" si="33"/>
        <v>0</v>
      </c>
      <c r="K62" s="239">
        <f t="shared" si="33"/>
        <v>0</v>
      </c>
      <c r="L62" s="239">
        <f t="shared" si="33"/>
        <v>0</v>
      </c>
      <c r="M62" s="239">
        <f t="shared" ref="M62:U62" si="34">M6-M34</f>
        <v>0</v>
      </c>
      <c r="N62" s="239">
        <f t="shared" si="34"/>
        <v>0</v>
      </c>
      <c r="O62" s="239">
        <f t="shared" si="34"/>
        <v>-436.35700000000003</v>
      </c>
      <c r="P62" s="239">
        <f t="shared" si="34"/>
        <v>0</v>
      </c>
      <c r="Q62" s="239">
        <f t="shared" si="34"/>
        <v>0</v>
      </c>
      <c r="R62" s="239">
        <f t="shared" si="34"/>
        <v>-476.577</v>
      </c>
      <c r="S62" s="239">
        <f t="shared" si="34"/>
        <v>0</v>
      </c>
      <c r="T62" s="239">
        <f t="shared" si="34"/>
        <v>0</v>
      </c>
      <c r="U62" s="239">
        <f t="shared" si="34"/>
        <v>0</v>
      </c>
      <c r="V62" s="229"/>
      <c r="W62" s="240">
        <f>SUM(B62:U62)</f>
        <v>-912.93399999999997</v>
      </c>
    </row>
    <row r="63" spans="1:23" x14ac:dyDescent="0.25">
      <c r="A63" s="215" t="s">
        <v>6</v>
      </c>
      <c r="B63" s="231">
        <f t="shared" ref="B63:B76" si="35">B7-B35</f>
        <v>0</v>
      </c>
      <c r="C63" s="239">
        <f t="shared" ref="C63:L63" si="36">C7-C35</f>
        <v>0</v>
      </c>
      <c r="D63" s="239">
        <f t="shared" si="36"/>
        <v>0</v>
      </c>
      <c r="E63" s="239">
        <f t="shared" si="36"/>
        <v>0</v>
      </c>
      <c r="F63" s="239">
        <f t="shared" si="36"/>
        <v>0</v>
      </c>
      <c r="G63" s="239">
        <f t="shared" si="36"/>
        <v>0</v>
      </c>
      <c r="H63" s="239">
        <f t="shared" si="36"/>
        <v>0</v>
      </c>
      <c r="I63" s="239">
        <f t="shared" si="36"/>
        <v>0</v>
      </c>
      <c r="J63" s="239">
        <f t="shared" si="36"/>
        <v>0</v>
      </c>
      <c r="K63" s="239">
        <f t="shared" si="36"/>
        <v>0</v>
      </c>
      <c r="L63" s="239">
        <f t="shared" si="36"/>
        <v>0</v>
      </c>
      <c r="M63" s="239">
        <f t="shared" ref="M63:U63" si="37">M7-M35</f>
        <v>0</v>
      </c>
      <c r="N63" s="239">
        <f t="shared" si="37"/>
        <v>-199.92400000000001</v>
      </c>
      <c r="O63" s="239">
        <f t="shared" si="37"/>
        <v>0</v>
      </c>
      <c r="P63" s="239">
        <f t="shared" si="37"/>
        <v>0</v>
      </c>
      <c r="Q63" s="239">
        <f t="shared" si="37"/>
        <v>0</v>
      </c>
      <c r="R63" s="239">
        <f t="shared" si="37"/>
        <v>-199.92400000000001</v>
      </c>
      <c r="S63" s="239">
        <f t="shared" si="37"/>
        <v>0</v>
      </c>
      <c r="T63" s="239">
        <f t="shared" si="37"/>
        <v>0</v>
      </c>
      <c r="U63" s="239">
        <f t="shared" si="37"/>
        <v>0</v>
      </c>
      <c r="V63" s="229"/>
      <c r="W63" s="240">
        <f t="shared" ref="W63:W81" si="38">SUM(B63:U63)</f>
        <v>-399.84800000000001</v>
      </c>
    </row>
    <row r="64" spans="1:23" x14ac:dyDescent="0.25">
      <c r="A64" s="215" t="s">
        <v>7</v>
      </c>
      <c r="B64" s="231">
        <f t="shared" si="35"/>
        <v>-3.7719999999999914</v>
      </c>
      <c r="C64" s="239">
        <f t="shared" ref="C64:L64" si="39">C8-C36</f>
        <v>-8.7099999999999937</v>
      </c>
      <c r="D64" s="239">
        <f t="shared" si="39"/>
        <v>-5.1899999999999977</v>
      </c>
      <c r="E64" s="239">
        <f t="shared" si="39"/>
        <v>0.42000000000000171</v>
      </c>
      <c r="F64" s="239">
        <f t="shared" si="39"/>
        <v>-17.840000000000003</v>
      </c>
      <c r="G64" s="239">
        <f t="shared" si="39"/>
        <v>-15.110000000000014</v>
      </c>
      <c r="H64" s="239">
        <f t="shared" si="39"/>
        <v>-21.659999999999997</v>
      </c>
      <c r="I64" s="239">
        <f t="shared" si="39"/>
        <v>-22.760000000000005</v>
      </c>
      <c r="J64" s="239">
        <f t="shared" si="39"/>
        <v>-11.840000000000018</v>
      </c>
      <c r="K64" s="239">
        <f t="shared" si="39"/>
        <v>-15.159999999999982</v>
      </c>
      <c r="L64" s="239">
        <f t="shared" si="39"/>
        <v>-18.789999999999978</v>
      </c>
      <c r="M64" s="239">
        <f t="shared" ref="M64:U64" si="40">M8-M36</f>
        <v>-11.36999999999999</v>
      </c>
      <c r="N64" s="239">
        <f t="shared" si="40"/>
        <v>-11.97999999999999</v>
      </c>
      <c r="O64" s="239">
        <f t="shared" si="40"/>
        <v>-7.4099999999999966</v>
      </c>
      <c r="P64" s="239">
        <f t="shared" si="40"/>
        <v>-9.5799999999999983</v>
      </c>
      <c r="Q64" s="239">
        <f t="shared" si="40"/>
        <v>-8.4000000000000057</v>
      </c>
      <c r="R64" s="239">
        <f t="shared" si="40"/>
        <v>-4.0700000000000074</v>
      </c>
      <c r="S64" s="239">
        <f t="shared" si="40"/>
        <v>-2.5000000000000071</v>
      </c>
      <c r="T64" s="239">
        <f t="shared" si="40"/>
        <v>-2.1900000000000048</v>
      </c>
      <c r="U64" s="239">
        <f t="shared" si="40"/>
        <v>-1.8599999999999994</v>
      </c>
      <c r="V64" s="229"/>
      <c r="W64" s="240">
        <f t="shared" si="38"/>
        <v>-199.77199999999999</v>
      </c>
    </row>
    <row r="65" spans="1:23" x14ac:dyDescent="0.25">
      <c r="A65" s="215" t="s">
        <v>8</v>
      </c>
      <c r="B65" s="231">
        <f t="shared" si="35"/>
        <v>0</v>
      </c>
      <c r="C65" s="239">
        <f t="shared" ref="C65:L65" si="41">C9-C37</f>
        <v>0</v>
      </c>
      <c r="D65" s="239">
        <f t="shared" si="41"/>
        <v>0</v>
      </c>
      <c r="E65" s="239">
        <f t="shared" si="41"/>
        <v>0</v>
      </c>
      <c r="F65" s="239">
        <f t="shared" si="41"/>
        <v>0</v>
      </c>
      <c r="G65" s="239">
        <f t="shared" si="41"/>
        <v>0</v>
      </c>
      <c r="H65" s="239">
        <f t="shared" si="41"/>
        <v>0</v>
      </c>
      <c r="I65" s="239">
        <f t="shared" si="41"/>
        <v>0</v>
      </c>
      <c r="J65" s="239">
        <f t="shared" si="41"/>
        <v>0</v>
      </c>
      <c r="K65" s="239">
        <f t="shared" si="41"/>
        <v>0</v>
      </c>
      <c r="L65" s="239">
        <f t="shared" si="41"/>
        <v>0</v>
      </c>
      <c r="M65" s="239">
        <f t="shared" ref="M65:U65" si="42">M9-M37</f>
        <v>-192.81</v>
      </c>
      <c r="N65" s="239">
        <f t="shared" si="42"/>
        <v>-71.169999999999987</v>
      </c>
      <c r="O65" s="239">
        <f t="shared" si="42"/>
        <v>-4.75</v>
      </c>
      <c r="P65" s="239">
        <f t="shared" si="42"/>
        <v>-3.34</v>
      </c>
      <c r="Q65" s="239">
        <f t="shared" si="42"/>
        <v>-3.36</v>
      </c>
      <c r="R65" s="239">
        <f t="shared" si="42"/>
        <v>46.9</v>
      </c>
      <c r="S65" s="239">
        <f t="shared" si="42"/>
        <v>44.28</v>
      </c>
      <c r="T65" s="239">
        <f t="shared" si="42"/>
        <v>86.53</v>
      </c>
      <c r="U65" s="239">
        <f t="shared" si="42"/>
        <v>0</v>
      </c>
      <c r="V65" s="229"/>
      <c r="W65" s="240">
        <f t="shared" si="38"/>
        <v>-97.72</v>
      </c>
    </row>
    <row r="66" spans="1:23" x14ac:dyDescent="0.25">
      <c r="A66" s="215" t="s">
        <v>9</v>
      </c>
      <c r="B66" s="231">
        <f t="shared" si="35"/>
        <v>0</v>
      </c>
      <c r="C66" s="239">
        <f t="shared" ref="C66:L66" si="43">C10-C38</f>
        <v>0</v>
      </c>
      <c r="D66" s="239">
        <f t="shared" si="43"/>
        <v>0</v>
      </c>
      <c r="E66" s="239">
        <f t="shared" si="43"/>
        <v>911.09999999999991</v>
      </c>
      <c r="F66" s="239">
        <f t="shared" si="43"/>
        <v>-700.5</v>
      </c>
      <c r="G66" s="239">
        <f t="shared" si="43"/>
        <v>0</v>
      </c>
      <c r="H66" s="239">
        <f t="shared" si="43"/>
        <v>0</v>
      </c>
      <c r="I66" s="239">
        <f t="shared" si="43"/>
        <v>0</v>
      </c>
      <c r="J66" s="239">
        <f t="shared" si="43"/>
        <v>0</v>
      </c>
      <c r="K66" s="239">
        <f t="shared" si="43"/>
        <v>0</v>
      </c>
      <c r="L66" s="239">
        <f t="shared" si="43"/>
        <v>0</v>
      </c>
      <c r="M66" s="239">
        <f t="shared" ref="M66:U66" si="44">M10-M38</f>
        <v>0</v>
      </c>
      <c r="N66" s="239">
        <f t="shared" si="44"/>
        <v>0</v>
      </c>
      <c r="O66" s="239">
        <f t="shared" si="44"/>
        <v>120.7</v>
      </c>
      <c r="P66" s="239">
        <f t="shared" si="44"/>
        <v>-85.498999999999995</v>
      </c>
      <c r="Q66" s="239">
        <f t="shared" si="44"/>
        <v>0</v>
      </c>
      <c r="R66" s="239">
        <f t="shared" si="44"/>
        <v>800</v>
      </c>
      <c r="S66" s="239">
        <f t="shared" si="44"/>
        <v>0</v>
      </c>
      <c r="T66" s="239">
        <f t="shared" si="44"/>
        <v>332.61599999999999</v>
      </c>
      <c r="U66" s="239">
        <f t="shared" si="44"/>
        <v>-624.87800000000004</v>
      </c>
      <c r="V66" s="229"/>
      <c r="W66" s="240">
        <f t="shared" si="38"/>
        <v>753.53899999999987</v>
      </c>
    </row>
    <row r="67" spans="1:23" x14ac:dyDescent="0.25">
      <c r="A67" s="215" t="s">
        <v>61</v>
      </c>
      <c r="B67" s="231">
        <f t="shared" si="35"/>
        <v>0</v>
      </c>
      <c r="C67" s="239">
        <f t="shared" ref="C67:L67" si="45">C11-C39</f>
        <v>0</v>
      </c>
      <c r="D67" s="239">
        <f t="shared" si="45"/>
        <v>0</v>
      </c>
      <c r="E67" s="239">
        <f t="shared" si="45"/>
        <v>0</v>
      </c>
      <c r="F67" s="239">
        <f t="shared" si="45"/>
        <v>0</v>
      </c>
      <c r="G67" s="239">
        <f t="shared" si="45"/>
        <v>0</v>
      </c>
      <c r="H67" s="239">
        <f t="shared" si="45"/>
        <v>0</v>
      </c>
      <c r="I67" s="239">
        <f t="shared" si="45"/>
        <v>0</v>
      </c>
      <c r="J67" s="239">
        <f t="shared" si="45"/>
        <v>0</v>
      </c>
      <c r="K67" s="239">
        <f t="shared" si="45"/>
        <v>0</v>
      </c>
      <c r="L67" s="239">
        <f t="shared" si="45"/>
        <v>0</v>
      </c>
      <c r="M67" s="239">
        <f t="shared" ref="M67:U67" si="46">M11-M39</f>
        <v>0</v>
      </c>
      <c r="N67" s="239">
        <f t="shared" si="46"/>
        <v>-30</v>
      </c>
      <c r="O67" s="239">
        <f t="shared" si="46"/>
        <v>0</v>
      </c>
      <c r="P67" s="239">
        <f t="shared" si="46"/>
        <v>0</v>
      </c>
      <c r="Q67" s="239">
        <f t="shared" si="46"/>
        <v>0</v>
      </c>
      <c r="R67" s="239">
        <f t="shared" si="46"/>
        <v>0</v>
      </c>
      <c r="S67" s="239">
        <f t="shared" si="46"/>
        <v>0</v>
      </c>
      <c r="T67" s="239">
        <f t="shared" si="46"/>
        <v>0</v>
      </c>
      <c r="U67" s="239">
        <f t="shared" si="46"/>
        <v>0</v>
      </c>
      <c r="V67" s="229"/>
      <c r="W67" s="240">
        <f t="shared" si="38"/>
        <v>-30</v>
      </c>
    </row>
    <row r="68" spans="1:23" x14ac:dyDescent="0.25">
      <c r="A68" s="215" t="s">
        <v>10</v>
      </c>
      <c r="B68" s="231">
        <f t="shared" si="35"/>
        <v>0</v>
      </c>
      <c r="C68" s="239">
        <f t="shared" ref="C68:L68" si="47">C12-C40</f>
        <v>0</v>
      </c>
      <c r="D68" s="239">
        <f t="shared" si="47"/>
        <v>0</v>
      </c>
      <c r="E68" s="239">
        <f t="shared" si="47"/>
        <v>0</v>
      </c>
      <c r="F68" s="239">
        <f t="shared" si="47"/>
        <v>0</v>
      </c>
      <c r="G68" s="239">
        <f t="shared" si="47"/>
        <v>0</v>
      </c>
      <c r="H68" s="239">
        <f t="shared" si="47"/>
        <v>0</v>
      </c>
      <c r="I68" s="239">
        <f t="shared" si="47"/>
        <v>0</v>
      </c>
      <c r="J68" s="239">
        <f t="shared" si="47"/>
        <v>0</v>
      </c>
      <c r="K68" s="239">
        <f t="shared" si="47"/>
        <v>0</v>
      </c>
      <c r="L68" s="239">
        <f t="shared" si="47"/>
        <v>0</v>
      </c>
      <c r="M68" s="239">
        <f t="shared" ref="M68:U68" si="48">M12-M40</f>
        <v>-11.44</v>
      </c>
      <c r="N68" s="239">
        <f t="shared" si="48"/>
        <v>-96.875</v>
      </c>
      <c r="O68" s="239">
        <f t="shared" si="48"/>
        <v>650.84799999999996</v>
      </c>
      <c r="P68" s="239">
        <f t="shared" si="48"/>
        <v>-23.316999999999993</v>
      </c>
      <c r="Q68" s="239">
        <f t="shared" si="48"/>
        <v>-104.33500000000001</v>
      </c>
      <c r="R68" s="239">
        <f t="shared" si="48"/>
        <v>750.50099999999998</v>
      </c>
      <c r="S68" s="239">
        <f t="shared" si="48"/>
        <v>-48.291000000000004</v>
      </c>
      <c r="T68" s="239">
        <f t="shared" si="48"/>
        <v>-284.678</v>
      </c>
      <c r="U68" s="239">
        <f t="shared" si="48"/>
        <v>-12.589</v>
      </c>
      <c r="V68" s="229"/>
      <c r="W68" s="240">
        <f t="shared" si="38"/>
        <v>819.82399999999984</v>
      </c>
    </row>
    <row r="69" spans="1:23" x14ac:dyDescent="0.25">
      <c r="A69" s="215" t="s">
        <v>62</v>
      </c>
      <c r="B69" s="231">
        <f t="shared" si="35"/>
        <v>0</v>
      </c>
      <c r="C69" s="239">
        <f t="shared" ref="C69:L69" si="49">C13-C41</f>
        <v>0</v>
      </c>
      <c r="D69" s="239">
        <f t="shared" si="49"/>
        <v>0</v>
      </c>
      <c r="E69" s="239">
        <f t="shared" si="49"/>
        <v>0</v>
      </c>
      <c r="F69" s="239">
        <f t="shared" si="49"/>
        <v>0</v>
      </c>
      <c r="G69" s="239">
        <f t="shared" si="49"/>
        <v>0</v>
      </c>
      <c r="H69" s="239">
        <f t="shared" si="49"/>
        <v>0</v>
      </c>
      <c r="I69" s="239">
        <f t="shared" si="49"/>
        <v>0</v>
      </c>
      <c r="J69" s="239">
        <f t="shared" si="49"/>
        <v>0</v>
      </c>
      <c r="K69" s="239">
        <f t="shared" si="49"/>
        <v>0</v>
      </c>
      <c r="L69" s="239">
        <f t="shared" si="49"/>
        <v>0</v>
      </c>
      <c r="M69" s="239">
        <f t="shared" ref="M69:U69" si="50">M13-M41</f>
        <v>0</v>
      </c>
      <c r="N69" s="239">
        <f t="shared" si="50"/>
        <v>0</v>
      </c>
      <c r="O69" s="239">
        <f t="shared" si="50"/>
        <v>0</v>
      </c>
      <c r="P69" s="239">
        <f t="shared" si="50"/>
        <v>0</v>
      </c>
      <c r="Q69" s="239">
        <f t="shared" si="50"/>
        <v>0</v>
      </c>
      <c r="R69" s="239">
        <f t="shared" si="50"/>
        <v>0</v>
      </c>
      <c r="S69" s="239">
        <f t="shared" si="50"/>
        <v>0</v>
      </c>
      <c r="T69" s="239">
        <f t="shared" si="50"/>
        <v>0</v>
      </c>
      <c r="U69" s="239">
        <f t="shared" si="50"/>
        <v>0</v>
      </c>
      <c r="V69" s="229"/>
      <c r="W69" s="240">
        <f t="shared" si="38"/>
        <v>0</v>
      </c>
    </row>
    <row r="70" spans="1:23" x14ac:dyDescent="0.25">
      <c r="A70" s="215" t="s">
        <v>63</v>
      </c>
      <c r="B70" s="231">
        <f t="shared" si="35"/>
        <v>0</v>
      </c>
      <c r="C70" s="239">
        <f t="shared" ref="C70:L70" si="51">C14-C42</f>
        <v>0</v>
      </c>
      <c r="D70" s="239">
        <f t="shared" si="51"/>
        <v>0</v>
      </c>
      <c r="E70" s="239">
        <f t="shared" si="51"/>
        <v>0</v>
      </c>
      <c r="F70" s="239">
        <f t="shared" si="51"/>
        <v>0</v>
      </c>
      <c r="G70" s="239">
        <f t="shared" si="51"/>
        <v>0</v>
      </c>
      <c r="H70" s="239">
        <f t="shared" si="51"/>
        <v>0</v>
      </c>
      <c r="I70" s="239">
        <f t="shared" si="51"/>
        <v>0</v>
      </c>
      <c r="J70" s="239">
        <f t="shared" si="51"/>
        <v>0</v>
      </c>
      <c r="K70" s="239">
        <f t="shared" si="51"/>
        <v>0</v>
      </c>
      <c r="L70" s="239">
        <f t="shared" si="51"/>
        <v>0</v>
      </c>
      <c r="M70" s="239">
        <f t="shared" ref="M70:U70" si="52">M14-M42</f>
        <v>0</v>
      </c>
      <c r="N70" s="239">
        <f t="shared" si="52"/>
        <v>0</v>
      </c>
      <c r="O70" s="239">
        <f t="shared" si="52"/>
        <v>0</v>
      </c>
      <c r="P70" s="239">
        <f t="shared" si="52"/>
        <v>0</v>
      </c>
      <c r="Q70" s="239">
        <f t="shared" si="52"/>
        <v>0</v>
      </c>
      <c r="R70" s="239">
        <f t="shared" si="52"/>
        <v>0</v>
      </c>
      <c r="S70" s="239">
        <f t="shared" si="52"/>
        <v>0</v>
      </c>
      <c r="T70" s="239">
        <f t="shared" si="52"/>
        <v>0</v>
      </c>
      <c r="U70" s="239">
        <f t="shared" si="52"/>
        <v>0</v>
      </c>
      <c r="V70" s="229"/>
      <c r="W70" s="240">
        <f t="shared" si="38"/>
        <v>0</v>
      </c>
    </row>
    <row r="71" spans="1:23" x14ac:dyDescent="0.25">
      <c r="A71" s="215" t="s">
        <v>64</v>
      </c>
      <c r="B71" s="231">
        <f t="shared" si="35"/>
        <v>0</v>
      </c>
      <c r="C71" s="239">
        <f t="shared" ref="C71:L71" si="53">C15-C43</f>
        <v>0</v>
      </c>
      <c r="D71" s="239">
        <f t="shared" si="53"/>
        <v>0</v>
      </c>
      <c r="E71" s="239">
        <f t="shared" si="53"/>
        <v>0</v>
      </c>
      <c r="F71" s="239">
        <f t="shared" si="53"/>
        <v>0</v>
      </c>
      <c r="G71" s="239">
        <f t="shared" si="53"/>
        <v>0</v>
      </c>
      <c r="H71" s="239">
        <f t="shared" si="53"/>
        <v>0</v>
      </c>
      <c r="I71" s="239">
        <f t="shared" si="53"/>
        <v>0</v>
      </c>
      <c r="J71" s="239">
        <f t="shared" si="53"/>
        <v>0</v>
      </c>
      <c r="K71" s="239">
        <f t="shared" si="53"/>
        <v>0</v>
      </c>
      <c r="L71" s="239">
        <f t="shared" si="53"/>
        <v>0</v>
      </c>
      <c r="M71" s="239">
        <f t="shared" ref="M71:U71" si="54">M15-M43</f>
        <v>0</v>
      </c>
      <c r="N71" s="239">
        <f t="shared" si="54"/>
        <v>0</v>
      </c>
      <c r="O71" s="239">
        <f t="shared" si="54"/>
        <v>0</v>
      </c>
      <c r="P71" s="239">
        <f t="shared" si="54"/>
        <v>0</v>
      </c>
      <c r="Q71" s="239">
        <f t="shared" si="54"/>
        <v>0</v>
      </c>
      <c r="R71" s="239">
        <f t="shared" si="54"/>
        <v>0</v>
      </c>
      <c r="S71" s="239">
        <f t="shared" si="54"/>
        <v>0</v>
      </c>
      <c r="T71" s="239">
        <f t="shared" si="54"/>
        <v>0</v>
      </c>
      <c r="U71" s="239">
        <f t="shared" si="54"/>
        <v>0</v>
      </c>
      <c r="V71" s="229"/>
      <c r="W71" s="240">
        <f t="shared" si="38"/>
        <v>0</v>
      </c>
    </row>
    <row r="72" spans="1:23" x14ac:dyDescent="0.25">
      <c r="A72" s="215" t="s">
        <v>65</v>
      </c>
      <c r="B72" s="231">
        <f t="shared" si="35"/>
        <v>0</v>
      </c>
      <c r="C72" s="239">
        <f t="shared" ref="C72:L72" si="55">C16-C44</f>
        <v>0</v>
      </c>
      <c r="D72" s="239">
        <f t="shared" si="55"/>
        <v>1</v>
      </c>
      <c r="E72" s="239">
        <f t="shared" si="55"/>
        <v>0</v>
      </c>
      <c r="F72" s="239">
        <f t="shared" si="55"/>
        <v>0</v>
      </c>
      <c r="G72" s="239">
        <f t="shared" si="55"/>
        <v>0</v>
      </c>
      <c r="H72" s="239">
        <f t="shared" si="55"/>
        <v>0</v>
      </c>
      <c r="I72" s="239">
        <f t="shared" si="55"/>
        <v>0</v>
      </c>
      <c r="J72" s="239">
        <f t="shared" si="55"/>
        <v>0</v>
      </c>
      <c r="K72" s="239">
        <f t="shared" si="55"/>
        <v>0</v>
      </c>
      <c r="L72" s="239">
        <f t="shared" si="55"/>
        <v>0</v>
      </c>
      <c r="M72" s="239">
        <f t="shared" ref="M72:U72" si="56">M16-M44</f>
        <v>0</v>
      </c>
      <c r="N72" s="239">
        <f t="shared" si="56"/>
        <v>0</v>
      </c>
      <c r="O72" s="239">
        <f t="shared" si="56"/>
        <v>0</v>
      </c>
      <c r="P72" s="239">
        <f t="shared" si="56"/>
        <v>0</v>
      </c>
      <c r="Q72" s="239">
        <f t="shared" si="56"/>
        <v>0</v>
      </c>
      <c r="R72" s="239">
        <f t="shared" si="56"/>
        <v>0</v>
      </c>
      <c r="S72" s="239">
        <f t="shared" si="56"/>
        <v>0</v>
      </c>
      <c r="T72" s="239">
        <f t="shared" si="56"/>
        <v>0</v>
      </c>
      <c r="U72" s="239">
        <f t="shared" si="56"/>
        <v>0</v>
      </c>
      <c r="V72" s="229"/>
      <c r="W72" s="240">
        <f t="shared" si="38"/>
        <v>1</v>
      </c>
    </row>
    <row r="73" spans="1:23" x14ac:dyDescent="0.25">
      <c r="A73" s="215" t="s">
        <v>126</v>
      </c>
      <c r="B73" s="231">
        <f t="shared" si="35"/>
        <v>-98.254000000000019</v>
      </c>
      <c r="C73" s="239">
        <f>C17-C45</f>
        <v>-202.161</v>
      </c>
      <c r="D73" s="239">
        <f t="shared" ref="D73:L73" si="57">D17-D45</f>
        <v>-254.25</v>
      </c>
      <c r="E73" s="239">
        <f t="shared" si="57"/>
        <v>-344.69400000000002</v>
      </c>
      <c r="F73" s="239">
        <f t="shared" si="57"/>
        <v>-403.89700000000005</v>
      </c>
      <c r="G73" s="239">
        <f t="shared" si="57"/>
        <v>-470.86</v>
      </c>
      <c r="H73" s="239">
        <f t="shared" si="57"/>
        <v>-425.45699999999999</v>
      </c>
      <c r="I73" s="239">
        <f t="shared" si="57"/>
        <v>-456.54299999999995</v>
      </c>
      <c r="J73" s="239">
        <f t="shared" si="57"/>
        <v>-504.31899999999996</v>
      </c>
      <c r="K73" s="239">
        <f t="shared" si="57"/>
        <v>-478.85799999999995</v>
      </c>
      <c r="L73" s="239">
        <f t="shared" si="57"/>
        <v>-539.57600000000002</v>
      </c>
      <c r="M73" s="239">
        <f t="shared" ref="M73:U73" si="58">M17-M45</f>
        <v>-327.99699999999984</v>
      </c>
      <c r="N73" s="239">
        <f t="shared" si="58"/>
        <v>0</v>
      </c>
      <c r="O73" s="239">
        <f t="shared" si="58"/>
        <v>9.3250000000000455</v>
      </c>
      <c r="P73" s="239">
        <f t="shared" si="58"/>
        <v>0</v>
      </c>
      <c r="Q73" s="239">
        <f t="shared" si="58"/>
        <v>0</v>
      </c>
      <c r="R73" s="239">
        <f t="shared" si="58"/>
        <v>0</v>
      </c>
      <c r="S73" s="239">
        <f t="shared" si="58"/>
        <v>-10.63799999999992</v>
      </c>
      <c r="T73" s="239">
        <f t="shared" si="58"/>
        <v>0</v>
      </c>
      <c r="U73" s="239">
        <f t="shared" si="58"/>
        <v>5.7150000000001455</v>
      </c>
      <c r="V73" s="229"/>
      <c r="W73" s="49">
        <f>AVERAGE(B73:U73)</f>
        <v>-225.1232</v>
      </c>
    </row>
    <row r="74" spans="1:23" x14ac:dyDescent="0.25">
      <c r="A74" s="215" t="s">
        <v>127</v>
      </c>
      <c r="B74" s="231">
        <f t="shared" si="35"/>
        <v>-27.822000000000003</v>
      </c>
      <c r="C74" s="239">
        <f>C18-C46</f>
        <v>-24.217000000000041</v>
      </c>
      <c r="D74" s="239">
        <f t="shared" ref="D74:L74" si="59">D18-D46</f>
        <v>30.407000000000039</v>
      </c>
      <c r="E74" s="239">
        <f t="shared" si="59"/>
        <v>-10.922000000000025</v>
      </c>
      <c r="F74" s="239">
        <f t="shared" si="59"/>
        <v>-16.476999999999975</v>
      </c>
      <c r="G74" s="239">
        <f t="shared" si="59"/>
        <v>-2.9700000000000273</v>
      </c>
      <c r="H74" s="239">
        <f t="shared" si="59"/>
        <v>4.4069999999999823</v>
      </c>
      <c r="I74" s="239">
        <f t="shared" si="59"/>
        <v>16.96999999999997</v>
      </c>
      <c r="J74" s="239">
        <f t="shared" si="59"/>
        <v>-30.685000000000002</v>
      </c>
      <c r="K74" s="239">
        <f t="shared" si="59"/>
        <v>-21.454000000000008</v>
      </c>
      <c r="L74" s="239">
        <f t="shared" si="59"/>
        <v>46.653999999999996</v>
      </c>
      <c r="M74" s="239">
        <f t="shared" ref="M74:U74" si="60">M18-M46</f>
        <v>-55.132999999999981</v>
      </c>
      <c r="N74" s="239">
        <f t="shared" si="60"/>
        <v>207.28399999999999</v>
      </c>
      <c r="O74" s="239">
        <f t="shared" si="60"/>
        <v>278.06699999999989</v>
      </c>
      <c r="P74" s="239">
        <f t="shared" si="60"/>
        <v>319.23</v>
      </c>
      <c r="Q74" s="239">
        <f t="shared" si="60"/>
        <v>325.70699999999999</v>
      </c>
      <c r="R74" s="239">
        <f t="shared" si="60"/>
        <v>431.12400000000008</v>
      </c>
      <c r="S74" s="239">
        <f t="shared" si="60"/>
        <v>447.07000000000005</v>
      </c>
      <c r="T74" s="239">
        <f t="shared" si="60"/>
        <v>552.01800000000003</v>
      </c>
      <c r="U74" s="239">
        <f t="shared" si="60"/>
        <v>719.62300000000005</v>
      </c>
      <c r="V74" s="229"/>
      <c r="W74" s="49">
        <f>AVERAGE(B74:U74)</f>
        <v>159.44405</v>
      </c>
    </row>
    <row r="75" spans="1:23" x14ac:dyDescent="0.25">
      <c r="A75" s="215" t="s">
        <v>66</v>
      </c>
      <c r="B75" s="231">
        <f t="shared" si="35"/>
        <v>0</v>
      </c>
      <c r="C75" s="239">
        <f t="shared" ref="C75:L75" si="61">C19-C47</f>
        <v>0</v>
      </c>
      <c r="D75" s="239">
        <f t="shared" si="61"/>
        <v>0</v>
      </c>
      <c r="E75" s="239">
        <f t="shared" si="61"/>
        <v>0</v>
      </c>
      <c r="F75" s="239">
        <f t="shared" si="61"/>
        <v>0</v>
      </c>
      <c r="G75" s="239">
        <f t="shared" si="61"/>
        <v>0</v>
      </c>
      <c r="H75" s="239">
        <f t="shared" si="61"/>
        <v>0</v>
      </c>
      <c r="I75" s="239">
        <f t="shared" si="61"/>
        <v>0</v>
      </c>
      <c r="J75" s="239">
        <f t="shared" si="61"/>
        <v>0</v>
      </c>
      <c r="K75" s="239">
        <f t="shared" si="61"/>
        <v>0</v>
      </c>
      <c r="L75" s="239">
        <f t="shared" si="61"/>
        <v>0</v>
      </c>
      <c r="M75" s="239">
        <f t="shared" ref="M75:U75" si="62">M19-M47</f>
        <v>0</v>
      </c>
      <c r="N75" s="239">
        <f t="shared" si="62"/>
        <v>0</v>
      </c>
      <c r="O75" s="239">
        <f t="shared" si="62"/>
        <v>0</v>
      </c>
      <c r="P75" s="239">
        <f t="shared" si="62"/>
        <v>0</v>
      </c>
      <c r="Q75" s="239">
        <f t="shared" si="62"/>
        <v>0</v>
      </c>
      <c r="R75" s="239">
        <f t="shared" si="62"/>
        <v>0</v>
      </c>
      <c r="S75" s="239">
        <f t="shared" si="62"/>
        <v>0</v>
      </c>
      <c r="T75" s="239">
        <f t="shared" si="62"/>
        <v>0</v>
      </c>
      <c r="U75" s="239">
        <f t="shared" si="62"/>
        <v>0</v>
      </c>
      <c r="V75" s="229"/>
      <c r="W75" s="240">
        <f t="shared" si="38"/>
        <v>0</v>
      </c>
    </row>
    <row r="76" spans="1:23" x14ac:dyDescent="0.25">
      <c r="A76" s="215" t="s">
        <v>67</v>
      </c>
      <c r="B76" s="231">
        <f t="shared" si="35"/>
        <v>0</v>
      </c>
      <c r="C76" s="239">
        <f t="shared" ref="C76:L76" si="63">C20-C48</f>
        <v>0</v>
      </c>
      <c r="D76" s="239">
        <f t="shared" si="63"/>
        <v>0</v>
      </c>
      <c r="E76" s="239">
        <f t="shared" si="63"/>
        <v>0</v>
      </c>
      <c r="F76" s="239">
        <f t="shared" si="63"/>
        <v>0</v>
      </c>
      <c r="G76" s="239">
        <f t="shared" si="63"/>
        <v>0</v>
      </c>
      <c r="H76" s="239">
        <f t="shared" si="63"/>
        <v>0</v>
      </c>
      <c r="I76" s="239">
        <f t="shared" si="63"/>
        <v>0</v>
      </c>
      <c r="J76" s="239">
        <f t="shared" si="63"/>
        <v>0</v>
      </c>
      <c r="K76" s="239">
        <f t="shared" si="63"/>
        <v>0</v>
      </c>
      <c r="L76" s="239">
        <f t="shared" si="63"/>
        <v>0</v>
      </c>
      <c r="M76" s="239">
        <f t="shared" ref="M76:U76" si="64">M20-M48</f>
        <v>0</v>
      </c>
      <c r="N76" s="239">
        <f t="shared" si="64"/>
        <v>0</v>
      </c>
      <c r="O76" s="239">
        <f t="shared" si="64"/>
        <v>0</v>
      </c>
      <c r="P76" s="239">
        <f t="shared" si="64"/>
        <v>0</v>
      </c>
      <c r="Q76" s="239">
        <f t="shared" si="64"/>
        <v>0</v>
      </c>
      <c r="R76" s="239">
        <f t="shared" si="64"/>
        <v>0</v>
      </c>
      <c r="S76" s="239">
        <f t="shared" si="64"/>
        <v>0</v>
      </c>
      <c r="T76" s="239">
        <f t="shared" si="64"/>
        <v>0</v>
      </c>
      <c r="U76" s="239">
        <f t="shared" si="64"/>
        <v>0</v>
      </c>
      <c r="V76" s="229"/>
      <c r="W76" s="240">
        <f t="shared" si="38"/>
        <v>0</v>
      </c>
    </row>
    <row r="77" spans="1:23" x14ac:dyDescent="0.25">
      <c r="A77" s="245" t="s">
        <v>12</v>
      </c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7"/>
      <c r="M77" s="244"/>
      <c r="N77" s="244"/>
      <c r="O77" s="244"/>
      <c r="P77" s="244"/>
      <c r="Q77" s="244"/>
      <c r="R77" s="244"/>
      <c r="S77" s="244"/>
      <c r="T77" s="244"/>
      <c r="U77" s="244"/>
      <c r="V77" s="229"/>
      <c r="W77" s="221"/>
    </row>
    <row r="78" spans="1:23" x14ac:dyDescent="0.25">
      <c r="A78" s="215" t="s">
        <v>13</v>
      </c>
      <c r="B78" s="231">
        <f t="shared" ref="B78:L78" si="65">B22-B50</f>
        <v>0</v>
      </c>
      <c r="C78" s="239">
        <f t="shared" si="65"/>
        <v>0</v>
      </c>
      <c r="D78" s="239">
        <f t="shared" si="65"/>
        <v>0</v>
      </c>
      <c r="E78" s="239">
        <f t="shared" si="65"/>
        <v>0</v>
      </c>
      <c r="F78" s="239">
        <f t="shared" si="65"/>
        <v>0</v>
      </c>
      <c r="G78" s="239">
        <f t="shared" si="65"/>
        <v>0</v>
      </c>
      <c r="H78" s="239">
        <f t="shared" si="65"/>
        <v>0</v>
      </c>
      <c r="I78" s="239">
        <f t="shared" si="65"/>
        <v>0</v>
      </c>
      <c r="J78" s="239">
        <f t="shared" si="65"/>
        <v>0</v>
      </c>
      <c r="K78" s="239">
        <f t="shared" si="65"/>
        <v>0</v>
      </c>
      <c r="L78" s="239">
        <f t="shared" si="65"/>
        <v>0</v>
      </c>
      <c r="M78" s="239">
        <f t="shared" ref="M78:U78" si="66">M22-M50</f>
        <v>0</v>
      </c>
      <c r="N78" s="239">
        <f t="shared" si="66"/>
        <v>0</v>
      </c>
      <c r="O78" s="239">
        <f t="shared" si="66"/>
        <v>0</v>
      </c>
      <c r="P78" s="239">
        <f t="shared" si="66"/>
        <v>0</v>
      </c>
      <c r="Q78" s="239">
        <f t="shared" si="66"/>
        <v>0</v>
      </c>
      <c r="R78" s="239">
        <f t="shared" si="66"/>
        <v>0</v>
      </c>
      <c r="S78" s="239">
        <f t="shared" si="66"/>
        <v>0</v>
      </c>
      <c r="T78" s="239">
        <f t="shared" si="66"/>
        <v>0</v>
      </c>
      <c r="U78" s="239">
        <f t="shared" si="66"/>
        <v>0</v>
      </c>
      <c r="V78" s="229"/>
      <c r="W78" s="240">
        <f t="shared" si="38"/>
        <v>0</v>
      </c>
    </row>
    <row r="79" spans="1:23" x14ac:dyDescent="0.25">
      <c r="A79" s="215" t="s">
        <v>14</v>
      </c>
      <c r="B79" s="231">
        <f t="shared" ref="B79:L79" si="67">B23-B51</f>
        <v>0</v>
      </c>
      <c r="C79" s="239">
        <f t="shared" si="67"/>
        <v>0</v>
      </c>
      <c r="D79" s="239">
        <f t="shared" si="67"/>
        <v>0</v>
      </c>
      <c r="E79" s="239">
        <f t="shared" si="67"/>
        <v>0</v>
      </c>
      <c r="F79" s="239">
        <f t="shared" si="67"/>
        <v>0</v>
      </c>
      <c r="G79" s="239">
        <f t="shared" si="67"/>
        <v>0</v>
      </c>
      <c r="H79" s="239">
        <f t="shared" si="67"/>
        <v>0</v>
      </c>
      <c r="I79" s="239">
        <f t="shared" si="67"/>
        <v>0</v>
      </c>
      <c r="J79" s="239">
        <f t="shared" si="67"/>
        <v>0</v>
      </c>
      <c r="K79" s="239">
        <f t="shared" si="67"/>
        <v>0</v>
      </c>
      <c r="L79" s="239">
        <f t="shared" si="67"/>
        <v>0</v>
      </c>
      <c r="M79" s="239">
        <f t="shared" ref="M79:U79" si="68">M23-M51</f>
        <v>0</v>
      </c>
      <c r="N79" s="239">
        <f t="shared" si="68"/>
        <v>0</v>
      </c>
      <c r="O79" s="239">
        <f t="shared" si="68"/>
        <v>0</v>
      </c>
      <c r="P79" s="239">
        <f>P23-P51-0.8</f>
        <v>0.44000000000000905</v>
      </c>
      <c r="Q79" s="239">
        <f t="shared" si="68"/>
        <v>0</v>
      </c>
      <c r="R79" s="239">
        <f t="shared" si="68"/>
        <v>0</v>
      </c>
      <c r="S79" s="239">
        <f t="shared" si="68"/>
        <v>0</v>
      </c>
      <c r="T79" s="239">
        <f t="shared" si="68"/>
        <v>0</v>
      </c>
      <c r="U79" s="239">
        <f t="shared" si="68"/>
        <v>0</v>
      </c>
      <c r="V79" s="229"/>
      <c r="W79" s="239">
        <f t="shared" si="38"/>
        <v>0.44000000000000905</v>
      </c>
    </row>
    <row r="80" spans="1:23" x14ac:dyDescent="0.25">
      <c r="A80" s="215" t="s">
        <v>15</v>
      </c>
      <c r="B80" s="231">
        <f t="shared" ref="B80:L80" si="69">B24-B52</f>
        <v>0</v>
      </c>
      <c r="C80" s="239">
        <f t="shared" si="69"/>
        <v>0</v>
      </c>
      <c r="D80" s="239">
        <f t="shared" si="69"/>
        <v>0</v>
      </c>
      <c r="E80" s="239">
        <f t="shared" si="69"/>
        <v>0</v>
      </c>
      <c r="F80" s="239">
        <f t="shared" si="69"/>
        <v>0</v>
      </c>
      <c r="G80" s="239">
        <f t="shared" si="69"/>
        <v>0</v>
      </c>
      <c r="H80" s="239">
        <f t="shared" si="69"/>
        <v>0</v>
      </c>
      <c r="I80" s="239">
        <f t="shared" si="69"/>
        <v>0</v>
      </c>
      <c r="J80" s="239">
        <f t="shared" si="69"/>
        <v>0</v>
      </c>
      <c r="K80" s="239">
        <f t="shared" si="69"/>
        <v>0</v>
      </c>
      <c r="L80" s="239">
        <f t="shared" si="69"/>
        <v>0</v>
      </c>
      <c r="M80" s="239">
        <f t="shared" ref="M80:U80" si="70">M24-M52</f>
        <v>0</v>
      </c>
      <c r="N80" s="239">
        <f t="shared" si="70"/>
        <v>0</v>
      </c>
      <c r="O80" s="239">
        <f t="shared" si="70"/>
        <v>0</v>
      </c>
      <c r="P80" s="239">
        <f t="shared" si="70"/>
        <v>0</v>
      </c>
      <c r="Q80" s="239">
        <f t="shared" si="70"/>
        <v>0</v>
      </c>
      <c r="R80" s="239">
        <f t="shared" si="70"/>
        <v>0</v>
      </c>
      <c r="S80" s="239">
        <f t="shared" si="70"/>
        <v>0</v>
      </c>
      <c r="T80" s="239">
        <f t="shared" si="70"/>
        <v>0</v>
      </c>
      <c r="U80" s="239">
        <f t="shared" si="70"/>
        <v>0</v>
      </c>
      <c r="V80" s="229"/>
      <c r="W80" s="240">
        <f t="shared" si="38"/>
        <v>0</v>
      </c>
    </row>
    <row r="81" spans="1:23" x14ac:dyDescent="0.25">
      <c r="A81" s="215" t="s">
        <v>16</v>
      </c>
      <c r="B81" s="231">
        <f t="shared" ref="B81:L81" si="71">B25-B53</f>
        <v>0</v>
      </c>
      <c r="C81" s="239">
        <f t="shared" si="71"/>
        <v>0</v>
      </c>
      <c r="D81" s="239">
        <f t="shared" si="71"/>
        <v>0</v>
      </c>
      <c r="E81" s="239">
        <f t="shared" si="71"/>
        <v>0</v>
      </c>
      <c r="F81" s="239">
        <f t="shared" si="71"/>
        <v>0</v>
      </c>
      <c r="G81" s="239">
        <f t="shared" si="71"/>
        <v>0</v>
      </c>
      <c r="H81" s="239">
        <f t="shared" si="71"/>
        <v>0</v>
      </c>
      <c r="I81" s="239">
        <f t="shared" si="71"/>
        <v>0</v>
      </c>
      <c r="J81" s="239">
        <f t="shared" si="71"/>
        <v>0</v>
      </c>
      <c r="K81" s="239">
        <f t="shared" si="71"/>
        <v>0</v>
      </c>
      <c r="L81" s="239">
        <f t="shared" si="71"/>
        <v>0</v>
      </c>
      <c r="M81" s="239">
        <f t="shared" ref="M81:U81" si="72">M25-M53</f>
        <v>0</v>
      </c>
      <c r="N81" s="239">
        <f t="shared" si="72"/>
        <v>0</v>
      </c>
      <c r="O81" s="239">
        <f t="shared" si="72"/>
        <v>0</v>
      </c>
      <c r="P81" s="239">
        <f t="shared" si="72"/>
        <v>0</v>
      </c>
      <c r="Q81" s="239">
        <f t="shared" si="72"/>
        <v>0</v>
      </c>
      <c r="R81" s="239">
        <f t="shared" si="72"/>
        <v>0</v>
      </c>
      <c r="S81" s="239">
        <f t="shared" si="72"/>
        <v>0</v>
      </c>
      <c r="T81" s="239">
        <f t="shared" si="72"/>
        <v>0</v>
      </c>
      <c r="U81" s="239">
        <f t="shared" si="72"/>
        <v>0</v>
      </c>
      <c r="V81" s="229"/>
      <c r="W81" s="240">
        <f t="shared" si="38"/>
        <v>0</v>
      </c>
    </row>
    <row r="82" spans="1:23" x14ac:dyDescent="0.25">
      <c r="A82" s="223" t="s">
        <v>3</v>
      </c>
      <c r="B82" s="234">
        <f t="shared" ref="B82:L82" si="73">B26-B54</f>
        <v>-129.84799999999996</v>
      </c>
      <c r="C82" s="235">
        <f t="shared" si="73"/>
        <v>-235.08800000000019</v>
      </c>
      <c r="D82" s="235">
        <f t="shared" si="73"/>
        <v>-228.03300000000013</v>
      </c>
      <c r="E82" s="235">
        <f t="shared" si="73"/>
        <v>555.90399999999977</v>
      </c>
      <c r="F82" s="235">
        <f t="shared" si="73"/>
        <v>-1138.7139999999999</v>
      </c>
      <c r="G82" s="235">
        <f t="shared" si="73"/>
        <v>-488.94000000000005</v>
      </c>
      <c r="H82" s="235">
        <f t="shared" si="73"/>
        <v>-442.71000000000004</v>
      </c>
      <c r="I82" s="235">
        <f t="shared" si="73"/>
        <v>-462.33299999999997</v>
      </c>
      <c r="J82" s="235">
        <f t="shared" si="73"/>
        <v>-546.84399999999994</v>
      </c>
      <c r="K82" s="235">
        <f t="shared" si="73"/>
        <v>-515.47199999999987</v>
      </c>
      <c r="L82" s="235">
        <f t="shared" si="73"/>
        <v>-511.71199999999999</v>
      </c>
      <c r="M82" s="235">
        <f t="shared" ref="M82:U82" si="74">M26-M54</f>
        <v>-598.75</v>
      </c>
      <c r="N82" s="235">
        <f t="shared" si="74"/>
        <v>-202.66499999999996</v>
      </c>
      <c r="O82" s="235">
        <f t="shared" si="74"/>
        <v>610.42299999999977</v>
      </c>
      <c r="P82" s="235">
        <f t="shared" si="74"/>
        <v>198.73399999999947</v>
      </c>
      <c r="Q82" s="235">
        <f t="shared" si="74"/>
        <v>209.61200000000008</v>
      </c>
      <c r="R82" s="235">
        <f t="shared" si="74"/>
        <v>1347.9539999999997</v>
      </c>
      <c r="S82" s="235">
        <f t="shared" si="74"/>
        <v>429.92100000000028</v>
      </c>
      <c r="T82" s="235">
        <f t="shared" si="74"/>
        <v>684.29599999999937</v>
      </c>
      <c r="U82" s="235">
        <f t="shared" si="74"/>
        <v>86.011000000000422</v>
      </c>
      <c r="V82" s="229"/>
      <c r="W82" s="236"/>
    </row>
    <row r="83" spans="1:23" x14ac:dyDescent="0.25">
      <c r="A83" s="237" t="s">
        <v>134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</row>
    <row r="86" spans="1:23" x14ac:dyDescent="0.25"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</row>
    <row r="89" spans="1:23" x14ac:dyDescent="0.25">
      <c r="C89" s="50">
        <f t="shared" ref="C89:L89" si="75">C26-C54</f>
        <v>-235.08800000000019</v>
      </c>
      <c r="D89" s="50">
        <f t="shared" si="75"/>
        <v>-228.03300000000013</v>
      </c>
      <c r="E89" s="50">
        <f t="shared" si="75"/>
        <v>555.90399999999977</v>
      </c>
      <c r="F89" s="50">
        <f t="shared" si="75"/>
        <v>-1138.7139999999999</v>
      </c>
      <c r="G89" s="50">
        <f t="shared" si="75"/>
        <v>-488.94000000000005</v>
      </c>
      <c r="H89" s="50">
        <f t="shared" si="75"/>
        <v>-442.71000000000004</v>
      </c>
      <c r="I89" s="50">
        <f t="shared" si="75"/>
        <v>-462.33299999999997</v>
      </c>
      <c r="J89" s="50">
        <f t="shared" si="75"/>
        <v>-546.84399999999994</v>
      </c>
      <c r="K89" s="50">
        <f t="shared" si="75"/>
        <v>-515.47199999999987</v>
      </c>
      <c r="L89" s="50">
        <f t="shared" si="75"/>
        <v>-511.71199999999999</v>
      </c>
      <c r="M89" s="50">
        <f t="shared" ref="M89:V89" si="76">M26-M54</f>
        <v>-598.75</v>
      </c>
      <c r="N89" s="50">
        <f t="shared" si="76"/>
        <v>-202.66499999999996</v>
      </c>
      <c r="O89" s="50">
        <f t="shared" si="76"/>
        <v>610.42299999999977</v>
      </c>
      <c r="P89" s="50">
        <f t="shared" si="76"/>
        <v>198.73399999999947</v>
      </c>
      <c r="Q89" s="50">
        <f t="shared" si="76"/>
        <v>209.61200000000008</v>
      </c>
      <c r="R89" s="50">
        <f t="shared" si="76"/>
        <v>1347.9539999999997</v>
      </c>
      <c r="S89" s="50">
        <f t="shared" si="76"/>
        <v>429.92100000000028</v>
      </c>
      <c r="T89" s="50">
        <f t="shared" si="76"/>
        <v>684.29599999999937</v>
      </c>
      <c r="U89" s="50">
        <f t="shared" si="76"/>
        <v>86.011000000000422</v>
      </c>
      <c r="V89" s="50">
        <f t="shared" si="76"/>
        <v>0</v>
      </c>
    </row>
    <row r="90" spans="1:23" x14ac:dyDescent="0.25">
      <c r="A90" s="209" t="s">
        <v>123</v>
      </c>
      <c r="C90" s="50">
        <f t="shared" ref="C90:L90" si="77">C89-C82</f>
        <v>0</v>
      </c>
      <c r="D90" s="50">
        <f t="shared" si="77"/>
        <v>0</v>
      </c>
      <c r="E90" s="50">
        <f t="shared" si="77"/>
        <v>0</v>
      </c>
      <c r="F90" s="50">
        <f t="shared" si="77"/>
        <v>0</v>
      </c>
      <c r="G90" s="50">
        <f t="shared" si="77"/>
        <v>0</v>
      </c>
      <c r="H90" s="50">
        <f t="shared" si="77"/>
        <v>0</v>
      </c>
      <c r="I90" s="50">
        <f t="shared" si="77"/>
        <v>0</v>
      </c>
      <c r="J90" s="50">
        <f t="shared" si="77"/>
        <v>0</v>
      </c>
      <c r="K90" s="50">
        <f t="shared" si="77"/>
        <v>0</v>
      </c>
      <c r="L90" s="50">
        <f t="shared" si="77"/>
        <v>0</v>
      </c>
      <c r="M90" s="50">
        <f t="shared" ref="M90:V90" si="78">M89-M82</f>
        <v>0</v>
      </c>
      <c r="N90" s="50">
        <f t="shared" si="78"/>
        <v>0</v>
      </c>
      <c r="O90" s="50">
        <f t="shared" si="78"/>
        <v>0</v>
      </c>
      <c r="P90" s="50">
        <f t="shared" si="78"/>
        <v>0</v>
      </c>
      <c r="Q90" s="50">
        <f t="shared" si="78"/>
        <v>0</v>
      </c>
      <c r="R90" s="50">
        <f t="shared" si="78"/>
        <v>0</v>
      </c>
      <c r="S90" s="50">
        <f t="shared" si="78"/>
        <v>0</v>
      </c>
      <c r="T90" s="50">
        <f t="shared" si="78"/>
        <v>0</v>
      </c>
      <c r="U90" s="50">
        <f t="shared" si="78"/>
        <v>0</v>
      </c>
      <c r="V90" s="50">
        <f t="shared" si="78"/>
        <v>0</v>
      </c>
    </row>
    <row r="97" ht="17.25" customHeight="1" x14ac:dyDescent="0.25"/>
  </sheetData>
  <mergeCells count="3">
    <mergeCell ref="A21:L21"/>
    <mergeCell ref="A49:L49"/>
    <mergeCell ref="A77:L77"/>
  </mergeCells>
  <conditionalFormatting sqref="A3">
    <cfRule type="expression" dxfId="10" priority="25" stopIfTrue="1">
      <formula>ROUND(#REF!,0)&lt;&gt;0</formula>
    </cfRule>
  </conditionalFormatting>
  <conditionalFormatting sqref="A59">
    <cfRule type="expression" dxfId="9" priority="24" stopIfTrue="1">
      <formula>ROUND(#REF!,0)&lt;&gt;0</formula>
    </cfRule>
  </conditionalFormatting>
  <conditionalFormatting sqref="A31">
    <cfRule type="expression" dxfId="8" priority="23" stopIfTrue="1">
      <formula>ROUND(#REF!,0)&lt;&gt;0</formula>
    </cfRule>
  </conditionalFormatting>
  <pageMargins left="0.45" right="0.2" top="0.25" bottom="0.25" header="0.3" footer="0.3"/>
  <pageSetup paperSize="3" scale="50" fitToWidth="3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5"/>
  <sheetViews>
    <sheetView showGridLines="0" zoomScale="60" zoomScaleNormal="60" workbookViewId="0">
      <selection activeCell="W17" sqref="W17:W18"/>
    </sheetView>
  </sheetViews>
  <sheetFormatPr defaultRowHeight="15" outlineLevelCol="1" x14ac:dyDescent="0.25"/>
  <cols>
    <col min="1" max="1" width="40.42578125" style="33" customWidth="1"/>
    <col min="2" max="2" width="10.42578125" style="33" customWidth="1" outlineLevel="1"/>
    <col min="3" max="3" width="10.85546875" style="33" bestFit="1" customWidth="1"/>
    <col min="4" max="4" width="10.28515625" style="33" bestFit="1" customWidth="1"/>
    <col min="5" max="6" width="10.85546875" style="33" bestFit="1" customWidth="1"/>
    <col min="7" max="12" width="11.28515625" style="33" bestFit="1" customWidth="1"/>
    <col min="13" max="21" width="11.28515625" style="33" customWidth="1"/>
    <col min="22" max="22" width="2.140625" style="33" customWidth="1"/>
    <col min="23" max="23" width="17" style="33" customWidth="1"/>
    <col min="24" max="25" width="9.140625" style="33"/>
    <col min="26" max="26" width="9.140625" style="33" customWidth="1"/>
    <col min="27" max="27" width="9.140625" style="33"/>
    <col min="28" max="28" width="39" style="33" customWidth="1"/>
    <col min="29" max="29" width="9.140625" style="33" customWidth="1" outlineLevel="1"/>
    <col min="30" max="39" width="10" style="33" customWidth="1"/>
    <col min="40" max="40" width="3.7109375" style="33" customWidth="1"/>
    <col min="41" max="41" width="14" style="33" bestFit="1" customWidth="1"/>
    <col min="42" max="16384" width="9.140625" style="33"/>
  </cols>
  <sheetData>
    <row r="1" spans="1:41" ht="27" x14ac:dyDescent="0.35">
      <c r="A1" s="89" t="s">
        <v>120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AB1" s="88" t="s">
        <v>73</v>
      </c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2.5" x14ac:dyDescent="0.3">
      <c r="A2" s="4" t="s">
        <v>121</v>
      </c>
      <c r="AB2" s="4" t="s">
        <v>121</v>
      </c>
    </row>
    <row r="3" spans="1:41" ht="29.25" x14ac:dyDescent="0.25">
      <c r="A3" s="29"/>
      <c r="B3" s="39"/>
      <c r="C3" s="40" t="s">
        <v>17</v>
      </c>
      <c r="D3" s="41"/>
      <c r="E3" s="41"/>
      <c r="F3" s="41"/>
      <c r="G3" s="41"/>
      <c r="H3" s="41"/>
      <c r="I3" s="41"/>
      <c r="J3" s="41"/>
      <c r="K3" s="41"/>
      <c r="L3" s="41"/>
      <c r="M3" s="242"/>
      <c r="N3" s="242"/>
      <c r="O3" s="242"/>
      <c r="P3" s="242"/>
      <c r="Q3" s="242"/>
      <c r="R3" s="242"/>
      <c r="S3" s="242"/>
      <c r="T3" s="242"/>
      <c r="U3" s="242"/>
      <c r="W3" s="30" t="s">
        <v>74</v>
      </c>
      <c r="AB3" s="29"/>
      <c r="AC3" s="39"/>
      <c r="AD3" s="40" t="s">
        <v>17</v>
      </c>
      <c r="AE3" s="41"/>
      <c r="AF3" s="41"/>
      <c r="AG3" s="41"/>
      <c r="AH3" s="41"/>
      <c r="AI3" s="41"/>
      <c r="AJ3" s="41"/>
      <c r="AK3" s="41"/>
      <c r="AL3" s="41"/>
      <c r="AM3" s="41"/>
      <c r="AO3" s="30" t="s">
        <v>74</v>
      </c>
    </row>
    <row r="4" spans="1:41" x14ac:dyDescent="0.25">
      <c r="A4" s="34" t="s">
        <v>1</v>
      </c>
      <c r="B4" s="37">
        <v>2017</v>
      </c>
      <c r="C4" s="37">
        <f>B4+1</f>
        <v>2018</v>
      </c>
      <c r="D4" s="37">
        <f t="shared" ref="D4:L4" si="0">C4+1</f>
        <v>2019</v>
      </c>
      <c r="E4" s="37">
        <f t="shared" si="0"/>
        <v>2020</v>
      </c>
      <c r="F4" s="37">
        <f t="shared" si="0"/>
        <v>2021</v>
      </c>
      <c r="G4" s="37">
        <f t="shared" si="0"/>
        <v>2022</v>
      </c>
      <c r="H4" s="37">
        <f t="shared" si="0"/>
        <v>2023</v>
      </c>
      <c r="I4" s="37">
        <f t="shared" si="0"/>
        <v>2024</v>
      </c>
      <c r="J4" s="37">
        <f t="shared" si="0"/>
        <v>2025</v>
      </c>
      <c r="K4" s="37">
        <f t="shared" si="0"/>
        <v>2026</v>
      </c>
      <c r="L4" s="37">
        <f t="shared" si="0"/>
        <v>2027</v>
      </c>
      <c r="M4" s="37">
        <f t="shared" ref="M4" si="1">L4+1</f>
        <v>2028</v>
      </c>
      <c r="N4" s="37">
        <f t="shared" ref="N4" si="2">M4+1</f>
        <v>2029</v>
      </c>
      <c r="O4" s="37">
        <f t="shared" ref="O4" si="3">N4+1</f>
        <v>2030</v>
      </c>
      <c r="P4" s="37">
        <f t="shared" ref="P4" si="4">O4+1</f>
        <v>2031</v>
      </c>
      <c r="Q4" s="37">
        <f t="shared" ref="Q4" si="5">P4+1</f>
        <v>2032</v>
      </c>
      <c r="R4" s="37">
        <f t="shared" ref="R4" si="6">Q4+1</f>
        <v>2033</v>
      </c>
      <c r="S4" s="37">
        <f t="shared" ref="S4" si="7">R4+1</f>
        <v>2034</v>
      </c>
      <c r="T4" s="37">
        <f t="shared" ref="T4" si="8">S4+1</f>
        <v>2035</v>
      </c>
      <c r="U4" s="37">
        <f t="shared" ref="U4" si="9">T4+1</f>
        <v>2036</v>
      </c>
      <c r="W4" s="38" t="s">
        <v>133</v>
      </c>
      <c r="AB4" s="34" t="s">
        <v>1</v>
      </c>
      <c r="AC4" s="37">
        <f>B4</f>
        <v>2017</v>
      </c>
      <c r="AD4" s="37">
        <f t="shared" ref="AD4:AM4" si="10">C4</f>
        <v>2018</v>
      </c>
      <c r="AE4" s="37">
        <f t="shared" si="10"/>
        <v>2019</v>
      </c>
      <c r="AF4" s="37">
        <f t="shared" si="10"/>
        <v>2020</v>
      </c>
      <c r="AG4" s="37">
        <f t="shared" si="10"/>
        <v>2021</v>
      </c>
      <c r="AH4" s="37">
        <f t="shared" si="10"/>
        <v>2022</v>
      </c>
      <c r="AI4" s="37">
        <f t="shared" si="10"/>
        <v>2023</v>
      </c>
      <c r="AJ4" s="37">
        <f t="shared" si="10"/>
        <v>2024</v>
      </c>
      <c r="AK4" s="37">
        <f t="shared" si="10"/>
        <v>2025</v>
      </c>
      <c r="AL4" s="37">
        <f t="shared" si="10"/>
        <v>2026</v>
      </c>
      <c r="AM4" s="37">
        <f t="shared" si="10"/>
        <v>2027</v>
      </c>
      <c r="AO4" s="37" t="str">
        <f>W4</f>
        <v>2017-2036</v>
      </c>
    </row>
    <row r="5" spans="1:41" x14ac:dyDescent="0.25">
      <c r="A5" s="39" t="s">
        <v>4</v>
      </c>
      <c r="B5" s="45"/>
      <c r="C5" s="39"/>
      <c r="D5" s="39"/>
      <c r="E5" s="39"/>
      <c r="F5" s="39"/>
      <c r="G5" s="39"/>
      <c r="H5" s="39"/>
      <c r="I5" s="39"/>
      <c r="J5" s="39"/>
      <c r="K5" s="39"/>
      <c r="L5" s="39"/>
      <c r="M5" s="243"/>
      <c r="N5" s="243"/>
      <c r="O5" s="243"/>
      <c r="P5" s="243"/>
      <c r="Q5" s="243"/>
      <c r="R5" s="243"/>
      <c r="S5" s="243"/>
      <c r="T5" s="243"/>
      <c r="U5" s="243"/>
      <c r="W5" s="39"/>
      <c r="AB5" s="39" t="s">
        <v>4</v>
      </c>
      <c r="AC5" s="45"/>
      <c r="AD5" s="39"/>
      <c r="AE5" s="39"/>
      <c r="AF5" s="39"/>
      <c r="AG5" s="39"/>
      <c r="AH5" s="39"/>
      <c r="AI5" s="39"/>
      <c r="AJ5" s="39"/>
      <c r="AK5" s="39"/>
      <c r="AL5" s="39"/>
      <c r="AM5" s="39"/>
      <c r="AO5" s="39"/>
    </row>
    <row r="6" spans="1:41" x14ac:dyDescent="0.25">
      <c r="A6" s="47" t="s">
        <v>5</v>
      </c>
      <c r="B6" s="35">
        <f>'2017 IRP Update'!C94</f>
        <v>0</v>
      </c>
      <c r="C6" s="36">
        <f>'2017 IRP Update'!D94</f>
        <v>0</v>
      </c>
      <c r="D6" s="36">
        <f>'2017 IRP Update'!E94</f>
        <v>0</v>
      </c>
      <c r="E6" s="36">
        <f>'2017 IRP Update'!F94</f>
        <v>0</v>
      </c>
      <c r="F6" s="36">
        <f>'2017 IRP Update'!G94</f>
        <v>0</v>
      </c>
      <c r="G6" s="36">
        <f>'2017 IRP Update'!H94</f>
        <v>0</v>
      </c>
      <c r="H6" s="36">
        <f>'2017 IRP Update'!I94</f>
        <v>0</v>
      </c>
      <c r="I6" s="36">
        <f>'2017 IRP Update'!J94</f>
        <v>0</v>
      </c>
      <c r="J6" s="36">
        <f>'2017 IRP Update'!K94</f>
        <v>0</v>
      </c>
      <c r="K6" s="36">
        <f>'2017 IRP Update'!L94</f>
        <v>0</v>
      </c>
      <c r="L6" s="36">
        <f>'2017 IRP Update'!M94</f>
        <v>0</v>
      </c>
      <c r="M6" s="36">
        <f>'2017 IRP Update'!N94</f>
        <v>0</v>
      </c>
      <c r="N6" s="36">
        <f>'2017 IRP Update'!O94</f>
        <v>0</v>
      </c>
      <c r="O6" s="36">
        <f>'2017 IRP Update'!P94</f>
        <v>0</v>
      </c>
      <c r="P6" s="36">
        <f>'2017 IRP Update'!Q94</f>
        <v>0</v>
      </c>
      <c r="Q6" s="36">
        <f>'2017 IRP Update'!R94</f>
        <v>0</v>
      </c>
      <c r="R6" s="36">
        <f>'2017 IRP Update'!S94</f>
        <v>0</v>
      </c>
      <c r="S6" s="36">
        <f>'2017 IRP Update'!T94</f>
        <v>0</v>
      </c>
      <c r="T6" s="36">
        <f>'2017 IRP Update'!U94</f>
        <v>0</v>
      </c>
      <c r="U6" s="36">
        <f>'2017 IRP Update'!V94</f>
        <v>0</v>
      </c>
      <c r="W6" s="46">
        <f>SUM(B6:U6)</f>
        <v>0</v>
      </c>
      <c r="AB6" s="47" t="s">
        <v>5</v>
      </c>
      <c r="AC6" s="35">
        <f t="shared" ref="AC6:AC20" si="11">B6</f>
        <v>0</v>
      </c>
      <c r="AD6" s="36">
        <f t="shared" ref="AD6:AD20" si="12">C6</f>
        <v>0</v>
      </c>
      <c r="AE6" s="36">
        <f t="shared" ref="AE6:AE20" si="13">D6</f>
        <v>0</v>
      </c>
      <c r="AF6" s="36">
        <f t="shared" ref="AF6:AF20" si="14">E6</f>
        <v>0</v>
      </c>
      <c r="AG6" s="36">
        <f t="shared" ref="AG6:AG20" si="15">F6</f>
        <v>0</v>
      </c>
      <c r="AH6" s="36">
        <f t="shared" ref="AH6:AH20" si="16">G6</f>
        <v>0</v>
      </c>
      <c r="AI6" s="36">
        <f t="shared" ref="AI6:AI20" si="17">H6</f>
        <v>0</v>
      </c>
      <c r="AJ6" s="36">
        <f t="shared" ref="AJ6:AJ20" si="18">I6</f>
        <v>0</v>
      </c>
      <c r="AK6" s="36">
        <f t="shared" ref="AK6:AK20" si="19">J6</f>
        <v>0</v>
      </c>
      <c r="AL6" s="36">
        <f t="shared" ref="AL6:AL20" si="20">K6</f>
        <v>0</v>
      </c>
      <c r="AM6" s="36">
        <f t="shared" ref="AM6:AM20" si="21">L6</f>
        <v>0</v>
      </c>
      <c r="AO6" s="46">
        <f t="shared" ref="AO6:AO11" si="22">SUM(AD6:AM6)</f>
        <v>0</v>
      </c>
    </row>
    <row r="7" spans="1:41" x14ac:dyDescent="0.25">
      <c r="A7" s="47" t="s">
        <v>6</v>
      </c>
      <c r="B7" s="35">
        <f>'2017 IRP Update'!C95</f>
        <v>0</v>
      </c>
      <c r="C7" s="36">
        <f>'2017 IRP Update'!D95</f>
        <v>0</v>
      </c>
      <c r="D7" s="36">
        <f>'2017 IRP Update'!E95</f>
        <v>0</v>
      </c>
      <c r="E7" s="36">
        <f>'2017 IRP Update'!F95</f>
        <v>0</v>
      </c>
      <c r="F7" s="36">
        <f>'2017 IRP Update'!G95</f>
        <v>0</v>
      </c>
      <c r="G7" s="36">
        <f>'2017 IRP Update'!H95</f>
        <v>0</v>
      </c>
      <c r="H7" s="36">
        <f>'2017 IRP Update'!I95</f>
        <v>0</v>
      </c>
      <c r="I7" s="36">
        <f>'2017 IRP Update'!J95</f>
        <v>0</v>
      </c>
      <c r="J7" s="36">
        <f>'2017 IRP Update'!K95</f>
        <v>0</v>
      </c>
      <c r="K7" s="36">
        <f>'2017 IRP Update'!L95</f>
        <v>0</v>
      </c>
      <c r="L7" s="36">
        <f>'2017 IRP Update'!M95</f>
        <v>0</v>
      </c>
      <c r="M7" s="36">
        <f>'2017 IRP Update'!N95</f>
        <v>0</v>
      </c>
      <c r="N7" s="36">
        <f>'2017 IRP Update'!O95</f>
        <v>0</v>
      </c>
      <c r="O7" s="36">
        <f>'2017 IRP Update'!P95</f>
        <v>0</v>
      </c>
      <c r="P7" s="36">
        <f>'2017 IRP Update'!Q95</f>
        <v>0</v>
      </c>
      <c r="Q7" s="36">
        <f>'2017 IRP Update'!R95</f>
        <v>0</v>
      </c>
      <c r="R7" s="36">
        <f>'2017 IRP Update'!S95</f>
        <v>0</v>
      </c>
      <c r="S7" s="36">
        <f>'2017 IRP Update'!T95</f>
        <v>0</v>
      </c>
      <c r="T7" s="36">
        <f>'2017 IRP Update'!U95</f>
        <v>0</v>
      </c>
      <c r="U7" s="36">
        <f>'2017 IRP Update'!V95</f>
        <v>0</v>
      </c>
      <c r="W7" s="46">
        <f t="shared" ref="W7:W25" si="23">SUM(B7:U7)</f>
        <v>0</v>
      </c>
      <c r="AB7" s="47" t="s">
        <v>6</v>
      </c>
      <c r="AC7" s="35">
        <f t="shared" si="11"/>
        <v>0</v>
      </c>
      <c r="AD7" s="36">
        <f t="shared" si="12"/>
        <v>0</v>
      </c>
      <c r="AE7" s="36">
        <f t="shared" si="13"/>
        <v>0</v>
      </c>
      <c r="AF7" s="36">
        <f t="shared" si="14"/>
        <v>0</v>
      </c>
      <c r="AG7" s="36">
        <f t="shared" si="15"/>
        <v>0</v>
      </c>
      <c r="AH7" s="36">
        <f t="shared" si="16"/>
        <v>0</v>
      </c>
      <c r="AI7" s="36">
        <f t="shared" si="17"/>
        <v>0</v>
      </c>
      <c r="AJ7" s="36">
        <f t="shared" si="18"/>
        <v>0</v>
      </c>
      <c r="AK7" s="36">
        <f t="shared" si="19"/>
        <v>0</v>
      </c>
      <c r="AL7" s="36">
        <f t="shared" si="20"/>
        <v>0</v>
      </c>
      <c r="AM7" s="36">
        <f t="shared" si="21"/>
        <v>0</v>
      </c>
      <c r="AO7" s="46">
        <f t="shared" si="22"/>
        <v>0</v>
      </c>
    </row>
    <row r="8" spans="1:41" x14ac:dyDescent="0.25">
      <c r="A8" s="47" t="s">
        <v>7</v>
      </c>
      <c r="B8" s="35">
        <f>'2017 IRP Update'!C96</f>
        <v>150</v>
      </c>
      <c r="C8" s="36">
        <f>'2017 IRP Update'!D96</f>
        <v>119</v>
      </c>
      <c r="D8" s="36">
        <f>'2017 IRP Update'!E96</f>
        <v>126</v>
      </c>
      <c r="E8" s="36">
        <f>'2017 IRP Update'!F96</f>
        <v>122</v>
      </c>
      <c r="F8" s="36">
        <f>'2017 IRP Update'!G96</f>
        <v>104.91000000000001</v>
      </c>
      <c r="G8" s="36">
        <f>'2017 IRP Update'!H96</f>
        <v>98.95</v>
      </c>
      <c r="H8" s="36">
        <f>'2017 IRP Update'!I96</f>
        <v>96.200000000000017</v>
      </c>
      <c r="I8" s="36">
        <f>'2017 IRP Update'!J96</f>
        <v>94.89</v>
      </c>
      <c r="J8" s="36">
        <f>'2017 IRP Update'!K96</f>
        <v>99.74</v>
      </c>
      <c r="K8" s="36">
        <f>'2017 IRP Update'!L96</f>
        <v>96.060000000000016</v>
      </c>
      <c r="L8" s="36">
        <f>'2017 IRP Update'!M96</f>
        <v>90.280000000000015</v>
      </c>
      <c r="M8" s="36">
        <f>'2017 IRP Update'!N96</f>
        <v>90.330000000000013</v>
      </c>
      <c r="N8" s="36">
        <f>'2017 IRP Update'!O96</f>
        <v>84.350000000000023</v>
      </c>
      <c r="O8" s="36">
        <f>'2017 IRP Update'!P96</f>
        <v>87.929999999999993</v>
      </c>
      <c r="P8" s="36">
        <f>'2017 IRP Update'!Q96</f>
        <v>86.62</v>
      </c>
      <c r="Q8" s="36">
        <f>'2017 IRP Update'!R96</f>
        <v>74.960000000000008</v>
      </c>
      <c r="R8" s="36">
        <f>'2017 IRP Update'!S96</f>
        <v>70.48</v>
      </c>
      <c r="S8" s="36">
        <f>'2017 IRP Update'!T96</f>
        <v>62.829999999999991</v>
      </c>
      <c r="T8" s="36">
        <f>'2017 IRP Update'!U96</f>
        <v>60.540000000000006</v>
      </c>
      <c r="U8" s="36">
        <f>'2017 IRP Update'!V96</f>
        <v>60.860000000000007</v>
      </c>
      <c r="W8" s="46">
        <f t="shared" si="23"/>
        <v>1876.93</v>
      </c>
      <c r="AB8" s="47" t="s">
        <v>7</v>
      </c>
      <c r="AC8" s="35">
        <f t="shared" si="11"/>
        <v>150</v>
      </c>
      <c r="AD8" s="36">
        <f t="shared" si="12"/>
        <v>119</v>
      </c>
      <c r="AE8" s="36">
        <f t="shared" si="13"/>
        <v>126</v>
      </c>
      <c r="AF8" s="36">
        <f t="shared" si="14"/>
        <v>122</v>
      </c>
      <c r="AG8" s="36">
        <f t="shared" si="15"/>
        <v>104.91000000000001</v>
      </c>
      <c r="AH8" s="36">
        <f t="shared" si="16"/>
        <v>98.95</v>
      </c>
      <c r="AI8" s="36">
        <f t="shared" si="17"/>
        <v>96.200000000000017</v>
      </c>
      <c r="AJ8" s="36">
        <f t="shared" si="18"/>
        <v>94.89</v>
      </c>
      <c r="AK8" s="36">
        <f t="shared" si="19"/>
        <v>99.74</v>
      </c>
      <c r="AL8" s="36">
        <f t="shared" si="20"/>
        <v>96.060000000000016</v>
      </c>
      <c r="AM8" s="36">
        <f t="shared" si="21"/>
        <v>90.280000000000015</v>
      </c>
      <c r="AO8" s="46">
        <f t="shared" si="22"/>
        <v>1048.0300000000002</v>
      </c>
    </row>
    <row r="9" spans="1:41" x14ac:dyDescent="0.25">
      <c r="A9" s="47" t="s">
        <v>8</v>
      </c>
      <c r="B9" s="35">
        <f>'2017 IRP Update'!C97</f>
        <v>0</v>
      </c>
      <c r="C9" s="36">
        <f>'2017 IRP Update'!D97</f>
        <v>0</v>
      </c>
      <c r="D9" s="36">
        <f>'2017 IRP Update'!E97</f>
        <v>0</v>
      </c>
      <c r="E9" s="36">
        <f>'2017 IRP Update'!F97</f>
        <v>0</v>
      </c>
      <c r="F9" s="36">
        <f>'2017 IRP Update'!G97</f>
        <v>0</v>
      </c>
      <c r="G9" s="36">
        <f>'2017 IRP Update'!H97</f>
        <v>0</v>
      </c>
      <c r="H9" s="36">
        <f>'2017 IRP Update'!I97</f>
        <v>0</v>
      </c>
      <c r="I9" s="36">
        <f>'2017 IRP Update'!J97</f>
        <v>0</v>
      </c>
      <c r="J9" s="36">
        <f>'2017 IRP Update'!K97</f>
        <v>0</v>
      </c>
      <c r="K9" s="36">
        <f>'2017 IRP Update'!L97</f>
        <v>0</v>
      </c>
      <c r="L9" s="36">
        <f>'2017 IRP Update'!M97</f>
        <v>0</v>
      </c>
      <c r="M9" s="36">
        <f>'2017 IRP Update'!N97</f>
        <v>0</v>
      </c>
      <c r="N9" s="36">
        <f>'2017 IRP Update'!O97</f>
        <v>68.37</v>
      </c>
      <c r="O9" s="36">
        <f>'2017 IRP Update'!P97</f>
        <v>0</v>
      </c>
      <c r="P9" s="36">
        <f>'2017 IRP Update'!Q97</f>
        <v>0</v>
      </c>
      <c r="Q9" s="36">
        <f>'2017 IRP Update'!R97</f>
        <v>0</v>
      </c>
      <c r="R9" s="36">
        <f>'2017 IRP Update'!S97</f>
        <v>50.01</v>
      </c>
      <c r="S9" s="36">
        <f>'2017 IRP Update'!T97</f>
        <v>47.95</v>
      </c>
      <c r="T9" s="36">
        <f>'2017 IRP Update'!U97</f>
        <v>89.58</v>
      </c>
      <c r="U9" s="36">
        <f>'2017 IRP Update'!V97</f>
        <v>11.629999999999999</v>
      </c>
      <c r="W9" s="46">
        <f t="shared" si="23"/>
        <v>267.53999999999996</v>
      </c>
      <c r="AB9" s="47" t="s">
        <v>8</v>
      </c>
      <c r="AC9" s="35">
        <f t="shared" si="11"/>
        <v>0</v>
      </c>
      <c r="AD9" s="36">
        <f t="shared" si="12"/>
        <v>0</v>
      </c>
      <c r="AE9" s="36">
        <f t="shared" si="13"/>
        <v>0</v>
      </c>
      <c r="AF9" s="36">
        <f t="shared" si="14"/>
        <v>0</v>
      </c>
      <c r="AG9" s="36">
        <f t="shared" si="15"/>
        <v>0</v>
      </c>
      <c r="AH9" s="36">
        <f t="shared" si="16"/>
        <v>0</v>
      </c>
      <c r="AI9" s="36">
        <f t="shared" si="17"/>
        <v>0</v>
      </c>
      <c r="AJ9" s="36">
        <f t="shared" si="18"/>
        <v>0</v>
      </c>
      <c r="AK9" s="36">
        <f t="shared" si="19"/>
        <v>0</v>
      </c>
      <c r="AL9" s="36">
        <f t="shared" si="20"/>
        <v>0</v>
      </c>
      <c r="AM9" s="36">
        <f t="shared" si="21"/>
        <v>0</v>
      </c>
      <c r="AO9" s="46">
        <f t="shared" si="22"/>
        <v>0</v>
      </c>
    </row>
    <row r="10" spans="1:41" x14ac:dyDescent="0.25">
      <c r="A10" s="47" t="s">
        <v>9</v>
      </c>
      <c r="B10" s="35">
        <f>'2017 IRP Update'!C98</f>
        <v>0</v>
      </c>
      <c r="C10" s="36">
        <f>'2017 IRP Update'!D98</f>
        <v>0</v>
      </c>
      <c r="D10" s="36">
        <f>'2017 IRP Update'!E98</f>
        <v>0</v>
      </c>
      <c r="E10" s="36">
        <f>'2017 IRP Update'!F98</f>
        <v>911.09999999999991</v>
      </c>
      <c r="F10" s="36">
        <f>'2017 IRP Update'!G98</f>
        <v>399.5</v>
      </c>
      <c r="G10" s="36">
        <f>'2017 IRP Update'!H98</f>
        <v>0</v>
      </c>
      <c r="H10" s="36">
        <f>'2017 IRP Update'!I98</f>
        <v>0</v>
      </c>
      <c r="I10" s="36">
        <f>'2017 IRP Update'!J98</f>
        <v>0</v>
      </c>
      <c r="J10" s="36">
        <f>'2017 IRP Update'!K98</f>
        <v>0</v>
      </c>
      <c r="K10" s="36">
        <f>'2017 IRP Update'!L98</f>
        <v>0</v>
      </c>
      <c r="L10" s="36">
        <f>'2017 IRP Update'!M98</f>
        <v>0</v>
      </c>
      <c r="M10" s="36">
        <f>'2017 IRP Update'!N98</f>
        <v>0</v>
      </c>
      <c r="N10" s="36">
        <f>'2017 IRP Update'!O98</f>
        <v>0</v>
      </c>
      <c r="O10" s="36">
        <f>'2017 IRP Update'!P98</f>
        <v>120.7</v>
      </c>
      <c r="P10" s="36">
        <f>'2017 IRP Update'!Q98</f>
        <v>0</v>
      </c>
      <c r="Q10" s="36">
        <f>'2017 IRP Update'!R98</f>
        <v>0</v>
      </c>
      <c r="R10" s="36">
        <f>'2017 IRP Update'!S98</f>
        <v>800</v>
      </c>
      <c r="S10" s="36">
        <f>'2017 IRP Update'!T98</f>
        <v>0</v>
      </c>
      <c r="T10" s="36">
        <f>'2017 IRP Update'!U98</f>
        <v>332.61599999999999</v>
      </c>
      <c r="U10" s="36">
        <f>'2017 IRP Update'!V98</f>
        <v>149.11000000000001</v>
      </c>
      <c r="W10" s="46">
        <f t="shared" si="23"/>
        <v>2713.0260000000003</v>
      </c>
      <c r="AB10" s="47" t="s">
        <v>9</v>
      </c>
      <c r="AC10" s="35">
        <f t="shared" si="11"/>
        <v>0</v>
      </c>
      <c r="AD10" s="36">
        <f t="shared" si="12"/>
        <v>0</v>
      </c>
      <c r="AE10" s="36">
        <f t="shared" si="13"/>
        <v>0</v>
      </c>
      <c r="AF10" s="36">
        <f t="shared" si="14"/>
        <v>911.09999999999991</v>
      </c>
      <c r="AG10" s="36">
        <f t="shared" si="15"/>
        <v>399.5</v>
      </c>
      <c r="AH10" s="36">
        <f t="shared" si="16"/>
        <v>0</v>
      </c>
      <c r="AI10" s="36">
        <f t="shared" si="17"/>
        <v>0</v>
      </c>
      <c r="AJ10" s="36">
        <f t="shared" si="18"/>
        <v>0</v>
      </c>
      <c r="AK10" s="36">
        <f t="shared" si="19"/>
        <v>0</v>
      </c>
      <c r="AL10" s="36">
        <f t="shared" si="20"/>
        <v>0</v>
      </c>
      <c r="AM10" s="36">
        <f t="shared" si="21"/>
        <v>0</v>
      </c>
      <c r="AO10" s="46">
        <f t="shared" si="22"/>
        <v>1310.5999999999999</v>
      </c>
    </row>
    <row r="11" spans="1:41" x14ac:dyDescent="0.25">
      <c r="A11" s="47" t="s">
        <v>61</v>
      </c>
      <c r="B11" s="35">
        <f>'2017 IRP Update'!C99</f>
        <v>0</v>
      </c>
      <c r="C11" s="36">
        <f>'2017 IRP Update'!D99</f>
        <v>0</v>
      </c>
      <c r="D11" s="36">
        <f>'2017 IRP Update'!E99</f>
        <v>0</v>
      </c>
      <c r="E11" s="36">
        <f>'2017 IRP Update'!F99</f>
        <v>0</v>
      </c>
      <c r="F11" s="36">
        <f>'2017 IRP Update'!G99</f>
        <v>0</v>
      </c>
      <c r="G11" s="36">
        <f>'2017 IRP Update'!H99</f>
        <v>0</v>
      </c>
      <c r="H11" s="36">
        <f>'2017 IRP Update'!I99</f>
        <v>0</v>
      </c>
      <c r="I11" s="36">
        <f>'2017 IRP Update'!J99</f>
        <v>0</v>
      </c>
      <c r="J11" s="36">
        <f>'2017 IRP Update'!K99</f>
        <v>0</v>
      </c>
      <c r="K11" s="36">
        <f>'2017 IRP Update'!L99</f>
        <v>0</v>
      </c>
      <c r="L11" s="36">
        <f>'2017 IRP Update'!M99</f>
        <v>0</v>
      </c>
      <c r="M11" s="36">
        <f>'2017 IRP Update'!N99</f>
        <v>0</v>
      </c>
      <c r="N11" s="36">
        <f>'2017 IRP Update'!O99</f>
        <v>0</v>
      </c>
      <c r="O11" s="36">
        <f>'2017 IRP Update'!P99</f>
        <v>0</v>
      </c>
      <c r="P11" s="36">
        <f>'2017 IRP Update'!Q99</f>
        <v>0</v>
      </c>
      <c r="Q11" s="36">
        <f>'2017 IRP Update'!R99</f>
        <v>0</v>
      </c>
      <c r="R11" s="36">
        <f>'2017 IRP Update'!S99</f>
        <v>0</v>
      </c>
      <c r="S11" s="36">
        <f>'2017 IRP Update'!T99</f>
        <v>0</v>
      </c>
      <c r="T11" s="36">
        <f>'2017 IRP Update'!U99</f>
        <v>0</v>
      </c>
      <c r="U11" s="36">
        <f>'2017 IRP Update'!V99</f>
        <v>0</v>
      </c>
      <c r="W11" s="46">
        <f t="shared" si="23"/>
        <v>0</v>
      </c>
      <c r="AB11" s="47" t="s">
        <v>61</v>
      </c>
      <c r="AC11" s="35">
        <f t="shared" si="11"/>
        <v>0</v>
      </c>
      <c r="AD11" s="36">
        <f t="shared" si="12"/>
        <v>0</v>
      </c>
      <c r="AE11" s="36">
        <f t="shared" si="13"/>
        <v>0</v>
      </c>
      <c r="AF11" s="36">
        <f t="shared" si="14"/>
        <v>0</v>
      </c>
      <c r="AG11" s="36">
        <f t="shared" si="15"/>
        <v>0</v>
      </c>
      <c r="AH11" s="36">
        <f t="shared" si="16"/>
        <v>0</v>
      </c>
      <c r="AI11" s="36">
        <f t="shared" si="17"/>
        <v>0</v>
      </c>
      <c r="AJ11" s="36">
        <f t="shared" si="18"/>
        <v>0</v>
      </c>
      <c r="AK11" s="36">
        <f t="shared" si="19"/>
        <v>0</v>
      </c>
      <c r="AL11" s="36">
        <f t="shared" si="20"/>
        <v>0</v>
      </c>
      <c r="AM11" s="36">
        <f t="shared" si="21"/>
        <v>0</v>
      </c>
      <c r="AO11" s="46">
        <f t="shared" si="22"/>
        <v>0</v>
      </c>
    </row>
    <row r="12" spans="1:41" x14ac:dyDescent="0.25">
      <c r="A12" s="47" t="s">
        <v>10</v>
      </c>
      <c r="B12" s="35">
        <f>'2017 IRP Update'!C100</f>
        <v>0</v>
      </c>
      <c r="C12" s="36">
        <f>'2017 IRP Update'!D100</f>
        <v>0</v>
      </c>
      <c r="D12" s="36">
        <f>'2017 IRP Update'!E100</f>
        <v>0</v>
      </c>
      <c r="E12" s="36">
        <f>'2017 IRP Update'!F100</f>
        <v>0</v>
      </c>
      <c r="F12" s="36">
        <f>'2017 IRP Update'!G100</f>
        <v>0</v>
      </c>
      <c r="G12" s="36">
        <f>'2017 IRP Update'!H100</f>
        <v>0</v>
      </c>
      <c r="H12" s="36">
        <f>'2017 IRP Update'!I100</f>
        <v>0</v>
      </c>
      <c r="I12" s="36">
        <f>'2017 IRP Update'!J100</f>
        <v>0</v>
      </c>
      <c r="J12" s="36">
        <f>'2017 IRP Update'!K100</f>
        <v>0</v>
      </c>
      <c r="K12" s="36">
        <f>'2017 IRP Update'!L100</f>
        <v>0</v>
      </c>
      <c r="L12" s="36">
        <f>'2017 IRP Update'!M100</f>
        <v>0</v>
      </c>
      <c r="M12" s="36">
        <f>'2017 IRP Update'!N100</f>
        <v>0</v>
      </c>
      <c r="N12" s="36">
        <f>'2017 IRP Update'!O100</f>
        <v>0</v>
      </c>
      <c r="O12" s="36">
        <f>'2017 IRP Update'!P100</f>
        <v>650.84799999999996</v>
      </c>
      <c r="P12" s="36">
        <f>'2017 IRP Update'!Q100</f>
        <v>94.608999999999995</v>
      </c>
      <c r="Q12" s="36">
        <f>'2017 IRP Update'!R100</f>
        <v>132.29499999999999</v>
      </c>
      <c r="R12" s="36">
        <f>'2017 IRP Update'!S100</f>
        <v>976.346</v>
      </c>
      <c r="S12" s="36">
        <f>'2017 IRP Update'!T100</f>
        <v>0</v>
      </c>
      <c r="T12" s="36">
        <f>'2017 IRP Update'!U100</f>
        <v>5.8979999999999997</v>
      </c>
      <c r="U12" s="36">
        <f>'2017 IRP Update'!V100</f>
        <v>0</v>
      </c>
      <c r="W12" s="46">
        <f t="shared" si="23"/>
        <v>1859.9959999999999</v>
      </c>
      <c r="AB12" s="75" t="s">
        <v>10</v>
      </c>
      <c r="AC12" s="35">
        <f t="shared" si="11"/>
        <v>0</v>
      </c>
      <c r="AD12" s="36">
        <f t="shared" si="12"/>
        <v>0</v>
      </c>
      <c r="AE12" s="36">
        <f t="shared" si="13"/>
        <v>0</v>
      </c>
      <c r="AF12" s="36">
        <f t="shared" si="14"/>
        <v>0</v>
      </c>
      <c r="AG12" s="36">
        <f t="shared" si="15"/>
        <v>0</v>
      </c>
      <c r="AH12" s="36">
        <f t="shared" si="16"/>
        <v>0</v>
      </c>
      <c r="AI12" s="36">
        <f t="shared" si="17"/>
        <v>0</v>
      </c>
      <c r="AJ12" s="36">
        <f t="shared" si="18"/>
        <v>0</v>
      </c>
      <c r="AK12" s="36">
        <f t="shared" si="19"/>
        <v>0</v>
      </c>
      <c r="AL12" s="36">
        <f t="shared" si="20"/>
        <v>0</v>
      </c>
      <c r="AM12" s="36">
        <f t="shared" si="21"/>
        <v>0</v>
      </c>
      <c r="AO12" s="87">
        <f>SUM(AD12:AM12)</f>
        <v>0</v>
      </c>
    </row>
    <row r="13" spans="1:41" x14ac:dyDescent="0.25">
      <c r="A13" s="91" t="s">
        <v>62</v>
      </c>
      <c r="B13" s="35">
        <f>'2017 IRP Update'!C101</f>
        <v>0</v>
      </c>
      <c r="C13" s="36">
        <f>'2017 IRP Update'!D101</f>
        <v>0</v>
      </c>
      <c r="D13" s="36">
        <f>'2017 IRP Update'!E101</f>
        <v>0</v>
      </c>
      <c r="E13" s="36">
        <f>'2017 IRP Update'!F101</f>
        <v>0</v>
      </c>
      <c r="F13" s="36">
        <f>'2017 IRP Update'!G101</f>
        <v>0</v>
      </c>
      <c r="G13" s="36">
        <f>'2017 IRP Update'!H101</f>
        <v>0</v>
      </c>
      <c r="H13" s="36">
        <f>'2017 IRP Update'!I101</f>
        <v>0</v>
      </c>
      <c r="I13" s="36">
        <f>'2017 IRP Update'!J101</f>
        <v>0</v>
      </c>
      <c r="J13" s="36">
        <f>'2017 IRP Update'!K101</f>
        <v>0</v>
      </c>
      <c r="K13" s="36">
        <f>'2017 IRP Update'!L101</f>
        <v>0</v>
      </c>
      <c r="L13" s="36">
        <f>'2017 IRP Update'!M101</f>
        <v>0</v>
      </c>
      <c r="M13" s="36">
        <f>'2017 IRP Update'!N101</f>
        <v>0</v>
      </c>
      <c r="N13" s="36">
        <f>'2017 IRP Update'!O101</f>
        <v>0</v>
      </c>
      <c r="O13" s="36">
        <f>'2017 IRP Update'!P101</f>
        <v>0</v>
      </c>
      <c r="P13" s="36">
        <f>'2017 IRP Update'!Q101</f>
        <v>0</v>
      </c>
      <c r="Q13" s="36">
        <f>'2017 IRP Update'!R101</f>
        <v>0</v>
      </c>
      <c r="R13" s="36">
        <f>'2017 IRP Update'!S101</f>
        <v>0</v>
      </c>
      <c r="S13" s="36">
        <f>'2017 IRP Update'!T101</f>
        <v>0</v>
      </c>
      <c r="T13" s="36">
        <f>'2017 IRP Update'!U101</f>
        <v>0</v>
      </c>
      <c r="U13" s="36">
        <f>'2017 IRP Update'!V101</f>
        <v>0</v>
      </c>
      <c r="W13" s="46">
        <f t="shared" si="23"/>
        <v>0</v>
      </c>
      <c r="AB13" s="43" t="s">
        <v>62</v>
      </c>
      <c r="AC13" s="35">
        <f t="shared" si="11"/>
        <v>0</v>
      </c>
      <c r="AD13" s="36">
        <f t="shared" si="12"/>
        <v>0</v>
      </c>
      <c r="AE13" s="36">
        <f t="shared" si="13"/>
        <v>0</v>
      </c>
      <c r="AF13" s="36">
        <f t="shared" si="14"/>
        <v>0</v>
      </c>
      <c r="AG13" s="36">
        <f t="shared" si="15"/>
        <v>0</v>
      </c>
      <c r="AH13" s="36">
        <f t="shared" si="16"/>
        <v>0</v>
      </c>
      <c r="AI13" s="36">
        <f t="shared" si="17"/>
        <v>0</v>
      </c>
      <c r="AJ13" s="36">
        <f t="shared" si="18"/>
        <v>0</v>
      </c>
      <c r="AK13" s="36">
        <f t="shared" si="19"/>
        <v>0</v>
      </c>
      <c r="AL13" s="36">
        <f t="shared" si="20"/>
        <v>0</v>
      </c>
      <c r="AM13" s="36">
        <f t="shared" si="21"/>
        <v>0</v>
      </c>
      <c r="AO13" s="46">
        <f>SUM(AD13:AM13)</f>
        <v>0</v>
      </c>
    </row>
    <row r="14" spans="1:41" x14ac:dyDescent="0.25">
      <c r="A14" s="208" t="s">
        <v>63</v>
      </c>
      <c r="B14" s="35">
        <f>'2017 IRP Update'!C102</f>
        <v>0</v>
      </c>
      <c r="C14" s="36">
        <f>'2017 IRP Update'!D102</f>
        <v>0</v>
      </c>
      <c r="D14" s="36">
        <f>'2017 IRP Update'!E102</f>
        <v>0</v>
      </c>
      <c r="E14" s="36">
        <f>'2017 IRP Update'!F102</f>
        <v>0</v>
      </c>
      <c r="F14" s="36">
        <f>'2017 IRP Update'!G102</f>
        <v>0</v>
      </c>
      <c r="G14" s="36">
        <f>'2017 IRP Update'!H102</f>
        <v>0</v>
      </c>
      <c r="H14" s="36">
        <f>'2017 IRP Update'!I102</f>
        <v>0</v>
      </c>
      <c r="I14" s="36">
        <f>'2017 IRP Update'!J102</f>
        <v>0</v>
      </c>
      <c r="J14" s="36">
        <f>'2017 IRP Update'!K102</f>
        <v>0</v>
      </c>
      <c r="K14" s="36">
        <f>'2017 IRP Update'!L102</f>
        <v>0</v>
      </c>
      <c r="L14" s="36">
        <f>'2017 IRP Update'!M102</f>
        <v>0</v>
      </c>
      <c r="M14" s="36">
        <f>'2017 IRP Update'!N102</f>
        <v>0</v>
      </c>
      <c r="N14" s="36">
        <f>'2017 IRP Update'!O102</f>
        <v>0</v>
      </c>
      <c r="O14" s="36">
        <f>'2017 IRP Update'!P102</f>
        <v>0</v>
      </c>
      <c r="P14" s="36">
        <f>'2017 IRP Update'!Q102</f>
        <v>0</v>
      </c>
      <c r="Q14" s="36">
        <f>'2017 IRP Update'!R102</f>
        <v>0</v>
      </c>
      <c r="R14" s="36">
        <f>'2017 IRP Update'!S102</f>
        <v>0</v>
      </c>
      <c r="S14" s="36">
        <f>'2017 IRP Update'!T102</f>
        <v>0</v>
      </c>
      <c r="T14" s="36">
        <f>'2017 IRP Update'!U102</f>
        <v>0</v>
      </c>
      <c r="U14" s="36">
        <f>'2017 IRP Update'!V102</f>
        <v>0</v>
      </c>
      <c r="W14" s="46">
        <f t="shared" si="23"/>
        <v>0</v>
      </c>
      <c r="AB14" s="207" t="s">
        <v>63</v>
      </c>
      <c r="AC14" s="35">
        <f t="shared" si="11"/>
        <v>0</v>
      </c>
      <c r="AD14" s="36">
        <f t="shared" si="12"/>
        <v>0</v>
      </c>
      <c r="AE14" s="36">
        <f t="shared" si="13"/>
        <v>0</v>
      </c>
      <c r="AF14" s="36">
        <f t="shared" si="14"/>
        <v>0</v>
      </c>
      <c r="AG14" s="36">
        <f t="shared" si="15"/>
        <v>0</v>
      </c>
      <c r="AH14" s="36">
        <f t="shared" si="16"/>
        <v>0</v>
      </c>
      <c r="AI14" s="36">
        <f t="shared" si="17"/>
        <v>0</v>
      </c>
      <c r="AJ14" s="36">
        <f t="shared" si="18"/>
        <v>0</v>
      </c>
      <c r="AK14" s="36">
        <f t="shared" si="19"/>
        <v>0</v>
      </c>
      <c r="AL14" s="36">
        <f t="shared" si="20"/>
        <v>0</v>
      </c>
      <c r="AM14" s="36">
        <f t="shared" si="21"/>
        <v>0</v>
      </c>
      <c r="AO14" s="46">
        <f t="shared" ref="AO14:AO19" si="24">SUM(AD14:AM14)</f>
        <v>0</v>
      </c>
    </row>
    <row r="15" spans="1:41" x14ac:dyDescent="0.25">
      <c r="A15" s="208" t="s">
        <v>64</v>
      </c>
      <c r="B15" s="35">
        <f>'2017 IRP Update'!C103</f>
        <v>0</v>
      </c>
      <c r="C15" s="36">
        <f>'2017 IRP Update'!D103</f>
        <v>0</v>
      </c>
      <c r="D15" s="36">
        <f>'2017 IRP Update'!E103</f>
        <v>0</v>
      </c>
      <c r="E15" s="36">
        <f>'2017 IRP Update'!F103</f>
        <v>0</v>
      </c>
      <c r="F15" s="36">
        <f>'2017 IRP Update'!G103</f>
        <v>0</v>
      </c>
      <c r="G15" s="36">
        <f>'2017 IRP Update'!H103</f>
        <v>0</v>
      </c>
      <c r="H15" s="36">
        <f>'2017 IRP Update'!I103</f>
        <v>0</v>
      </c>
      <c r="I15" s="36">
        <f>'2017 IRP Update'!J103</f>
        <v>0</v>
      </c>
      <c r="J15" s="36">
        <f>'2017 IRP Update'!K103</f>
        <v>0</v>
      </c>
      <c r="K15" s="36">
        <f>'2017 IRP Update'!L103</f>
        <v>0</v>
      </c>
      <c r="L15" s="36">
        <f>'2017 IRP Update'!M103</f>
        <v>0</v>
      </c>
      <c r="M15" s="36">
        <f>'2017 IRP Update'!N103</f>
        <v>0</v>
      </c>
      <c r="N15" s="36">
        <f>'2017 IRP Update'!O103</f>
        <v>0</v>
      </c>
      <c r="O15" s="36">
        <f>'2017 IRP Update'!P103</f>
        <v>0</v>
      </c>
      <c r="P15" s="36">
        <f>'2017 IRP Update'!Q103</f>
        <v>0</v>
      </c>
      <c r="Q15" s="36">
        <f>'2017 IRP Update'!R103</f>
        <v>0</v>
      </c>
      <c r="R15" s="36">
        <f>'2017 IRP Update'!S103</f>
        <v>0</v>
      </c>
      <c r="S15" s="36">
        <f>'2017 IRP Update'!T103</f>
        <v>0</v>
      </c>
      <c r="T15" s="36">
        <f>'2017 IRP Update'!U103</f>
        <v>0</v>
      </c>
      <c r="U15" s="36">
        <f>'2017 IRP Update'!V103</f>
        <v>0</v>
      </c>
      <c r="W15" s="46">
        <f t="shared" si="23"/>
        <v>0</v>
      </c>
      <c r="AB15" s="207" t="s">
        <v>64</v>
      </c>
      <c r="AC15" s="35">
        <f t="shared" si="11"/>
        <v>0</v>
      </c>
      <c r="AD15" s="36">
        <f t="shared" si="12"/>
        <v>0</v>
      </c>
      <c r="AE15" s="36">
        <f t="shared" si="13"/>
        <v>0</v>
      </c>
      <c r="AF15" s="36">
        <f t="shared" si="14"/>
        <v>0</v>
      </c>
      <c r="AG15" s="36">
        <f t="shared" si="15"/>
        <v>0</v>
      </c>
      <c r="AH15" s="36">
        <f t="shared" si="16"/>
        <v>0</v>
      </c>
      <c r="AI15" s="36">
        <f t="shared" si="17"/>
        <v>0</v>
      </c>
      <c r="AJ15" s="36">
        <f t="shared" si="18"/>
        <v>0</v>
      </c>
      <c r="AK15" s="36">
        <f t="shared" si="19"/>
        <v>0</v>
      </c>
      <c r="AL15" s="36">
        <f t="shared" si="20"/>
        <v>0</v>
      </c>
      <c r="AM15" s="36">
        <f t="shared" si="21"/>
        <v>0</v>
      </c>
      <c r="AO15" s="46">
        <f t="shared" si="24"/>
        <v>0</v>
      </c>
    </row>
    <row r="16" spans="1:41" x14ac:dyDescent="0.25">
      <c r="A16" s="208" t="s">
        <v>65</v>
      </c>
      <c r="B16" s="35">
        <f>'2017 IRP Update'!C104</f>
        <v>0</v>
      </c>
      <c r="C16" s="36">
        <f>'2017 IRP Update'!D104</f>
        <v>0</v>
      </c>
      <c r="D16" s="36">
        <f>'2017 IRP Update'!E104</f>
        <v>1</v>
      </c>
      <c r="E16" s="36">
        <f>'2017 IRP Update'!F104</f>
        <v>0</v>
      </c>
      <c r="F16" s="36">
        <f>'2017 IRP Update'!G104</f>
        <v>0</v>
      </c>
      <c r="G16" s="36">
        <f>'2017 IRP Update'!H104</f>
        <v>0</v>
      </c>
      <c r="H16" s="36">
        <f>'2017 IRP Update'!I104</f>
        <v>0</v>
      </c>
      <c r="I16" s="36">
        <f>'2017 IRP Update'!J104</f>
        <v>0</v>
      </c>
      <c r="J16" s="36">
        <f>'2017 IRP Update'!K104</f>
        <v>0</v>
      </c>
      <c r="K16" s="36">
        <f>'2017 IRP Update'!L104</f>
        <v>0</v>
      </c>
      <c r="L16" s="36">
        <f>'2017 IRP Update'!M104</f>
        <v>0</v>
      </c>
      <c r="M16" s="36">
        <f>'2017 IRP Update'!N104</f>
        <v>0</v>
      </c>
      <c r="N16" s="36">
        <f>'2017 IRP Update'!O104</f>
        <v>0</v>
      </c>
      <c r="O16" s="36">
        <f>'2017 IRP Update'!P104</f>
        <v>0</v>
      </c>
      <c r="P16" s="36">
        <f>'2017 IRP Update'!Q104</f>
        <v>0</v>
      </c>
      <c r="Q16" s="36">
        <f>'2017 IRP Update'!R104</f>
        <v>0</v>
      </c>
      <c r="R16" s="36">
        <f>'2017 IRP Update'!S104</f>
        <v>0</v>
      </c>
      <c r="S16" s="36">
        <f>'2017 IRP Update'!T104</f>
        <v>0</v>
      </c>
      <c r="T16" s="36">
        <f>'2017 IRP Update'!U104</f>
        <v>0</v>
      </c>
      <c r="U16" s="36">
        <f>'2017 IRP Update'!V104</f>
        <v>0</v>
      </c>
      <c r="W16" s="46">
        <f t="shared" si="23"/>
        <v>1</v>
      </c>
      <c r="AB16" s="207" t="s">
        <v>65</v>
      </c>
      <c r="AC16" s="35">
        <f t="shared" si="11"/>
        <v>0</v>
      </c>
      <c r="AD16" s="36">
        <f t="shared" si="12"/>
        <v>0</v>
      </c>
      <c r="AE16" s="36">
        <f t="shared" si="13"/>
        <v>1</v>
      </c>
      <c r="AF16" s="36">
        <f t="shared" si="14"/>
        <v>0</v>
      </c>
      <c r="AG16" s="36">
        <f t="shared" si="15"/>
        <v>0</v>
      </c>
      <c r="AH16" s="36">
        <f t="shared" si="16"/>
        <v>0</v>
      </c>
      <c r="AI16" s="36">
        <f t="shared" si="17"/>
        <v>0</v>
      </c>
      <c r="AJ16" s="36">
        <f t="shared" si="18"/>
        <v>0</v>
      </c>
      <c r="AK16" s="36">
        <f t="shared" si="19"/>
        <v>0</v>
      </c>
      <c r="AL16" s="36">
        <f t="shared" si="20"/>
        <v>0</v>
      </c>
      <c r="AM16" s="36">
        <f t="shared" si="21"/>
        <v>0</v>
      </c>
      <c r="AO16" s="46">
        <f t="shared" si="24"/>
        <v>1</v>
      </c>
    </row>
    <row r="17" spans="1:41" x14ac:dyDescent="0.25">
      <c r="A17" s="208" t="s">
        <v>126</v>
      </c>
      <c r="B17" s="35">
        <f>'2017 IRP Update'!C122</f>
        <v>401.74599999999998</v>
      </c>
      <c r="C17" s="93">
        <f>'2017 IRP Update'!D122</f>
        <v>318.91400000000004</v>
      </c>
      <c r="D17" s="93">
        <f>'2017 IRP Update'!E122</f>
        <v>623.62300000000005</v>
      </c>
      <c r="E17" s="93">
        <f>'2017 IRP Update'!F122</f>
        <v>462.69599999999997</v>
      </c>
      <c r="F17" s="93">
        <f>'2017 IRP Update'!G122</f>
        <v>395.24400000000003</v>
      </c>
      <c r="G17" s="93">
        <f>'2017 IRP Update'!H122</f>
        <v>444.779</v>
      </c>
      <c r="H17" s="93">
        <f>'2017 IRP Update'!I122</f>
        <v>418.74900000000002</v>
      </c>
      <c r="I17" s="93">
        <f>'2017 IRP Update'!J122</f>
        <v>428.26600000000002</v>
      </c>
      <c r="J17" s="93">
        <f>'2017 IRP Update'!K122</f>
        <v>537.80999999999995</v>
      </c>
      <c r="K17" s="93">
        <f>'2017 IRP Update'!L122</f>
        <v>499.30799999999999</v>
      </c>
      <c r="L17" s="93">
        <f>'2017 IRP Update'!M122</f>
        <v>499.99200000000002</v>
      </c>
      <c r="M17" s="93">
        <f>'2017 IRP Update'!N122</f>
        <v>1247.0030000000002</v>
      </c>
      <c r="N17" s="93">
        <f>'2017 IRP Update'!O122</f>
        <v>1575</v>
      </c>
      <c r="O17" s="93">
        <f>'2017 IRP Update'!P122</f>
        <v>1575</v>
      </c>
      <c r="P17" s="93">
        <f>'2017 IRP Update'!Q122</f>
        <v>1575</v>
      </c>
      <c r="Q17" s="93">
        <f>'2017 IRP Update'!R122</f>
        <v>1575</v>
      </c>
      <c r="R17" s="93">
        <f>'2017 IRP Update'!S122</f>
        <v>1575</v>
      </c>
      <c r="S17" s="93">
        <f>'2017 IRP Update'!T122</f>
        <v>1564.3620000000001</v>
      </c>
      <c r="T17" s="93">
        <f>'2017 IRP Update'!U122</f>
        <v>1575</v>
      </c>
      <c r="U17" s="93">
        <f>'2017 IRP Update'!V122</f>
        <v>1544.3220000000001</v>
      </c>
      <c r="W17" s="46">
        <f>AVERAGE(B17:U17)</f>
        <v>941.84070000000008</v>
      </c>
      <c r="AB17" s="207" t="s">
        <v>126</v>
      </c>
      <c r="AC17" s="35">
        <f t="shared" si="11"/>
        <v>401.74599999999998</v>
      </c>
      <c r="AD17" s="36">
        <f t="shared" si="12"/>
        <v>318.91400000000004</v>
      </c>
      <c r="AE17" s="36">
        <f t="shared" si="13"/>
        <v>623.62300000000005</v>
      </c>
      <c r="AF17" s="36">
        <f t="shared" si="14"/>
        <v>462.69599999999997</v>
      </c>
      <c r="AG17" s="36">
        <f t="shared" si="15"/>
        <v>395.24400000000003</v>
      </c>
      <c r="AH17" s="36">
        <f t="shared" si="16"/>
        <v>444.779</v>
      </c>
      <c r="AI17" s="36">
        <f t="shared" si="17"/>
        <v>418.74900000000002</v>
      </c>
      <c r="AJ17" s="36">
        <f t="shared" si="18"/>
        <v>428.26600000000002</v>
      </c>
      <c r="AK17" s="36">
        <f t="shared" si="19"/>
        <v>537.80999999999995</v>
      </c>
      <c r="AL17" s="36">
        <f t="shared" si="20"/>
        <v>499.30799999999999</v>
      </c>
      <c r="AM17" s="36">
        <f t="shared" si="21"/>
        <v>499.99200000000002</v>
      </c>
      <c r="AO17" s="46">
        <f t="shared" si="24"/>
        <v>4629.3810000000003</v>
      </c>
    </row>
    <row r="18" spans="1:41" x14ac:dyDescent="0.25">
      <c r="A18" s="208" t="s">
        <v>127</v>
      </c>
      <c r="B18" s="35">
        <f>'2017 IRP Update'!C123</f>
        <v>253.19</v>
      </c>
      <c r="C18" s="93">
        <f>'2017 IRP Update'!D123</f>
        <v>307.95299999999997</v>
      </c>
      <c r="D18" s="93">
        <f>'2017 IRP Update'!E123</f>
        <v>303.06200000000001</v>
      </c>
      <c r="E18" s="93">
        <f>'2017 IRP Update'!F123</f>
        <v>296.42599999999999</v>
      </c>
      <c r="F18" s="93">
        <f>'2017 IRP Update'!G123</f>
        <v>302.83100000000002</v>
      </c>
      <c r="G18" s="93">
        <f>'2017 IRP Update'!H123</f>
        <v>304.60899999999998</v>
      </c>
      <c r="H18" s="93">
        <f>'2017 IRP Update'!I123</f>
        <v>310.33</v>
      </c>
      <c r="I18" s="93">
        <f>'2017 IRP Update'!J123</f>
        <v>304.00099999999998</v>
      </c>
      <c r="J18" s="93">
        <f>'2017 IRP Update'!K123</f>
        <v>316.851</v>
      </c>
      <c r="K18" s="93">
        <f>'2017 IRP Update'!L123</f>
        <v>329.642</v>
      </c>
      <c r="L18" s="93">
        <f>'2017 IRP Update'!M123</f>
        <v>343.411</v>
      </c>
      <c r="M18" s="93">
        <f>'2017 IRP Update'!N123</f>
        <v>357.35500000000002</v>
      </c>
      <c r="N18" s="93">
        <f>'2017 IRP Update'!O123</f>
        <v>757.923</v>
      </c>
      <c r="O18" s="93">
        <f>'2017 IRP Update'!P123</f>
        <v>793.63799999999992</v>
      </c>
      <c r="P18" s="93">
        <f>'2017 IRP Update'!Q123</f>
        <v>809.43200000000002</v>
      </c>
      <c r="Q18" s="93">
        <f>'2017 IRP Update'!R123</f>
        <v>776.36500000000001</v>
      </c>
      <c r="R18" s="93">
        <f>'2017 IRP Update'!S123</f>
        <v>867.70800000000008</v>
      </c>
      <c r="S18" s="93">
        <f>'2017 IRP Update'!T123</f>
        <v>924.10400000000004</v>
      </c>
      <c r="T18" s="93">
        <f>'2017 IRP Update'!U123</f>
        <v>1031.43</v>
      </c>
      <c r="U18" s="93">
        <f>'2017 IRP Update'!V123</f>
        <v>1486.001</v>
      </c>
      <c r="W18" s="46">
        <f>AVERAGE(B18:U18)</f>
        <v>558.81309999999996</v>
      </c>
      <c r="AB18" s="207" t="s">
        <v>127</v>
      </c>
      <c r="AC18" s="212">
        <f t="shared" si="11"/>
        <v>253.19</v>
      </c>
      <c r="AD18" s="213">
        <f t="shared" si="12"/>
        <v>307.95299999999997</v>
      </c>
      <c r="AE18" s="213">
        <f t="shared" si="13"/>
        <v>303.06200000000001</v>
      </c>
      <c r="AF18" s="213">
        <f t="shared" si="14"/>
        <v>296.42599999999999</v>
      </c>
      <c r="AG18" s="213">
        <f t="shared" si="15"/>
        <v>302.83100000000002</v>
      </c>
      <c r="AH18" s="213">
        <f t="shared" si="16"/>
        <v>304.60899999999998</v>
      </c>
      <c r="AI18" s="213">
        <f t="shared" si="17"/>
        <v>310.33</v>
      </c>
      <c r="AJ18" s="213">
        <f t="shared" si="18"/>
        <v>304.00099999999998</v>
      </c>
      <c r="AK18" s="213">
        <f t="shared" si="19"/>
        <v>316.851</v>
      </c>
      <c r="AL18" s="213">
        <f t="shared" si="20"/>
        <v>329.642</v>
      </c>
      <c r="AM18" s="213">
        <f t="shared" si="21"/>
        <v>343.411</v>
      </c>
      <c r="AO18" s="46">
        <f t="shared" si="24"/>
        <v>3119.1159999999995</v>
      </c>
    </row>
    <row r="19" spans="1:41" x14ac:dyDescent="0.25">
      <c r="A19" s="208" t="s">
        <v>66</v>
      </c>
      <c r="B19" s="35">
        <f>'2017 IRP Update'!C106</f>
        <v>0</v>
      </c>
      <c r="C19" s="36">
        <f>'2017 IRP Update'!D106</f>
        <v>0</v>
      </c>
      <c r="D19" s="36">
        <f>'2017 IRP Update'!E106</f>
        <v>0</v>
      </c>
      <c r="E19" s="36">
        <f>'2017 IRP Update'!F106</f>
        <v>0</v>
      </c>
      <c r="F19" s="36">
        <f>'2017 IRP Update'!G106</f>
        <v>0</v>
      </c>
      <c r="G19" s="36">
        <f>'2017 IRP Update'!H106</f>
        <v>0</v>
      </c>
      <c r="H19" s="36">
        <f>'2017 IRP Update'!I106</f>
        <v>0</v>
      </c>
      <c r="I19" s="36">
        <f>'2017 IRP Update'!J106</f>
        <v>0</v>
      </c>
      <c r="J19" s="36">
        <f>'2017 IRP Update'!K106</f>
        <v>0</v>
      </c>
      <c r="K19" s="36">
        <f>'2017 IRP Update'!L106</f>
        <v>0</v>
      </c>
      <c r="L19" s="36">
        <f>'2017 IRP Update'!M106</f>
        <v>0</v>
      </c>
      <c r="M19" s="36">
        <f>'2017 IRP Update'!N106</f>
        <v>0</v>
      </c>
      <c r="N19" s="36">
        <f>'2017 IRP Update'!O106</f>
        <v>0</v>
      </c>
      <c r="O19" s="36">
        <f>'2017 IRP Update'!P106</f>
        <v>0</v>
      </c>
      <c r="P19" s="36">
        <f>'2017 IRP Update'!Q106</f>
        <v>0</v>
      </c>
      <c r="Q19" s="36">
        <f>'2017 IRP Update'!R106</f>
        <v>0</v>
      </c>
      <c r="R19" s="36">
        <f>'2017 IRP Update'!S106</f>
        <v>0</v>
      </c>
      <c r="S19" s="36">
        <f>'2017 IRP Update'!T106</f>
        <v>0</v>
      </c>
      <c r="T19" s="36">
        <f>'2017 IRP Update'!U106</f>
        <v>0</v>
      </c>
      <c r="U19" s="36">
        <f>'2017 IRP Update'!V106</f>
        <v>0</v>
      </c>
      <c r="W19" s="46">
        <f t="shared" si="23"/>
        <v>0</v>
      </c>
      <c r="AB19" s="207" t="s">
        <v>66</v>
      </c>
      <c r="AC19" s="35">
        <f t="shared" si="11"/>
        <v>0</v>
      </c>
      <c r="AD19" s="36">
        <f t="shared" si="12"/>
        <v>0</v>
      </c>
      <c r="AE19" s="36">
        <f t="shared" si="13"/>
        <v>0</v>
      </c>
      <c r="AF19" s="36">
        <f t="shared" si="14"/>
        <v>0</v>
      </c>
      <c r="AG19" s="36">
        <f t="shared" si="15"/>
        <v>0</v>
      </c>
      <c r="AH19" s="36">
        <f t="shared" si="16"/>
        <v>0</v>
      </c>
      <c r="AI19" s="36">
        <f t="shared" si="17"/>
        <v>0</v>
      </c>
      <c r="AJ19" s="36">
        <f t="shared" si="18"/>
        <v>0</v>
      </c>
      <c r="AK19" s="36">
        <f t="shared" si="19"/>
        <v>0</v>
      </c>
      <c r="AL19" s="36">
        <f t="shared" si="20"/>
        <v>0</v>
      </c>
      <c r="AM19" s="36">
        <f t="shared" si="21"/>
        <v>0</v>
      </c>
      <c r="AO19" s="46">
        <f t="shared" si="24"/>
        <v>0</v>
      </c>
    </row>
    <row r="20" spans="1:41" x14ac:dyDescent="0.25">
      <c r="A20" s="47" t="s">
        <v>67</v>
      </c>
      <c r="B20" s="35">
        <f>'2017 IRP Update'!C107</f>
        <v>0</v>
      </c>
      <c r="C20" s="36">
        <f>'2017 IRP Update'!D107</f>
        <v>0</v>
      </c>
      <c r="D20" s="36">
        <f>'2017 IRP Update'!E107</f>
        <v>0</v>
      </c>
      <c r="E20" s="36">
        <f>'2017 IRP Update'!F107</f>
        <v>0</v>
      </c>
      <c r="F20" s="36">
        <f>'2017 IRP Update'!G107</f>
        <v>0</v>
      </c>
      <c r="G20" s="36">
        <f>'2017 IRP Update'!H107</f>
        <v>0</v>
      </c>
      <c r="H20" s="36">
        <f>'2017 IRP Update'!I107</f>
        <v>0</v>
      </c>
      <c r="I20" s="36">
        <f>'2017 IRP Update'!J107</f>
        <v>0</v>
      </c>
      <c r="J20" s="36">
        <f>'2017 IRP Update'!K107</f>
        <v>0</v>
      </c>
      <c r="K20" s="36">
        <f>'2017 IRP Update'!L107</f>
        <v>0</v>
      </c>
      <c r="L20" s="36">
        <f>'2017 IRP Update'!M107</f>
        <v>0</v>
      </c>
      <c r="M20" s="36">
        <f>'2017 IRP Update'!N107</f>
        <v>0</v>
      </c>
      <c r="N20" s="36">
        <f>'2017 IRP Update'!O107</f>
        <v>0</v>
      </c>
      <c r="O20" s="36">
        <f>'2017 IRP Update'!P107</f>
        <v>0</v>
      </c>
      <c r="P20" s="36">
        <f>'2017 IRP Update'!Q107</f>
        <v>0</v>
      </c>
      <c r="Q20" s="36">
        <f>'2017 IRP Update'!R107</f>
        <v>0</v>
      </c>
      <c r="R20" s="36">
        <f>'2017 IRP Update'!S107</f>
        <v>0</v>
      </c>
      <c r="S20" s="36">
        <f>'2017 IRP Update'!T107</f>
        <v>0</v>
      </c>
      <c r="T20" s="36">
        <f>'2017 IRP Update'!U107</f>
        <v>0</v>
      </c>
      <c r="U20" s="36">
        <f>'2017 IRP Update'!V107</f>
        <v>0</v>
      </c>
      <c r="W20" s="46">
        <f t="shared" si="23"/>
        <v>0</v>
      </c>
      <c r="AB20" s="47" t="s">
        <v>67</v>
      </c>
      <c r="AC20" s="35">
        <f t="shared" si="11"/>
        <v>0</v>
      </c>
      <c r="AD20" s="36">
        <f t="shared" si="12"/>
        <v>0</v>
      </c>
      <c r="AE20" s="36">
        <f t="shared" si="13"/>
        <v>0</v>
      </c>
      <c r="AF20" s="36">
        <f t="shared" si="14"/>
        <v>0</v>
      </c>
      <c r="AG20" s="36">
        <f t="shared" si="15"/>
        <v>0</v>
      </c>
      <c r="AH20" s="36">
        <f t="shared" si="16"/>
        <v>0</v>
      </c>
      <c r="AI20" s="36">
        <f t="shared" si="17"/>
        <v>0</v>
      </c>
      <c r="AJ20" s="36">
        <f t="shared" si="18"/>
        <v>0</v>
      </c>
      <c r="AK20" s="36">
        <f t="shared" si="19"/>
        <v>0</v>
      </c>
      <c r="AL20" s="36">
        <f t="shared" si="20"/>
        <v>0</v>
      </c>
      <c r="AM20" s="36">
        <f t="shared" si="21"/>
        <v>0</v>
      </c>
      <c r="AO20" s="77">
        <f>AVERAGE(AD20:AM20)</f>
        <v>0</v>
      </c>
    </row>
    <row r="21" spans="1:41" x14ac:dyDescent="0.25">
      <c r="A21" s="39" t="s">
        <v>12</v>
      </c>
      <c r="B21" s="3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243"/>
      <c r="N21" s="243"/>
      <c r="O21" s="243"/>
      <c r="P21" s="243"/>
      <c r="Q21" s="243"/>
      <c r="R21" s="243"/>
      <c r="S21" s="243"/>
      <c r="T21" s="243"/>
      <c r="U21" s="243"/>
      <c r="W21" s="90"/>
      <c r="AB21" s="39" t="s">
        <v>12</v>
      </c>
      <c r="AC21" s="35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O21" s="39"/>
    </row>
    <row r="22" spans="1:41" x14ac:dyDescent="0.25">
      <c r="A22" s="43" t="s">
        <v>13</v>
      </c>
      <c r="B22" s="45">
        <f>'2017 IRP Update'!C109</f>
        <v>0</v>
      </c>
      <c r="C22" s="36">
        <f>'2017 IRP Update'!D109</f>
        <v>0</v>
      </c>
      <c r="D22" s="36">
        <f>'2017 IRP Update'!E109</f>
        <v>-280</v>
      </c>
      <c r="E22" s="36">
        <f>'2017 IRP Update'!F109</f>
        <v>0</v>
      </c>
      <c r="F22" s="36">
        <f>'2017 IRP Update'!G109</f>
        <v>-387</v>
      </c>
      <c r="G22" s="36">
        <f>'2017 IRP Update'!H109</f>
        <v>0</v>
      </c>
      <c r="H22" s="36">
        <f>'2017 IRP Update'!I109</f>
        <v>0</v>
      </c>
      <c r="I22" s="36">
        <f>'2017 IRP Update'!J109</f>
        <v>0</v>
      </c>
      <c r="J22" s="36">
        <f>'2017 IRP Update'!K109</f>
        <v>0</v>
      </c>
      <c r="K22" s="36">
        <f>'2017 IRP Update'!L109</f>
        <v>-82.3</v>
      </c>
      <c r="L22" s="36">
        <f>'2017 IRP Update'!M109</f>
        <v>0</v>
      </c>
      <c r="M22" s="36">
        <f>'2017 IRP Update'!N109</f>
        <v>0</v>
      </c>
      <c r="N22" s="36">
        <f>'2017 IRP Update'!O109</f>
        <v>-354</v>
      </c>
      <c r="O22" s="36">
        <f>'2017 IRP Update'!P109</f>
        <v>0</v>
      </c>
      <c r="P22" s="36">
        <f>'2017 IRP Update'!Q109</f>
        <v>0</v>
      </c>
      <c r="Q22" s="36">
        <f>'2017 IRP Update'!R109</f>
        <v>0</v>
      </c>
      <c r="R22" s="36">
        <f>'2017 IRP Update'!S109</f>
        <v>-359.3</v>
      </c>
      <c r="S22" s="36">
        <f>'2017 IRP Update'!T109</f>
        <v>0</v>
      </c>
      <c r="T22" s="36">
        <f>'2017 IRP Update'!U109</f>
        <v>0</v>
      </c>
      <c r="U22" s="36">
        <f>'2017 IRP Update'!V109</f>
        <v>0</v>
      </c>
      <c r="W22" s="46">
        <f t="shared" si="23"/>
        <v>-1462.6</v>
      </c>
      <c r="X22" s="68"/>
      <c r="Y22" s="68"/>
      <c r="AB22" s="43" t="s">
        <v>13</v>
      </c>
      <c r="AC22" s="35">
        <f t="shared" ref="AC22:AM26" si="25">B22</f>
        <v>0</v>
      </c>
      <c r="AD22" s="36">
        <f t="shared" si="25"/>
        <v>0</v>
      </c>
      <c r="AE22" s="36">
        <f t="shared" si="25"/>
        <v>-280</v>
      </c>
      <c r="AF22" s="36">
        <f t="shared" si="25"/>
        <v>0</v>
      </c>
      <c r="AG22" s="36">
        <f t="shared" si="25"/>
        <v>-387</v>
      </c>
      <c r="AH22" s="36">
        <f t="shared" si="25"/>
        <v>0</v>
      </c>
      <c r="AI22" s="36">
        <f t="shared" si="25"/>
        <v>0</v>
      </c>
      <c r="AJ22" s="36">
        <f t="shared" si="25"/>
        <v>0</v>
      </c>
      <c r="AK22" s="36">
        <f t="shared" si="25"/>
        <v>0</v>
      </c>
      <c r="AL22" s="36">
        <f t="shared" si="25"/>
        <v>-82.3</v>
      </c>
      <c r="AM22" s="36">
        <f t="shared" si="25"/>
        <v>0</v>
      </c>
      <c r="AO22" s="46">
        <f t="shared" ref="AO22:AO25" si="26">SUM(AD22:AM22)</f>
        <v>-749.3</v>
      </c>
    </row>
    <row r="23" spans="1:41" x14ac:dyDescent="0.25">
      <c r="A23" s="43" t="s">
        <v>14</v>
      </c>
      <c r="B23" s="45">
        <f>'2017 IRP Update'!C110</f>
        <v>0</v>
      </c>
      <c r="C23" s="36">
        <f>'2017 IRP Update'!D110</f>
        <v>0</v>
      </c>
      <c r="D23" s="36">
        <f>'2017 IRP Update'!E110</f>
        <v>0</v>
      </c>
      <c r="E23" s="36">
        <f>'2017 IRP Update'!F110</f>
        <v>0</v>
      </c>
      <c r="F23" s="36">
        <f>'2017 IRP Update'!G110</f>
        <v>0</v>
      </c>
      <c r="G23" s="36">
        <f>'2017 IRP Update'!H110</f>
        <v>0</v>
      </c>
      <c r="H23" s="36">
        <f>'2017 IRP Update'!I110</f>
        <v>0</v>
      </c>
      <c r="I23" s="36">
        <f>'2017 IRP Update'!J110</f>
        <v>0</v>
      </c>
      <c r="J23" s="36">
        <f>'2017 IRP Update'!K110</f>
        <v>0</v>
      </c>
      <c r="K23" s="36">
        <f>'2017 IRP Update'!L110</f>
        <v>0</v>
      </c>
      <c r="L23" s="36">
        <f>'2017 IRP Update'!M110</f>
        <v>0</v>
      </c>
      <c r="M23" s="36">
        <f>'2017 IRP Update'!N110</f>
        <v>-762</v>
      </c>
      <c r="N23" s="36">
        <f>'2017 IRP Update'!O110</f>
        <v>0</v>
      </c>
      <c r="O23" s="36">
        <f>'2017 IRP Update'!P110</f>
        <v>-357</v>
      </c>
      <c r="P23" s="36">
        <f>'2017 IRP Update'!Q110</f>
        <v>-76.539999999999992</v>
      </c>
      <c r="Q23" s="36">
        <f>'2017 IRP Update'!R110</f>
        <v>0</v>
      </c>
      <c r="R23" s="36">
        <f>'2017 IRP Update'!S110</f>
        <v>-357.5</v>
      </c>
      <c r="S23" s="36">
        <f>'2017 IRP Update'!T110</f>
        <v>0</v>
      </c>
      <c r="T23" s="36">
        <f>'2017 IRP Update'!U110</f>
        <v>-81.540000000000006</v>
      </c>
      <c r="U23" s="36">
        <f>'2017 IRP Update'!V110</f>
        <v>0</v>
      </c>
      <c r="W23" s="46">
        <f t="shared" si="23"/>
        <v>-1634.58</v>
      </c>
      <c r="X23" s="68"/>
      <c r="Y23" s="68"/>
      <c r="AB23" s="43" t="s">
        <v>14</v>
      </c>
      <c r="AC23" s="35">
        <f t="shared" si="25"/>
        <v>0</v>
      </c>
      <c r="AD23" s="36">
        <f t="shared" si="25"/>
        <v>0</v>
      </c>
      <c r="AE23" s="36">
        <f t="shared" si="25"/>
        <v>0</v>
      </c>
      <c r="AF23" s="36">
        <f t="shared" si="25"/>
        <v>0</v>
      </c>
      <c r="AG23" s="36">
        <f t="shared" si="25"/>
        <v>0</v>
      </c>
      <c r="AH23" s="36">
        <f t="shared" si="25"/>
        <v>0</v>
      </c>
      <c r="AI23" s="36">
        <f t="shared" si="25"/>
        <v>0</v>
      </c>
      <c r="AJ23" s="36">
        <f t="shared" si="25"/>
        <v>0</v>
      </c>
      <c r="AK23" s="36">
        <f t="shared" si="25"/>
        <v>0</v>
      </c>
      <c r="AL23" s="36">
        <f t="shared" si="25"/>
        <v>0</v>
      </c>
      <c r="AM23" s="36">
        <f t="shared" si="25"/>
        <v>0</v>
      </c>
      <c r="AO23" s="46">
        <f t="shared" si="26"/>
        <v>0</v>
      </c>
    </row>
    <row r="24" spans="1:41" x14ac:dyDescent="0.25">
      <c r="A24" s="43" t="s">
        <v>15</v>
      </c>
      <c r="B24" s="45">
        <f>'2017 IRP Update'!C111</f>
        <v>0</v>
      </c>
      <c r="C24" s="36">
        <f>'2017 IRP Update'!D111</f>
        <v>0</v>
      </c>
      <c r="D24" s="36">
        <f>'2017 IRP Update'!E111</f>
        <v>0</v>
      </c>
      <c r="E24" s="36">
        <f>'2017 IRP Update'!F111</f>
        <v>0</v>
      </c>
      <c r="F24" s="36">
        <f>'2017 IRP Update'!G111</f>
        <v>0</v>
      </c>
      <c r="G24" s="36">
        <f>'2017 IRP Update'!H111</f>
        <v>0</v>
      </c>
      <c r="H24" s="36">
        <f>'2017 IRP Update'!I111</f>
        <v>0</v>
      </c>
      <c r="I24" s="36">
        <f>'2017 IRP Update'!J111</f>
        <v>0</v>
      </c>
      <c r="J24" s="36">
        <f>'2017 IRP Update'!K111</f>
        <v>0</v>
      </c>
      <c r="K24" s="36">
        <f>'2017 IRP Update'!L111</f>
        <v>0</v>
      </c>
      <c r="L24" s="36">
        <f>'2017 IRP Update'!M111</f>
        <v>0</v>
      </c>
      <c r="M24" s="36">
        <f>'2017 IRP Update'!N111</f>
        <v>0</v>
      </c>
      <c r="N24" s="36">
        <f>'2017 IRP Update'!O111</f>
        <v>0</v>
      </c>
      <c r="O24" s="36">
        <f>'2017 IRP Update'!P111</f>
        <v>0</v>
      </c>
      <c r="P24" s="36">
        <f>'2017 IRP Update'!Q111</f>
        <v>0</v>
      </c>
      <c r="Q24" s="36">
        <f>'2017 IRP Update'!R111</f>
        <v>0</v>
      </c>
      <c r="R24" s="36">
        <f>'2017 IRP Update'!S111</f>
        <v>0</v>
      </c>
      <c r="S24" s="36">
        <f>'2017 IRP Update'!T111</f>
        <v>0</v>
      </c>
      <c r="T24" s="36">
        <f>'2017 IRP Update'!U111</f>
        <v>0</v>
      </c>
      <c r="U24" s="36">
        <f>'2017 IRP Update'!V111</f>
        <v>0</v>
      </c>
      <c r="W24" s="46">
        <f t="shared" si="23"/>
        <v>0</v>
      </c>
      <c r="X24" s="68"/>
      <c r="Y24" s="68"/>
      <c r="AB24" s="43" t="s">
        <v>15</v>
      </c>
      <c r="AC24" s="35">
        <f t="shared" si="25"/>
        <v>0</v>
      </c>
      <c r="AD24" s="36">
        <f t="shared" si="25"/>
        <v>0</v>
      </c>
      <c r="AE24" s="36">
        <f t="shared" si="25"/>
        <v>0</v>
      </c>
      <c r="AF24" s="36">
        <f t="shared" si="25"/>
        <v>0</v>
      </c>
      <c r="AG24" s="36">
        <f t="shared" si="25"/>
        <v>0</v>
      </c>
      <c r="AH24" s="36">
        <f t="shared" si="25"/>
        <v>0</v>
      </c>
      <c r="AI24" s="36">
        <f t="shared" si="25"/>
        <v>0</v>
      </c>
      <c r="AJ24" s="36">
        <f t="shared" si="25"/>
        <v>0</v>
      </c>
      <c r="AK24" s="36">
        <f t="shared" si="25"/>
        <v>0</v>
      </c>
      <c r="AL24" s="36">
        <f t="shared" si="25"/>
        <v>0</v>
      </c>
      <c r="AM24" s="36">
        <f t="shared" si="25"/>
        <v>0</v>
      </c>
      <c r="AO24" s="46">
        <f t="shared" si="26"/>
        <v>0</v>
      </c>
    </row>
    <row r="25" spans="1:41" x14ac:dyDescent="0.25">
      <c r="A25" s="43" t="s">
        <v>16</v>
      </c>
      <c r="B25" s="45">
        <f>'2017 IRP Update'!C112</f>
        <v>0</v>
      </c>
      <c r="C25" s="36">
        <f>'2017 IRP Update'!D112</f>
        <v>0</v>
      </c>
      <c r="D25" s="36">
        <f>'2017 IRP Update'!E112</f>
        <v>0</v>
      </c>
      <c r="E25" s="36">
        <f>'2017 IRP Update'!F112</f>
        <v>0</v>
      </c>
      <c r="F25" s="36">
        <f>'2017 IRP Update'!G112</f>
        <v>0</v>
      </c>
      <c r="G25" s="36">
        <f>'2017 IRP Update'!H112</f>
        <v>0</v>
      </c>
      <c r="H25" s="36">
        <f>'2017 IRP Update'!I112</f>
        <v>0</v>
      </c>
      <c r="I25" s="36">
        <f>'2017 IRP Update'!J112</f>
        <v>0</v>
      </c>
      <c r="J25" s="36">
        <f>'2017 IRP Update'!K112</f>
        <v>0</v>
      </c>
      <c r="K25" s="36">
        <f>'2017 IRP Update'!L112</f>
        <v>0</v>
      </c>
      <c r="L25" s="36">
        <f>'2017 IRP Update'!M112</f>
        <v>0</v>
      </c>
      <c r="M25" s="36">
        <f>'2017 IRP Update'!N112</f>
        <v>0</v>
      </c>
      <c r="N25" s="36">
        <f>'2017 IRP Update'!O112</f>
        <v>0</v>
      </c>
      <c r="O25" s="36">
        <f>'2017 IRP Update'!P112</f>
        <v>0</v>
      </c>
      <c r="P25" s="36">
        <f>'2017 IRP Update'!Q112</f>
        <v>0</v>
      </c>
      <c r="Q25" s="36">
        <f>'2017 IRP Update'!R112</f>
        <v>0</v>
      </c>
      <c r="R25" s="36">
        <f>'2017 IRP Update'!S112</f>
        <v>0</v>
      </c>
      <c r="S25" s="36">
        <f>'2017 IRP Update'!T112</f>
        <v>0</v>
      </c>
      <c r="T25" s="36">
        <f>'2017 IRP Update'!U112</f>
        <v>0</v>
      </c>
      <c r="U25" s="36">
        <f>'2017 IRP Update'!V112</f>
        <v>0</v>
      </c>
      <c r="W25" s="46">
        <f t="shared" si="23"/>
        <v>0</v>
      </c>
      <c r="X25" s="68"/>
      <c r="Y25" s="68"/>
      <c r="AB25" s="43" t="s">
        <v>16</v>
      </c>
      <c r="AC25" s="35">
        <f t="shared" si="25"/>
        <v>0</v>
      </c>
      <c r="AD25" s="36">
        <f t="shared" si="25"/>
        <v>0</v>
      </c>
      <c r="AE25" s="36">
        <f t="shared" si="25"/>
        <v>0</v>
      </c>
      <c r="AF25" s="36">
        <f t="shared" si="25"/>
        <v>0</v>
      </c>
      <c r="AG25" s="36">
        <f t="shared" si="25"/>
        <v>0</v>
      </c>
      <c r="AH25" s="36">
        <f t="shared" si="25"/>
        <v>0</v>
      </c>
      <c r="AI25" s="36">
        <f t="shared" si="25"/>
        <v>0</v>
      </c>
      <c r="AJ25" s="36">
        <f t="shared" si="25"/>
        <v>0</v>
      </c>
      <c r="AK25" s="36">
        <f t="shared" si="25"/>
        <v>0</v>
      </c>
      <c r="AL25" s="36">
        <f t="shared" si="25"/>
        <v>0</v>
      </c>
      <c r="AM25" s="36">
        <f t="shared" si="25"/>
        <v>0</v>
      </c>
      <c r="AO25" s="46">
        <f t="shared" si="26"/>
        <v>0</v>
      </c>
    </row>
    <row r="26" spans="1:41" x14ac:dyDescent="0.25">
      <c r="A26" s="76" t="s">
        <v>3</v>
      </c>
      <c r="B26" s="85">
        <f>'2017 IRP Update'!C114</f>
        <v>804.93599999999992</v>
      </c>
      <c r="C26" s="32">
        <f>'2017 IRP Update'!D114</f>
        <v>745.86699999999996</v>
      </c>
      <c r="D26" s="32">
        <f>'2017 IRP Update'!E114</f>
        <v>773.68499999999995</v>
      </c>
      <c r="E26" s="32">
        <f>'2017 IRP Update'!F114</f>
        <v>1792.2219999999998</v>
      </c>
      <c r="F26" s="32">
        <f>'2017 IRP Update'!G114</f>
        <v>815.48500000000013</v>
      </c>
      <c r="G26" s="32">
        <f>'2017 IRP Update'!H114</f>
        <v>848.33799999999997</v>
      </c>
      <c r="H26" s="32">
        <f>'2017 IRP Update'!I114</f>
        <v>825.279</v>
      </c>
      <c r="I26" s="32">
        <f>'2017 IRP Update'!J114</f>
        <v>827.15700000000004</v>
      </c>
      <c r="J26" s="32">
        <f>'2017 IRP Update'!K114</f>
        <v>954.40099999999995</v>
      </c>
      <c r="K26" s="32">
        <f>'2017 IRP Update'!L114</f>
        <v>842.71000000000015</v>
      </c>
      <c r="L26" s="32">
        <f>'2017 IRP Update'!M114</f>
        <v>933.68299999999999</v>
      </c>
      <c r="M26" s="32">
        <f>'2017 IRP Update'!N114</f>
        <v>932.6880000000001</v>
      </c>
      <c r="N26" s="32">
        <f>'2017 IRP Update'!O114</f>
        <v>2131.643</v>
      </c>
      <c r="O26" s="32">
        <f>'2017 IRP Update'!P114</f>
        <v>2871.116</v>
      </c>
      <c r="P26" s="32">
        <f>'2017 IRP Update'!Q114</f>
        <v>2489.1209999999996</v>
      </c>
      <c r="Q26" s="32">
        <f>'2017 IRP Update'!R114</f>
        <v>2558.62</v>
      </c>
      <c r="R26" s="32">
        <f>'2017 IRP Update'!S114</f>
        <v>3622.7439999999997</v>
      </c>
      <c r="S26" s="32">
        <f>'2017 IRP Update'!T114</f>
        <v>2599.2460000000005</v>
      </c>
      <c r="T26" s="32">
        <f>'2017 IRP Update'!U114</f>
        <v>3013.5239999999999</v>
      </c>
      <c r="U26" s="32">
        <f>'2017 IRP Update'!V114</f>
        <v>3251.9230000000002</v>
      </c>
      <c r="W26" s="78"/>
      <c r="X26" s="68"/>
      <c r="Y26" s="68"/>
      <c r="AB26" s="76" t="s">
        <v>3</v>
      </c>
      <c r="AC26" s="85">
        <f t="shared" si="25"/>
        <v>804.93599999999992</v>
      </c>
      <c r="AD26" s="32">
        <f t="shared" si="25"/>
        <v>745.86699999999996</v>
      </c>
      <c r="AE26" s="32">
        <f t="shared" si="25"/>
        <v>773.68499999999995</v>
      </c>
      <c r="AF26" s="32">
        <f t="shared" si="25"/>
        <v>1792.2219999999998</v>
      </c>
      <c r="AG26" s="32">
        <f t="shared" si="25"/>
        <v>815.48500000000013</v>
      </c>
      <c r="AH26" s="32">
        <f t="shared" si="25"/>
        <v>848.33799999999997</v>
      </c>
      <c r="AI26" s="32">
        <f t="shared" si="25"/>
        <v>825.279</v>
      </c>
      <c r="AJ26" s="32">
        <f t="shared" si="25"/>
        <v>827.15700000000004</v>
      </c>
      <c r="AK26" s="32">
        <f t="shared" si="25"/>
        <v>954.40099999999995</v>
      </c>
      <c r="AL26" s="32">
        <f t="shared" si="25"/>
        <v>842.71000000000015</v>
      </c>
      <c r="AM26" s="32">
        <f t="shared" si="25"/>
        <v>933.68299999999999</v>
      </c>
      <c r="AO26" s="78"/>
    </row>
    <row r="27" spans="1:41" x14ac:dyDescent="0.25">
      <c r="A27" s="51" t="s">
        <v>124</v>
      </c>
      <c r="AB27" s="51" t="s">
        <v>124</v>
      </c>
    </row>
    <row r="28" spans="1:41" x14ac:dyDescent="0.25">
      <c r="A28" s="33" t="s">
        <v>125</v>
      </c>
    </row>
    <row r="30" spans="1:41" ht="22.5" x14ac:dyDescent="0.3">
      <c r="A30" s="4" t="s">
        <v>122</v>
      </c>
    </row>
    <row r="31" spans="1:41" ht="30" customHeight="1" x14ac:dyDescent="0.25">
      <c r="A31" s="29"/>
      <c r="B31" s="39"/>
      <c r="C31" s="40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242"/>
      <c r="N31" s="242"/>
      <c r="O31" s="242"/>
      <c r="P31" s="242"/>
      <c r="Q31" s="242"/>
      <c r="R31" s="242"/>
      <c r="S31" s="242"/>
      <c r="T31" s="242"/>
      <c r="U31" s="242"/>
      <c r="W31" s="30" t="s">
        <v>74</v>
      </c>
    </row>
    <row r="32" spans="1:41" x14ac:dyDescent="0.25">
      <c r="A32" s="34" t="s">
        <v>1</v>
      </c>
      <c r="B32" s="37">
        <f t="shared" ref="B32:U32" si="27">B4</f>
        <v>2017</v>
      </c>
      <c r="C32" s="37">
        <f t="shared" si="27"/>
        <v>2018</v>
      </c>
      <c r="D32" s="37">
        <f t="shared" si="27"/>
        <v>2019</v>
      </c>
      <c r="E32" s="37">
        <f t="shared" si="27"/>
        <v>2020</v>
      </c>
      <c r="F32" s="37">
        <f t="shared" si="27"/>
        <v>2021</v>
      </c>
      <c r="G32" s="37">
        <f t="shared" si="27"/>
        <v>2022</v>
      </c>
      <c r="H32" s="37">
        <f t="shared" si="27"/>
        <v>2023</v>
      </c>
      <c r="I32" s="37">
        <f t="shared" si="27"/>
        <v>2024</v>
      </c>
      <c r="J32" s="37">
        <f t="shared" si="27"/>
        <v>2025</v>
      </c>
      <c r="K32" s="37">
        <f t="shared" si="27"/>
        <v>2026</v>
      </c>
      <c r="L32" s="37">
        <f t="shared" si="27"/>
        <v>2027</v>
      </c>
      <c r="M32" s="37">
        <f t="shared" si="27"/>
        <v>2028</v>
      </c>
      <c r="N32" s="37">
        <f t="shared" si="27"/>
        <v>2029</v>
      </c>
      <c r="O32" s="37">
        <f t="shared" si="27"/>
        <v>2030</v>
      </c>
      <c r="P32" s="37">
        <f t="shared" si="27"/>
        <v>2031</v>
      </c>
      <c r="Q32" s="37">
        <f t="shared" si="27"/>
        <v>2032</v>
      </c>
      <c r="R32" s="37">
        <f t="shared" si="27"/>
        <v>2033</v>
      </c>
      <c r="S32" s="37">
        <f t="shared" si="27"/>
        <v>2034</v>
      </c>
      <c r="T32" s="37">
        <f t="shared" si="27"/>
        <v>2035</v>
      </c>
      <c r="U32" s="37">
        <f t="shared" si="27"/>
        <v>2036</v>
      </c>
      <c r="W32" s="37" t="str">
        <f>W4</f>
        <v>2017-2036</v>
      </c>
    </row>
    <row r="33" spans="1:23" x14ac:dyDescent="0.25">
      <c r="A33" s="39" t="s">
        <v>4</v>
      </c>
      <c r="B33" s="4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43"/>
      <c r="N33" s="243"/>
      <c r="O33" s="243"/>
      <c r="P33" s="243"/>
      <c r="Q33" s="243"/>
      <c r="R33" s="243"/>
      <c r="S33" s="243"/>
      <c r="T33" s="243"/>
      <c r="U33" s="243"/>
      <c r="W33" s="39"/>
    </row>
    <row r="34" spans="1:23" x14ac:dyDescent="0.25">
      <c r="A34" s="44" t="s">
        <v>5</v>
      </c>
      <c r="B34" s="35">
        <f>B6-B62</f>
        <v>0</v>
      </c>
      <c r="C34" s="48">
        <f>C6-C62</f>
        <v>0</v>
      </c>
      <c r="D34" s="48">
        <f t="shared" ref="D34:L34" si="28">D6-D62</f>
        <v>0</v>
      </c>
      <c r="E34" s="48">
        <f t="shared" si="28"/>
        <v>0</v>
      </c>
      <c r="F34" s="48">
        <f t="shared" si="28"/>
        <v>0</v>
      </c>
      <c r="G34" s="48">
        <f t="shared" si="28"/>
        <v>0</v>
      </c>
      <c r="H34" s="48">
        <f t="shared" si="28"/>
        <v>0</v>
      </c>
      <c r="I34" s="48">
        <f t="shared" si="28"/>
        <v>0</v>
      </c>
      <c r="J34" s="48">
        <f t="shared" si="28"/>
        <v>0</v>
      </c>
      <c r="K34" s="48">
        <f t="shared" si="28"/>
        <v>0</v>
      </c>
      <c r="L34" s="48">
        <f t="shared" si="28"/>
        <v>0</v>
      </c>
      <c r="M34" s="48">
        <f t="shared" ref="M34:U34" si="29">M6-M62</f>
        <v>0</v>
      </c>
      <c r="N34" s="48">
        <f t="shared" si="29"/>
        <v>0</v>
      </c>
      <c r="O34" s="48">
        <f t="shared" si="29"/>
        <v>-436.35700000000003</v>
      </c>
      <c r="P34" s="48">
        <f t="shared" si="29"/>
        <v>0</v>
      </c>
      <c r="Q34" s="48">
        <f t="shared" si="29"/>
        <v>0</v>
      </c>
      <c r="R34" s="48">
        <f t="shared" si="29"/>
        <v>-476.577</v>
      </c>
      <c r="S34" s="48">
        <f t="shared" si="29"/>
        <v>0</v>
      </c>
      <c r="T34" s="48">
        <f t="shared" si="29"/>
        <v>0</v>
      </c>
      <c r="U34" s="48">
        <f t="shared" si="29"/>
        <v>0</v>
      </c>
      <c r="W34" s="49">
        <f t="shared" ref="W34:W48" si="30">SUM(B34:U34)</f>
        <v>-912.93399999999997</v>
      </c>
    </row>
    <row r="35" spans="1:23" x14ac:dyDescent="0.25">
      <c r="A35" s="44" t="s">
        <v>6</v>
      </c>
      <c r="B35" s="35">
        <f t="shared" ref="B35:B48" si="31">B7-B63</f>
        <v>0</v>
      </c>
      <c r="C35" s="48">
        <f t="shared" ref="C35:L35" si="32">C7-C63</f>
        <v>0</v>
      </c>
      <c r="D35" s="48">
        <f t="shared" si="32"/>
        <v>0</v>
      </c>
      <c r="E35" s="48">
        <f t="shared" si="32"/>
        <v>0</v>
      </c>
      <c r="F35" s="48">
        <f t="shared" si="32"/>
        <v>0</v>
      </c>
      <c r="G35" s="48">
        <f t="shared" si="32"/>
        <v>0</v>
      </c>
      <c r="H35" s="48">
        <f t="shared" si="32"/>
        <v>0</v>
      </c>
      <c r="I35" s="48">
        <f t="shared" si="32"/>
        <v>0</v>
      </c>
      <c r="J35" s="48">
        <f t="shared" si="32"/>
        <v>0</v>
      </c>
      <c r="K35" s="48">
        <f t="shared" si="32"/>
        <v>0</v>
      </c>
      <c r="L35" s="48">
        <f t="shared" si="32"/>
        <v>0</v>
      </c>
      <c r="M35" s="48">
        <f t="shared" ref="M35:U35" si="33">M7-M63</f>
        <v>0</v>
      </c>
      <c r="N35" s="48">
        <f t="shared" si="33"/>
        <v>-199.92400000000001</v>
      </c>
      <c r="O35" s="48">
        <f t="shared" si="33"/>
        <v>0</v>
      </c>
      <c r="P35" s="48">
        <f t="shared" si="33"/>
        <v>0</v>
      </c>
      <c r="Q35" s="48">
        <f t="shared" si="33"/>
        <v>0</v>
      </c>
      <c r="R35" s="48">
        <f t="shared" si="33"/>
        <v>-199.92400000000001</v>
      </c>
      <c r="S35" s="48">
        <f t="shared" si="33"/>
        <v>0</v>
      </c>
      <c r="T35" s="48">
        <f t="shared" si="33"/>
        <v>0</v>
      </c>
      <c r="U35" s="48">
        <f t="shared" si="33"/>
        <v>0</v>
      </c>
      <c r="W35" s="49">
        <f t="shared" si="30"/>
        <v>-399.84800000000001</v>
      </c>
    </row>
    <row r="36" spans="1:23" x14ac:dyDescent="0.25">
      <c r="A36" s="44" t="s">
        <v>7</v>
      </c>
      <c r="B36" s="35">
        <f t="shared" si="31"/>
        <v>-3.7719999999999914</v>
      </c>
      <c r="C36" s="48">
        <f t="shared" ref="C36:L36" si="34">C8-C64</f>
        <v>-8.7099999999999937</v>
      </c>
      <c r="D36" s="48">
        <f t="shared" si="34"/>
        <v>-5.1899999999999977</v>
      </c>
      <c r="E36" s="48">
        <f t="shared" si="34"/>
        <v>0.42000000000000171</v>
      </c>
      <c r="F36" s="48">
        <f t="shared" si="34"/>
        <v>-17.840000000000003</v>
      </c>
      <c r="G36" s="48">
        <f t="shared" si="34"/>
        <v>-15.110000000000014</v>
      </c>
      <c r="H36" s="48">
        <f t="shared" si="34"/>
        <v>-21.659999999999997</v>
      </c>
      <c r="I36" s="48">
        <f t="shared" si="34"/>
        <v>-22.760000000000005</v>
      </c>
      <c r="J36" s="48">
        <f t="shared" si="34"/>
        <v>-11.840000000000018</v>
      </c>
      <c r="K36" s="48">
        <f t="shared" si="34"/>
        <v>-15.159999999999982</v>
      </c>
      <c r="L36" s="48">
        <f t="shared" si="34"/>
        <v>-18.789999999999978</v>
      </c>
      <c r="M36" s="48">
        <f t="shared" ref="M36:U36" si="35">M8-M64</f>
        <v>-11.36999999999999</v>
      </c>
      <c r="N36" s="48">
        <f t="shared" si="35"/>
        <v>-11.97999999999999</v>
      </c>
      <c r="O36" s="48">
        <f t="shared" si="35"/>
        <v>-7.4099999999999966</v>
      </c>
      <c r="P36" s="48">
        <f t="shared" si="35"/>
        <v>-9.5799999999999983</v>
      </c>
      <c r="Q36" s="48">
        <f t="shared" si="35"/>
        <v>-8.4000000000000057</v>
      </c>
      <c r="R36" s="48">
        <f t="shared" si="35"/>
        <v>-4.0700000000000074</v>
      </c>
      <c r="S36" s="48">
        <f t="shared" si="35"/>
        <v>-2.5000000000000071</v>
      </c>
      <c r="T36" s="48">
        <f t="shared" si="35"/>
        <v>-2.1900000000000048</v>
      </c>
      <c r="U36" s="48">
        <f t="shared" si="35"/>
        <v>-1.8599999999999994</v>
      </c>
      <c r="W36" s="49">
        <f t="shared" si="30"/>
        <v>-199.77199999999999</v>
      </c>
    </row>
    <row r="37" spans="1:23" x14ac:dyDescent="0.25">
      <c r="A37" s="44" t="s">
        <v>8</v>
      </c>
      <c r="B37" s="35">
        <f t="shared" si="31"/>
        <v>0</v>
      </c>
      <c r="C37" s="48">
        <f t="shared" ref="C37:L37" si="36">C9-C65</f>
        <v>0</v>
      </c>
      <c r="D37" s="48">
        <f t="shared" si="36"/>
        <v>0</v>
      </c>
      <c r="E37" s="48">
        <f t="shared" si="36"/>
        <v>0</v>
      </c>
      <c r="F37" s="48">
        <f t="shared" si="36"/>
        <v>0</v>
      </c>
      <c r="G37" s="48">
        <f t="shared" si="36"/>
        <v>0</v>
      </c>
      <c r="H37" s="48">
        <f t="shared" si="36"/>
        <v>0</v>
      </c>
      <c r="I37" s="48">
        <f t="shared" si="36"/>
        <v>0</v>
      </c>
      <c r="J37" s="48">
        <f t="shared" si="36"/>
        <v>0</v>
      </c>
      <c r="K37" s="48">
        <f t="shared" si="36"/>
        <v>0</v>
      </c>
      <c r="L37" s="48">
        <f t="shared" si="36"/>
        <v>0</v>
      </c>
      <c r="M37" s="48">
        <f t="shared" ref="M37:U37" si="37">M9-M65</f>
        <v>-192.81</v>
      </c>
      <c r="N37" s="48">
        <f t="shared" si="37"/>
        <v>-71.169999999999987</v>
      </c>
      <c r="O37" s="48">
        <f t="shared" si="37"/>
        <v>-4.75</v>
      </c>
      <c r="P37" s="48">
        <f t="shared" si="37"/>
        <v>-3.34</v>
      </c>
      <c r="Q37" s="48">
        <f t="shared" si="37"/>
        <v>-3.36</v>
      </c>
      <c r="R37" s="48">
        <f t="shared" si="37"/>
        <v>46.9</v>
      </c>
      <c r="S37" s="48">
        <f t="shared" si="37"/>
        <v>44.28</v>
      </c>
      <c r="T37" s="48">
        <f t="shared" si="37"/>
        <v>86.53</v>
      </c>
      <c r="U37" s="48">
        <f t="shared" si="37"/>
        <v>0</v>
      </c>
      <c r="W37" s="49">
        <f t="shared" si="30"/>
        <v>-97.72</v>
      </c>
    </row>
    <row r="38" spans="1:23" x14ac:dyDescent="0.25">
      <c r="A38" s="44" t="s">
        <v>9</v>
      </c>
      <c r="B38" s="35">
        <f t="shared" si="31"/>
        <v>0</v>
      </c>
      <c r="C38" s="48">
        <f t="shared" ref="C38:L38" si="38">C10-C66</f>
        <v>0</v>
      </c>
      <c r="D38" s="48">
        <f t="shared" si="38"/>
        <v>0</v>
      </c>
      <c r="E38" s="48">
        <f t="shared" si="38"/>
        <v>911.09999999999991</v>
      </c>
      <c r="F38" s="48">
        <f t="shared" si="38"/>
        <v>-700.5</v>
      </c>
      <c r="G38" s="48">
        <f t="shared" si="38"/>
        <v>0</v>
      </c>
      <c r="H38" s="48">
        <f t="shared" si="38"/>
        <v>0</v>
      </c>
      <c r="I38" s="48">
        <f t="shared" si="38"/>
        <v>0</v>
      </c>
      <c r="J38" s="48">
        <f t="shared" si="38"/>
        <v>0</v>
      </c>
      <c r="K38" s="48">
        <f t="shared" si="38"/>
        <v>0</v>
      </c>
      <c r="L38" s="48">
        <f t="shared" si="38"/>
        <v>0</v>
      </c>
      <c r="M38" s="48">
        <f t="shared" ref="M38:U38" si="39">M10-M66</f>
        <v>0</v>
      </c>
      <c r="N38" s="48">
        <f t="shared" si="39"/>
        <v>0</v>
      </c>
      <c r="O38" s="48">
        <f t="shared" si="39"/>
        <v>120.7</v>
      </c>
      <c r="P38" s="48">
        <f t="shared" si="39"/>
        <v>-85.498999999999995</v>
      </c>
      <c r="Q38" s="48">
        <f t="shared" si="39"/>
        <v>0</v>
      </c>
      <c r="R38" s="48">
        <f t="shared" si="39"/>
        <v>800</v>
      </c>
      <c r="S38" s="48">
        <f t="shared" si="39"/>
        <v>0</v>
      </c>
      <c r="T38" s="48">
        <f t="shared" si="39"/>
        <v>332.61599999999999</v>
      </c>
      <c r="U38" s="48">
        <f t="shared" si="39"/>
        <v>-624.87800000000004</v>
      </c>
      <c r="W38" s="49">
        <f t="shared" si="30"/>
        <v>753.53899999999987</v>
      </c>
    </row>
    <row r="39" spans="1:23" x14ac:dyDescent="0.25">
      <c r="A39" s="44" t="s">
        <v>61</v>
      </c>
      <c r="B39" s="35">
        <f t="shared" si="31"/>
        <v>0</v>
      </c>
      <c r="C39" s="48">
        <f t="shared" ref="C39:L39" si="40">C11-C67</f>
        <v>0</v>
      </c>
      <c r="D39" s="48">
        <f t="shared" si="40"/>
        <v>0</v>
      </c>
      <c r="E39" s="48">
        <f t="shared" si="40"/>
        <v>0</v>
      </c>
      <c r="F39" s="48">
        <f t="shared" si="40"/>
        <v>0</v>
      </c>
      <c r="G39" s="48">
        <f t="shared" si="40"/>
        <v>0</v>
      </c>
      <c r="H39" s="48">
        <f t="shared" si="40"/>
        <v>0</v>
      </c>
      <c r="I39" s="48">
        <f t="shared" si="40"/>
        <v>0</v>
      </c>
      <c r="J39" s="48">
        <f t="shared" si="40"/>
        <v>0</v>
      </c>
      <c r="K39" s="48">
        <f t="shared" si="40"/>
        <v>0</v>
      </c>
      <c r="L39" s="48">
        <f t="shared" si="40"/>
        <v>0</v>
      </c>
      <c r="M39" s="48">
        <f t="shared" ref="M39:U39" si="41">M11-M67</f>
        <v>0</v>
      </c>
      <c r="N39" s="48">
        <f t="shared" si="41"/>
        <v>-30</v>
      </c>
      <c r="O39" s="48">
        <f t="shared" si="41"/>
        <v>0</v>
      </c>
      <c r="P39" s="48">
        <f t="shared" si="41"/>
        <v>0</v>
      </c>
      <c r="Q39" s="48">
        <f t="shared" si="41"/>
        <v>0</v>
      </c>
      <c r="R39" s="48">
        <f t="shared" si="41"/>
        <v>0</v>
      </c>
      <c r="S39" s="48">
        <f t="shared" si="41"/>
        <v>0</v>
      </c>
      <c r="T39" s="48">
        <f t="shared" si="41"/>
        <v>0</v>
      </c>
      <c r="U39" s="48">
        <f t="shared" si="41"/>
        <v>0</v>
      </c>
      <c r="W39" s="49">
        <f t="shared" si="30"/>
        <v>-30</v>
      </c>
    </row>
    <row r="40" spans="1:23" x14ac:dyDescent="0.25">
      <c r="A40" s="44" t="s">
        <v>10</v>
      </c>
      <c r="B40" s="35">
        <f t="shared" si="31"/>
        <v>0</v>
      </c>
      <c r="C40" s="48">
        <f t="shared" ref="C40:L40" si="42">C12-C68</f>
        <v>0</v>
      </c>
      <c r="D40" s="48">
        <f t="shared" si="42"/>
        <v>0</v>
      </c>
      <c r="E40" s="48">
        <f t="shared" si="42"/>
        <v>0</v>
      </c>
      <c r="F40" s="48">
        <f t="shared" si="42"/>
        <v>0</v>
      </c>
      <c r="G40" s="48">
        <f t="shared" si="42"/>
        <v>0</v>
      </c>
      <c r="H40" s="48">
        <f t="shared" si="42"/>
        <v>0</v>
      </c>
      <c r="I40" s="48">
        <f t="shared" si="42"/>
        <v>0</v>
      </c>
      <c r="J40" s="48">
        <f t="shared" si="42"/>
        <v>0</v>
      </c>
      <c r="K40" s="48">
        <f t="shared" si="42"/>
        <v>0</v>
      </c>
      <c r="L40" s="48">
        <f t="shared" si="42"/>
        <v>0</v>
      </c>
      <c r="M40" s="48">
        <f t="shared" ref="M40:U40" si="43">M12-M68</f>
        <v>-11.44</v>
      </c>
      <c r="N40" s="48">
        <f t="shared" si="43"/>
        <v>-96.875</v>
      </c>
      <c r="O40" s="48">
        <f t="shared" si="43"/>
        <v>650.84799999999996</v>
      </c>
      <c r="P40" s="48">
        <f t="shared" si="43"/>
        <v>-23.316999999999993</v>
      </c>
      <c r="Q40" s="48">
        <f t="shared" si="43"/>
        <v>-104.33500000000001</v>
      </c>
      <c r="R40" s="48">
        <f t="shared" si="43"/>
        <v>750.50099999999998</v>
      </c>
      <c r="S40" s="48">
        <f t="shared" si="43"/>
        <v>-48.291000000000004</v>
      </c>
      <c r="T40" s="48">
        <f t="shared" si="43"/>
        <v>-284.678</v>
      </c>
      <c r="U40" s="48">
        <f t="shared" si="43"/>
        <v>-12.589</v>
      </c>
      <c r="W40" s="49">
        <f t="shared" si="30"/>
        <v>819.82399999999984</v>
      </c>
    </row>
    <row r="41" spans="1:23" x14ac:dyDescent="0.25">
      <c r="A41" s="44" t="s">
        <v>62</v>
      </c>
      <c r="B41" s="35">
        <f t="shared" si="31"/>
        <v>0</v>
      </c>
      <c r="C41" s="48">
        <f t="shared" ref="C41:L41" si="44">C13-C69</f>
        <v>0</v>
      </c>
      <c r="D41" s="48">
        <f t="shared" si="44"/>
        <v>0</v>
      </c>
      <c r="E41" s="48">
        <f t="shared" si="44"/>
        <v>0</v>
      </c>
      <c r="F41" s="48">
        <f t="shared" si="44"/>
        <v>0</v>
      </c>
      <c r="G41" s="48">
        <f t="shared" si="44"/>
        <v>0</v>
      </c>
      <c r="H41" s="48">
        <f t="shared" si="44"/>
        <v>0</v>
      </c>
      <c r="I41" s="48">
        <f t="shared" si="44"/>
        <v>0</v>
      </c>
      <c r="J41" s="48">
        <f t="shared" si="44"/>
        <v>0</v>
      </c>
      <c r="K41" s="48">
        <f t="shared" si="44"/>
        <v>0</v>
      </c>
      <c r="L41" s="48">
        <f t="shared" si="44"/>
        <v>0</v>
      </c>
      <c r="M41" s="48">
        <f t="shared" ref="M41:U41" si="45">M13-M69</f>
        <v>0</v>
      </c>
      <c r="N41" s="48">
        <f t="shared" si="45"/>
        <v>0</v>
      </c>
      <c r="O41" s="48">
        <f t="shared" si="45"/>
        <v>0</v>
      </c>
      <c r="P41" s="48">
        <f t="shared" si="45"/>
        <v>0</v>
      </c>
      <c r="Q41" s="48">
        <f t="shared" si="45"/>
        <v>0</v>
      </c>
      <c r="R41" s="48">
        <f t="shared" si="45"/>
        <v>0</v>
      </c>
      <c r="S41" s="48">
        <f t="shared" si="45"/>
        <v>0</v>
      </c>
      <c r="T41" s="48">
        <f t="shared" si="45"/>
        <v>0</v>
      </c>
      <c r="U41" s="48">
        <f t="shared" si="45"/>
        <v>0</v>
      </c>
      <c r="W41" s="49">
        <f t="shared" si="30"/>
        <v>0</v>
      </c>
    </row>
    <row r="42" spans="1:23" x14ac:dyDescent="0.25">
      <c r="A42" s="206" t="s">
        <v>63</v>
      </c>
      <c r="B42" s="35">
        <f t="shared" si="31"/>
        <v>0</v>
      </c>
      <c r="C42" s="48">
        <f t="shared" ref="C42:L42" si="46">C14-C70</f>
        <v>0</v>
      </c>
      <c r="D42" s="48">
        <f t="shared" si="46"/>
        <v>0</v>
      </c>
      <c r="E42" s="48">
        <f t="shared" si="46"/>
        <v>0</v>
      </c>
      <c r="F42" s="48">
        <f t="shared" si="46"/>
        <v>0</v>
      </c>
      <c r="G42" s="48">
        <f t="shared" si="46"/>
        <v>0</v>
      </c>
      <c r="H42" s="48">
        <f t="shared" si="46"/>
        <v>0</v>
      </c>
      <c r="I42" s="48">
        <f t="shared" si="46"/>
        <v>0</v>
      </c>
      <c r="J42" s="48">
        <f t="shared" si="46"/>
        <v>0</v>
      </c>
      <c r="K42" s="48">
        <f t="shared" si="46"/>
        <v>0</v>
      </c>
      <c r="L42" s="48">
        <f t="shared" si="46"/>
        <v>0</v>
      </c>
      <c r="M42" s="48">
        <f t="shared" ref="M42:U42" si="47">M14-M70</f>
        <v>0</v>
      </c>
      <c r="N42" s="48">
        <f t="shared" si="47"/>
        <v>0</v>
      </c>
      <c r="O42" s="48">
        <f t="shared" si="47"/>
        <v>0</v>
      </c>
      <c r="P42" s="48">
        <f t="shared" si="47"/>
        <v>0</v>
      </c>
      <c r="Q42" s="48">
        <f t="shared" si="47"/>
        <v>0</v>
      </c>
      <c r="R42" s="48">
        <f t="shared" si="47"/>
        <v>0</v>
      </c>
      <c r="S42" s="48">
        <f t="shared" si="47"/>
        <v>0</v>
      </c>
      <c r="T42" s="48">
        <f t="shared" si="47"/>
        <v>0</v>
      </c>
      <c r="U42" s="48">
        <f t="shared" si="47"/>
        <v>0</v>
      </c>
      <c r="W42" s="49">
        <f t="shared" si="30"/>
        <v>0</v>
      </c>
    </row>
    <row r="43" spans="1:23" x14ac:dyDescent="0.25">
      <c r="A43" s="206" t="s">
        <v>64</v>
      </c>
      <c r="B43" s="35">
        <f t="shared" si="31"/>
        <v>0</v>
      </c>
      <c r="C43" s="48">
        <f t="shared" ref="C43:L43" si="48">C15-C71</f>
        <v>0</v>
      </c>
      <c r="D43" s="48">
        <f t="shared" si="48"/>
        <v>0</v>
      </c>
      <c r="E43" s="48">
        <f t="shared" si="48"/>
        <v>0</v>
      </c>
      <c r="F43" s="48">
        <f t="shared" si="48"/>
        <v>0</v>
      </c>
      <c r="G43" s="48">
        <f t="shared" si="48"/>
        <v>0</v>
      </c>
      <c r="H43" s="48">
        <f t="shared" si="48"/>
        <v>0</v>
      </c>
      <c r="I43" s="48">
        <f t="shared" si="48"/>
        <v>0</v>
      </c>
      <c r="J43" s="48">
        <f t="shared" si="48"/>
        <v>0</v>
      </c>
      <c r="K43" s="48">
        <f t="shared" si="48"/>
        <v>0</v>
      </c>
      <c r="L43" s="48">
        <f t="shared" si="48"/>
        <v>0</v>
      </c>
      <c r="M43" s="48">
        <f t="shared" ref="M43:U43" si="49">M15-M71</f>
        <v>0</v>
      </c>
      <c r="N43" s="48">
        <f t="shared" si="49"/>
        <v>0</v>
      </c>
      <c r="O43" s="48">
        <f t="shared" si="49"/>
        <v>0</v>
      </c>
      <c r="P43" s="48">
        <f t="shared" si="49"/>
        <v>0</v>
      </c>
      <c r="Q43" s="48">
        <f t="shared" si="49"/>
        <v>0</v>
      </c>
      <c r="R43" s="48">
        <f t="shared" si="49"/>
        <v>0</v>
      </c>
      <c r="S43" s="48">
        <f t="shared" si="49"/>
        <v>0</v>
      </c>
      <c r="T43" s="48">
        <f t="shared" si="49"/>
        <v>0</v>
      </c>
      <c r="U43" s="48">
        <f t="shared" si="49"/>
        <v>0</v>
      </c>
      <c r="W43" s="49">
        <f t="shared" si="30"/>
        <v>0</v>
      </c>
    </row>
    <row r="44" spans="1:23" x14ac:dyDescent="0.25">
      <c r="A44" s="206" t="s">
        <v>65</v>
      </c>
      <c r="B44" s="35">
        <f t="shared" si="31"/>
        <v>0</v>
      </c>
      <c r="C44" s="48">
        <f t="shared" ref="C44:L44" si="50">C16-C72</f>
        <v>0</v>
      </c>
      <c r="D44" s="48">
        <f t="shared" si="50"/>
        <v>1</v>
      </c>
      <c r="E44" s="48">
        <f t="shared" si="50"/>
        <v>0</v>
      </c>
      <c r="F44" s="48">
        <f t="shared" si="50"/>
        <v>0</v>
      </c>
      <c r="G44" s="48">
        <f t="shared" si="50"/>
        <v>0</v>
      </c>
      <c r="H44" s="48">
        <f t="shared" si="50"/>
        <v>0</v>
      </c>
      <c r="I44" s="48">
        <f t="shared" si="50"/>
        <v>0</v>
      </c>
      <c r="J44" s="48">
        <f t="shared" si="50"/>
        <v>0</v>
      </c>
      <c r="K44" s="48">
        <f t="shared" si="50"/>
        <v>0</v>
      </c>
      <c r="L44" s="48">
        <f t="shared" si="50"/>
        <v>0</v>
      </c>
      <c r="M44" s="48">
        <f t="shared" ref="M44:U44" si="51">M16-M72</f>
        <v>0</v>
      </c>
      <c r="N44" s="48">
        <f t="shared" si="51"/>
        <v>0</v>
      </c>
      <c r="O44" s="48">
        <f t="shared" si="51"/>
        <v>0</v>
      </c>
      <c r="P44" s="48">
        <f t="shared" si="51"/>
        <v>0</v>
      </c>
      <c r="Q44" s="48">
        <f t="shared" si="51"/>
        <v>0</v>
      </c>
      <c r="R44" s="48">
        <f t="shared" si="51"/>
        <v>0</v>
      </c>
      <c r="S44" s="48">
        <f t="shared" si="51"/>
        <v>0</v>
      </c>
      <c r="T44" s="48">
        <f t="shared" si="51"/>
        <v>0</v>
      </c>
      <c r="U44" s="48">
        <f t="shared" si="51"/>
        <v>0</v>
      </c>
      <c r="W44" s="49">
        <f t="shared" si="30"/>
        <v>1</v>
      </c>
    </row>
    <row r="45" spans="1:23" x14ac:dyDescent="0.25">
      <c r="A45" s="44" t="s">
        <v>126</v>
      </c>
      <c r="B45" s="35">
        <f t="shared" si="31"/>
        <v>-98.254000000000019</v>
      </c>
      <c r="C45" s="48">
        <f t="shared" ref="C45:L45" si="52">C17-C73</f>
        <v>-202.161</v>
      </c>
      <c r="D45" s="48">
        <f t="shared" si="52"/>
        <v>-254.25</v>
      </c>
      <c r="E45" s="48">
        <f t="shared" si="52"/>
        <v>-344.69400000000002</v>
      </c>
      <c r="F45" s="48">
        <f t="shared" si="52"/>
        <v>-403.89700000000005</v>
      </c>
      <c r="G45" s="48">
        <f t="shared" si="52"/>
        <v>-470.86</v>
      </c>
      <c r="H45" s="48">
        <f t="shared" si="52"/>
        <v>-425.45699999999999</v>
      </c>
      <c r="I45" s="48">
        <f t="shared" si="52"/>
        <v>-456.54299999999995</v>
      </c>
      <c r="J45" s="48">
        <f t="shared" si="52"/>
        <v>-504.31899999999996</v>
      </c>
      <c r="K45" s="48">
        <f t="shared" si="52"/>
        <v>-478.85799999999995</v>
      </c>
      <c r="L45" s="48">
        <f t="shared" si="52"/>
        <v>-539.57600000000002</v>
      </c>
      <c r="M45" s="48">
        <f t="shared" ref="M45:U45" si="53">M17-M73</f>
        <v>-327.99699999999984</v>
      </c>
      <c r="N45" s="48">
        <f t="shared" si="53"/>
        <v>0</v>
      </c>
      <c r="O45" s="48">
        <f t="shared" si="53"/>
        <v>9.3250000000000455</v>
      </c>
      <c r="P45" s="48">
        <f t="shared" si="53"/>
        <v>0</v>
      </c>
      <c r="Q45" s="48">
        <f t="shared" si="53"/>
        <v>0</v>
      </c>
      <c r="R45" s="48">
        <f t="shared" si="53"/>
        <v>0</v>
      </c>
      <c r="S45" s="48">
        <f t="shared" si="53"/>
        <v>-10.63799999999992</v>
      </c>
      <c r="T45" s="48">
        <f t="shared" si="53"/>
        <v>0</v>
      </c>
      <c r="U45" s="48">
        <f t="shared" si="53"/>
        <v>5.7150000000001455</v>
      </c>
      <c r="W45" s="49">
        <f>AVERAGE(B45:U45)</f>
        <v>-225.1232</v>
      </c>
    </row>
    <row r="46" spans="1:23" x14ac:dyDescent="0.25">
      <c r="A46" s="215" t="s">
        <v>127</v>
      </c>
      <c r="B46" s="212">
        <f t="shared" si="31"/>
        <v>-27.822000000000003</v>
      </c>
      <c r="C46" s="216">
        <f>C18-C74</f>
        <v>-24.217000000000041</v>
      </c>
      <c r="D46" s="216">
        <f t="shared" ref="D46:L46" si="54">D18-D74</f>
        <v>30.407000000000039</v>
      </c>
      <c r="E46" s="216">
        <f t="shared" si="54"/>
        <v>-10.922000000000025</v>
      </c>
      <c r="F46" s="216">
        <f t="shared" si="54"/>
        <v>-16.476999999999975</v>
      </c>
      <c r="G46" s="216">
        <f t="shared" si="54"/>
        <v>-2.9700000000000273</v>
      </c>
      <c r="H46" s="216">
        <f t="shared" si="54"/>
        <v>4.4069999999999823</v>
      </c>
      <c r="I46" s="216">
        <f t="shared" si="54"/>
        <v>16.96999999999997</v>
      </c>
      <c r="J46" s="216">
        <f t="shared" si="54"/>
        <v>-30.685000000000002</v>
      </c>
      <c r="K46" s="216">
        <f t="shared" si="54"/>
        <v>-21.454000000000008</v>
      </c>
      <c r="L46" s="216">
        <f t="shared" si="54"/>
        <v>46.653999999999996</v>
      </c>
      <c r="M46" s="216">
        <f t="shared" ref="M46:U46" si="55">M18-M74</f>
        <v>-55.132999999999981</v>
      </c>
      <c r="N46" s="216">
        <f t="shared" si="55"/>
        <v>207.28399999999999</v>
      </c>
      <c r="O46" s="216">
        <f t="shared" si="55"/>
        <v>278.06699999999989</v>
      </c>
      <c r="P46" s="216">
        <f t="shared" si="55"/>
        <v>319.23</v>
      </c>
      <c r="Q46" s="216">
        <f t="shared" si="55"/>
        <v>325.70699999999999</v>
      </c>
      <c r="R46" s="216">
        <f t="shared" si="55"/>
        <v>431.12400000000008</v>
      </c>
      <c r="S46" s="216">
        <f t="shared" si="55"/>
        <v>447.07000000000005</v>
      </c>
      <c r="T46" s="216">
        <f t="shared" si="55"/>
        <v>552.01800000000003</v>
      </c>
      <c r="U46" s="216">
        <f t="shared" si="55"/>
        <v>719.62300000000005</v>
      </c>
      <c r="W46" s="49">
        <f>AVERAGE(B46:U46)</f>
        <v>159.44405</v>
      </c>
    </row>
    <row r="47" spans="1:23" x14ac:dyDescent="0.25">
      <c r="A47" s="44" t="s">
        <v>66</v>
      </c>
      <c r="B47" s="35">
        <f t="shared" si="31"/>
        <v>0</v>
      </c>
      <c r="C47" s="48">
        <f t="shared" ref="C47:L47" si="56">C19-C75</f>
        <v>0</v>
      </c>
      <c r="D47" s="48">
        <f t="shared" si="56"/>
        <v>0</v>
      </c>
      <c r="E47" s="48">
        <f t="shared" si="56"/>
        <v>0</v>
      </c>
      <c r="F47" s="48">
        <f t="shared" si="56"/>
        <v>0</v>
      </c>
      <c r="G47" s="48">
        <f t="shared" si="56"/>
        <v>0</v>
      </c>
      <c r="H47" s="48">
        <f t="shared" si="56"/>
        <v>0</v>
      </c>
      <c r="I47" s="48">
        <f t="shared" si="56"/>
        <v>0</v>
      </c>
      <c r="J47" s="48">
        <f t="shared" si="56"/>
        <v>0</v>
      </c>
      <c r="K47" s="48">
        <f t="shared" si="56"/>
        <v>0</v>
      </c>
      <c r="L47" s="48">
        <f t="shared" si="56"/>
        <v>0</v>
      </c>
      <c r="M47" s="48">
        <f t="shared" ref="M47:U47" si="57">M19-M75</f>
        <v>0</v>
      </c>
      <c r="N47" s="48">
        <f t="shared" si="57"/>
        <v>0</v>
      </c>
      <c r="O47" s="48">
        <f t="shared" si="57"/>
        <v>0</v>
      </c>
      <c r="P47" s="48">
        <f t="shared" si="57"/>
        <v>0</v>
      </c>
      <c r="Q47" s="48">
        <f t="shared" si="57"/>
        <v>0</v>
      </c>
      <c r="R47" s="48">
        <f t="shared" si="57"/>
        <v>0</v>
      </c>
      <c r="S47" s="48">
        <f t="shared" si="57"/>
        <v>0</v>
      </c>
      <c r="T47" s="48">
        <f t="shared" si="57"/>
        <v>0</v>
      </c>
      <c r="U47" s="48">
        <f t="shared" si="57"/>
        <v>0</v>
      </c>
      <c r="W47" s="49">
        <f t="shared" si="30"/>
        <v>0</v>
      </c>
    </row>
    <row r="48" spans="1:23" x14ac:dyDescent="0.25">
      <c r="A48" s="44" t="s">
        <v>67</v>
      </c>
      <c r="B48" s="35">
        <f t="shared" si="31"/>
        <v>0</v>
      </c>
      <c r="C48" s="48">
        <f t="shared" ref="C48:L48" si="58">C20-C76</f>
        <v>0</v>
      </c>
      <c r="D48" s="48">
        <f t="shared" si="58"/>
        <v>0</v>
      </c>
      <c r="E48" s="48">
        <f t="shared" si="58"/>
        <v>0</v>
      </c>
      <c r="F48" s="48">
        <f t="shared" si="58"/>
        <v>0</v>
      </c>
      <c r="G48" s="48">
        <f t="shared" si="58"/>
        <v>0</v>
      </c>
      <c r="H48" s="48">
        <f t="shared" si="58"/>
        <v>0</v>
      </c>
      <c r="I48" s="48">
        <f t="shared" si="58"/>
        <v>0</v>
      </c>
      <c r="J48" s="48">
        <f t="shared" si="58"/>
        <v>0</v>
      </c>
      <c r="K48" s="48">
        <f t="shared" si="58"/>
        <v>0</v>
      </c>
      <c r="L48" s="48">
        <f t="shared" si="58"/>
        <v>0</v>
      </c>
      <c r="M48" s="48">
        <f t="shared" ref="M48:U48" si="59">M20-M76</f>
        <v>0</v>
      </c>
      <c r="N48" s="48">
        <f t="shared" si="59"/>
        <v>0</v>
      </c>
      <c r="O48" s="48">
        <f t="shared" si="59"/>
        <v>0</v>
      </c>
      <c r="P48" s="48">
        <f t="shared" si="59"/>
        <v>0</v>
      </c>
      <c r="Q48" s="48">
        <f t="shared" si="59"/>
        <v>0</v>
      </c>
      <c r="R48" s="48">
        <f t="shared" si="59"/>
        <v>0</v>
      </c>
      <c r="S48" s="48">
        <f t="shared" si="59"/>
        <v>0</v>
      </c>
      <c r="T48" s="48">
        <f t="shared" si="59"/>
        <v>0</v>
      </c>
      <c r="U48" s="48">
        <f t="shared" si="59"/>
        <v>0</v>
      </c>
      <c r="W48" s="49">
        <f t="shared" si="30"/>
        <v>0</v>
      </c>
    </row>
    <row r="49" spans="1:26" x14ac:dyDescent="0.25">
      <c r="A49" s="39" t="s">
        <v>12</v>
      </c>
      <c r="B49" s="3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243"/>
      <c r="N49" s="243"/>
      <c r="O49" s="243"/>
      <c r="P49" s="243"/>
      <c r="Q49" s="243"/>
      <c r="R49" s="243"/>
      <c r="S49" s="243"/>
      <c r="T49" s="243"/>
      <c r="U49" s="243"/>
      <c r="W49" s="243"/>
    </row>
    <row r="50" spans="1:26" x14ac:dyDescent="0.25">
      <c r="A50" s="44" t="s">
        <v>13</v>
      </c>
      <c r="B50" s="45">
        <f>B22-B78</f>
        <v>0</v>
      </c>
      <c r="C50" s="48">
        <f>C22-C78</f>
        <v>0</v>
      </c>
      <c r="D50" s="48">
        <f t="shared" ref="D50:L50" si="60">D22-D78</f>
        <v>0</v>
      </c>
      <c r="E50" s="48">
        <f t="shared" si="60"/>
        <v>0</v>
      </c>
      <c r="F50" s="48">
        <f t="shared" si="60"/>
        <v>0</v>
      </c>
      <c r="G50" s="48">
        <f t="shared" si="60"/>
        <v>0</v>
      </c>
      <c r="H50" s="48">
        <f t="shared" si="60"/>
        <v>0</v>
      </c>
      <c r="I50" s="48">
        <f t="shared" si="60"/>
        <v>0</v>
      </c>
      <c r="J50" s="48">
        <f t="shared" si="60"/>
        <v>0</v>
      </c>
      <c r="K50" s="48">
        <f t="shared" si="60"/>
        <v>0</v>
      </c>
      <c r="L50" s="48">
        <f t="shared" si="60"/>
        <v>0</v>
      </c>
      <c r="M50" s="48">
        <f t="shared" ref="M50:U50" si="61">M22-M78</f>
        <v>0</v>
      </c>
      <c r="N50" s="48">
        <f t="shared" si="61"/>
        <v>0</v>
      </c>
      <c r="O50" s="48">
        <f t="shared" si="61"/>
        <v>0</v>
      </c>
      <c r="P50" s="48">
        <f t="shared" si="61"/>
        <v>0</v>
      </c>
      <c r="Q50" s="48">
        <f t="shared" si="61"/>
        <v>0</v>
      </c>
      <c r="R50" s="48">
        <f t="shared" si="61"/>
        <v>0</v>
      </c>
      <c r="S50" s="48">
        <f t="shared" si="61"/>
        <v>0</v>
      </c>
      <c r="T50" s="48">
        <f t="shared" si="61"/>
        <v>0</v>
      </c>
      <c r="U50" s="48">
        <f t="shared" si="61"/>
        <v>0</v>
      </c>
      <c r="W50" s="49">
        <f t="shared" ref="W50:W53" si="62">SUM(B50:U50)</f>
        <v>0</v>
      </c>
    </row>
    <row r="51" spans="1:26" x14ac:dyDescent="0.25">
      <c r="A51" s="44" t="s">
        <v>14</v>
      </c>
      <c r="B51" s="45">
        <f>B23-B79</f>
        <v>0</v>
      </c>
      <c r="C51" s="48">
        <f t="shared" ref="C51:L51" si="63">C23-C79</f>
        <v>0</v>
      </c>
      <c r="D51" s="48">
        <f t="shared" si="63"/>
        <v>0</v>
      </c>
      <c r="E51" s="48">
        <f t="shared" si="63"/>
        <v>0</v>
      </c>
      <c r="F51" s="48">
        <f t="shared" si="63"/>
        <v>0</v>
      </c>
      <c r="G51" s="48">
        <f t="shared" si="63"/>
        <v>0</v>
      </c>
      <c r="H51" s="48">
        <f t="shared" si="63"/>
        <v>0</v>
      </c>
      <c r="I51" s="48">
        <f t="shared" si="63"/>
        <v>0</v>
      </c>
      <c r="J51" s="48">
        <f t="shared" si="63"/>
        <v>0</v>
      </c>
      <c r="K51" s="48">
        <f t="shared" si="63"/>
        <v>0</v>
      </c>
      <c r="L51" s="48">
        <f t="shared" si="63"/>
        <v>0</v>
      </c>
      <c r="M51" s="48">
        <f t="shared" ref="M51:U51" si="64">M23-M79</f>
        <v>0</v>
      </c>
      <c r="N51" s="48">
        <f t="shared" si="64"/>
        <v>0</v>
      </c>
      <c r="O51" s="48">
        <f t="shared" si="64"/>
        <v>0</v>
      </c>
      <c r="P51" s="48">
        <f>P23-P79-0.8</f>
        <v>0.44000000000000905</v>
      </c>
      <c r="Q51" s="48">
        <f t="shared" si="64"/>
        <v>0</v>
      </c>
      <c r="R51" s="48">
        <f t="shared" si="64"/>
        <v>0</v>
      </c>
      <c r="S51" s="48">
        <f t="shared" si="64"/>
        <v>0</v>
      </c>
      <c r="T51" s="48">
        <f t="shared" si="64"/>
        <v>0</v>
      </c>
      <c r="U51" s="48">
        <f t="shared" si="64"/>
        <v>0</v>
      </c>
      <c r="W51" s="49">
        <f t="shared" si="62"/>
        <v>0.44000000000000905</v>
      </c>
    </row>
    <row r="52" spans="1:26" x14ac:dyDescent="0.25">
      <c r="A52" s="44" t="s">
        <v>15</v>
      </c>
      <c r="B52" s="45">
        <f>B24-B80</f>
        <v>0</v>
      </c>
      <c r="C52" s="48">
        <f t="shared" ref="C52:L52" si="65">C24-C80</f>
        <v>0</v>
      </c>
      <c r="D52" s="48">
        <f t="shared" si="65"/>
        <v>0</v>
      </c>
      <c r="E52" s="48">
        <f t="shared" si="65"/>
        <v>0</v>
      </c>
      <c r="F52" s="48">
        <f t="shared" si="65"/>
        <v>0</v>
      </c>
      <c r="G52" s="48">
        <f t="shared" si="65"/>
        <v>0</v>
      </c>
      <c r="H52" s="48">
        <f t="shared" si="65"/>
        <v>0</v>
      </c>
      <c r="I52" s="48">
        <f t="shared" si="65"/>
        <v>0</v>
      </c>
      <c r="J52" s="48">
        <f t="shared" si="65"/>
        <v>0</v>
      </c>
      <c r="K52" s="48">
        <f t="shared" si="65"/>
        <v>0</v>
      </c>
      <c r="L52" s="48">
        <f t="shared" si="65"/>
        <v>0</v>
      </c>
      <c r="M52" s="48">
        <f t="shared" ref="M52:U52" si="66">M24-M80</f>
        <v>0</v>
      </c>
      <c r="N52" s="48">
        <f t="shared" si="66"/>
        <v>0</v>
      </c>
      <c r="O52" s="48">
        <f t="shared" si="66"/>
        <v>0</v>
      </c>
      <c r="P52" s="48">
        <f t="shared" si="66"/>
        <v>0</v>
      </c>
      <c r="Q52" s="48">
        <f t="shared" si="66"/>
        <v>0</v>
      </c>
      <c r="R52" s="48">
        <f t="shared" si="66"/>
        <v>0</v>
      </c>
      <c r="S52" s="48">
        <f t="shared" si="66"/>
        <v>0</v>
      </c>
      <c r="T52" s="48">
        <f t="shared" si="66"/>
        <v>0</v>
      </c>
      <c r="U52" s="48">
        <f t="shared" si="66"/>
        <v>0</v>
      </c>
      <c r="W52" s="49">
        <f t="shared" si="62"/>
        <v>0</v>
      </c>
    </row>
    <row r="53" spans="1:26" x14ac:dyDescent="0.25">
      <c r="A53" s="44" t="s">
        <v>16</v>
      </c>
      <c r="B53" s="45">
        <f>B25-B81</f>
        <v>0</v>
      </c>
      <c r="C53" s="48">
        <f t="shared" ref="C53:L53" si="67">C25-C81</f>
        <v>0</v>
      </c>
      <c r="D53" s="48">
        <f t="shared" si="67"/>
        <v>0</v>
      </c>
      <c r="E53" s="48">
        <f t="shared" si="67"/>
        <v>0</v>
      </c>
      <c r="F53" s="48">
        <f t="shared" si="67"/>
        <v>0</v>
      </c>
      <c r="G53" s="48">
        <f t="shared" si="67"/>
        <v>0</v>
      </c>
      <c r="H53" s="48">
        <f t="shared" si="67"/>
        <v>0</v>
      </c>
      <c r="I53" s="48">
        <f t="shared" si="67"/>
        <v>0</v>
      </c>
      <c r="J53" s="48">
        <f t="shared" si="67"/>
        <v>0</v>
      </c>
      <c r="K53" s="48">
        <f t="shared" si="67"/>
        <v>0</v>
      </c>
      <c r="L53" s="48">
        <f t="shared" si="67"/>
        <v>0</v>
      </c>
      <c r="M53" s="48">
        <f t="shared" ref="M53:U53" si="68">M25-M81</f>
        <v>0</v>
      </c>
      <c r="N53" s="48">
        <f t="shared" si="68"/>
        <v>0</v>
      </c>
      <c r="O53" s="48">
        <f t="shared" si="68"/>
        <v>0</v>
      </c>
      <c r="P53" s="48">
        <f t="shared" si="68"/>
        <v>0</v>
      </c>
      <c r="Q53" s="48">
        <f t="shared" si="68"/>
        <v>0</v>
      </c>
      <c r="R53" s="48">
        <f t="shared" si="68"/>
        <v>0</v>
      </c>
      <c r="S53" s="48">
        <f t="shared" si="68"/>
        <v>0</v>
      </c>
      <c r="T53" s="48">
        <f t="shared" si="68"/>
        <v>0</v>
      </c>
      <c r="U53" s="48">
        <f t="shared" si="68"/>
        <v>0</v>
      </c>
      <c r="W53" s="49">
        <f t="shared" si="62"/>
        <v>0</v>
      </c>
    </row>
    <row r="54" spans="1:26" x14ac:dyDescent="0.25">
      <c r="A54" s="76" t="s">
        <v>3</v>
      </c>
      <c r="B54" s="85">
        <f>B26-B82</f>
        <v>-129.84799999999996</v>
      </c>
      <c r="C54" s="77">
        <f>C26-C82</f>
        <v>-235.08800000000019</v>
      </c>
      <c r="D54" s="77">
        <f t="shared" ref="D54:L54" si="69">D26-D82</f>
        <v>-228.03300000000013</v>
      </c>
      <c r="E54" s="77">
        <f t="shared" si="69"/>
        <v>555.90399999999977</v>
      </c>
      <c r="F54" s="77">
        <f t="shared" si="69"/>
        <v>-1138.7139999999999</v>
      </c>
      <c r="G54" s="77">
        <f t="shared" si="69"/>
        <v>-488.94000000000005</v>
      </c>
      <c r="H54" s="77">
        <f t="shared" si="69"/>
        <v>-442.71000000000004</v>
      </c>
      <c r="I54" s="77">
        <f t="shared" si="69"/>
        <v>-462.33299999999997</v>
      </c>
      <c r="J54" s="77">
        <f t="shared" si="69"/>
        <v>-546.84399999999994</v>
      </c>
      <c r="K54" s="77">
        <f t="shared" si="69"/>
        <v>-515.47199999999987</v>
      </c>
      <c r="L54" s="77">
        <f t="shared" si="69"/>
        <v>-511.71199999999999</v>
      </c>
      <c r="M54" s="77">
        <f t="shared" ref="M54:U54" si="70">M26-M82</f>
        <v>-598.75</v>
      </c>
      <c r="N54" s="77">
        <f t="shared" si="70"/>
        <v>-202.66499999999996</v>
      </c>
      <c r="O54" s="77">
        <f t="shared" si="70"/>
        <v>610.42299999999977</v>
      </c>
      <c r="P54" s="77">
        <f t="shared" si="70"/>
        <v>198.73399999999947</v>
      </c>
      <c r="Q54" s="77">
        <f t="shared" si="70"/>
        <v>209.61200000000008</v>
      </c>
      <c r="R54" s="77">
        <f t="shared" si="70"/>
        <v>1347.9539999999997</v>
      </c>
      <c r="S54" s="77">
        <f t="shared" si="70"/>
        <v>429.92100000000028</v>
      </c>
      <c r="T54" s="77">
        <f t="shared" si="70"/>
        <v>684.29599999999937</v>
      </c>
      <c r="U54" s="77">
        <f t="shared" si="70"/>
        <v>86.011000000000422</v>
      </c>
      <c r="W54" s="78"/>
    </row>
    <row r="55" spans="1:26" x14ac:dyDescent="0.25">
      <c r="A55" s="51" t="s">
        <v>124</v>
      </c>
    </row>
    <row r="56" spans="1:26" ht="15" customHeight="1" x14ac:dyDescent="0.25"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Z56" s="33">
        <v>33634</v>
      </c>
    </row>
    <row r="57" spans="1:26" x14ac:dyDescent="0.25"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Z57" s="33">
        <v>35013</v>
      </c>
    </row>
    <row r="58" spans="1:26" ht="22.5" x14ac:dyDescent="0.3">
      <c r="A58" s="4" t="s">
        <v>106</v>
      </c>
      <c r="Z58" s="33">
        <f>Z56-Z57</f>
        <v>-1379</v>
      </c>
    </row>
    <row r="59" spans="1:26" ht="30" customHeight="1" x14ac:dyDescent="0.25">
      <c r="A59" s="29"/>
      <c r="B59" s="39"/>
      <c r="C59" s="40" t="s">
        <v>17</v>
      </c>
      <c r="D59" s="41"/>
      <c r="E59" s="41"/>
      <c r="F59" s="41"/>
      <c r="G59" s="41"/>
      <c r="H59" s="41"/>
      <c r="I59" s="41"/>
      <c r="J59" s="41"/>
      <c r="K59" s="41"/>
      <c r="L59" s="41"/>
      <c r="M59" s="242"/>
      <c r="N59" s="242"/>
      <c r="O59" s="242"/>
      <c r="P59" s="242"/>
      <c r="Q59" s="242"/>
      <c r="R59" s="242"/>
      <c r="S59" s="242"/>
      <c r="T59" s="242"/>
      <c r="U59" s="242"/>
      <c r="W59" s="30" t="s">
        <v>74</v>
      </c>
    </row>
    <row r="60" spans="1:26" x14ac:dyDescent="0.25">
      <c r="A60" s="79" t="s">
        <v>1</v>
      </c>
      <c r="B60" s="42">
        <f t="shared" ref="B60:U60" si="71">B4</f>
        <v>2017</v>
      </c>
      <c r="C60" s="42">
        <f t="shared" si="71"/>
        <v>2018</v>
      </c>
      <c r="D60" s="42">
        <f t="shared" si="71"/>
        <v>2019</v>
      </c>
      <c r="E60" s="42">
        <f t="shared" si="71"/>
        <v>2020</v>
      </c>
      <c r="F60" s="42">
        <f t="shared" si="71"/>
        <v>2021</v>
      </c>
      <c r="G60" s="42">
        <f t="shared" si="71"/>
        <v>2022</v>
      </c>
      <c r="H60" s="42">
        <f t="shared" si="71"/>
        <v>2023</v>
      </c>
      <c r="I60" s="42">
        <f t="shared" si="71"/>
        <v>2024</v>
      </c>
      <c r="J60" s="42">
        <f t="shared" si="71"/>
        <v>2025</v>
      </c>
      <c r="K60" s="42">
        <f t="shared" si="71"/>
        <v>2026</v>
      </c>
      <c r="L60" s="42">
        <f t="shared" si="71"/>
        <v>2027</v>
      </c>
      <c r="M60" s="42">
        <f t="shared" si="71"/>
        <v>2028</v>
      </c>
      <c r="N60" s="42">
        <f t="shared" si="71"/>
        <v>2029</v>
      </c>
      <c r="O60" s="42">
        <f t="shared" si="71"/>
        <v>2030</v>
      </c>
      <c r="P60" s="42">
        <f t="shared" si="71"/>
        <v>2031</v>
      </c>
      <c r="Q60" s="42">
        <f t="shared" si="71"/>
        <v>2032</v>
      </c>
      <c r="R60" s="42">
        <f t="shared" si="71"/>
        <v>2033</v>
      </c>
      <c r="S60" s="42">
        <f t="shared" si="71"/>
        <v>2034</v>
      </c>
      <c r="T60" s="42">
        <f t="shared" si="71"/>
        <v>2035</v>
      </c>
      <c r="U60" s="42">
        <f t="shared" si="71"/>
        <v>2036</v>
      </c>
      <c r="W60" s="38" t="str">
        <f>W4</f>
        <v>2017-2036</v>
      </c>
    </row>
    <row r="61" spans="1:26" x14ac:dyDescent="0.25">
      <c r="A61" s="39" t="s">
        <v>4</v>
      </c>
      <c r="B61" s="45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243"/>
      <c r="N61" s="243"/>
      <c r="O61" s="243"/>
      <c r="P61" s="243"/>
      <c r="Q61" s="243"/>
      <c r="R61" s="243"/>
      <c r="S61" s="243"/>
      <c r="T61" s="243"/>
      <c r="U61" s="243"/>
      <c r="W61" s="39"/>
    </row>
    <row r="62" spans="1:26" x14ac:dyDescent="0.25">
      <c r="A62" s="47" t="s">
        <v>5</v>
      </c>
      <c r="B62" s="35">
        <f>'2017 IRP'!C87</f>
        <v>0</v>
      </c>
      <c r="C62" s="36">
        <f>'2017 IRP'!D87</f>
        <v>0</v>
      </c>
      <c r="D62" s="36">
        <f>'2017 IRP'!E87</f>
        <v>0</v>
      </c>
      <c r="E62" s="36">
        <f>'2017 IRP'!F87</f>
        <v>0</v>
      </c>
      <c r="F62" s="36">
        <f>'2017 IRP'!G87</f>
        <v>0</v>
      </c>
      <c r="G62" s="36">
        <f>'2017 IRP'!H87</f>
        <v>0</v>
      </c>
      <c r="H62" s="36">
        <f>'2017 IRP'!I87</f>
        <v>0</v>
      </c>
      <c r="I62" s="36">
        <f>'2017 IRP'!J87</f>
        <v>0</v>
      </c>
      <c r="J62" s="36">
        <f>'2017 IRP'!K87</f>
        <v>0</v>
      </c>
      <c r="K62" s="36">
        <f>'2017 IRP'!L87</f>
        <v>0</v>
      </c>
      <c r="L62" s="36">
        <f>'2017 IRP'!M87</f>
        <v>0</v>
      </c>
      <c r="M62" s="36">
        <f>'2017 IRP'!N87</f>
        <v>0</v>
      </c>
      <c r="N62" s="36">
        <f>'2017 IRP'!O87</f>
        <v>0</v>
      </c>
      <c r="O62" s="36">
        <f>'2017 IRP'!P87</f>
        <v>436.35700000000003</v>
      </c>
      <c r="P62" s="36">
        <f>'2017 IRP'!Q87</f>
        <v>0</v>
      </c>
      <c r="Q62" s="36">
        <f>'2017 IRP'!R87</f>
        <v>0</v>
      </c>
      <c r="R62" s="36">
        <f>'2017 IRP'!S87</f>
        <v>476.577</v>
      </c>
      <c r="S62" s="36">
        <f>'2017 IRP'!T87</f>
        <v>0</v>
      </c>
      <c r="T62" s="36">
        <f>'2017 IRP'!U87</f>
        <v>0</v>
      </c>
      <c r="U62" s="36">
        <f>'2017 IRP'!V87</f>
        <v>0</v>
      </c>
      <c r="W62" s="46">
        <f t="shared" ref="W62:W76" si="72">SUM(B62:U62)</f>
        <v>912.93399999999997</v>
      </c>
    </row>
    <row r="63" spans="1:26" x14ac:dyDescent="0.25">
      <c r="A63" s="47" t="s">
        <v>6</v>
      </c>
      <c r="B63" s="35">
        <f>'2017 IRP'!C88</f>
        <v>0</v>
      </c>
      <c r="C63" s="36">
        <f>'2017 IRP'!D88</f>
        <v>0</v>
      </c>
      <c r="D63" s="36">
        <f>'2017 IRP'!E88</f>
        <v>0</v>
      </c>
      <c r="E63" s="36">
        <f>'2017 IRP'!F88</f>
        <v>0</v>
      </c>
      <c r="F63" s="36">
        <f>'2017 IRP'!G88</f>
        <v>0</v>
      </c>
      <c r="G63" s="36">
        <f>'2017 IRP'!H88</f>
        <v>0</v>
      </c>
      <c r="H63" s="36">
        <f>'2017 IRP'!I88</f>
        <v>0</v>
      </c>
      <c r="I63" s="36">
        <f>'2017 IRP'!J88</f>
        <v>0</v>
      </c>
      <c r="J63" s="36">
        <f>'2017 IRP'!K88</f>
        <v>0</v>
      </c>
      <c r="K63" s="36">
        <f>'2017 IRP'!L88</f>
        <v>0</v>
      </c>
      <c r="L63" s="36">
        <f>'2017 IRP'!M88</f>
        <v>0</v>
      </c>
      <c r="M63" s="36">
        <f>'2017 IRP'!N88</f>
        <v>0</v>
      </c>
      <c r="N63" s="36">
        <f>'2017 IRP'!O88</f>
        <v>199.92400000000001</v>
      </c>
      <c r="O63" s="36">
        <f>'2017 IRP'!P88</f>
        <v>0</v>
      </c>
      <c r="P63" s="36">
        <f>'2017 IRP'!Q88</f>
        <v>0</v>
      </c>
      <c r="Q63" s="36">
        <f>'2017 IRP'!R88</f>
        <v>0</v>
      </c>
      <c r="R63" s="36">
        <f>'2017 IRP'!S88</f>
        <v>199.92400000000001</v>
      </c>
      <c r="S63" s="36">
        <f>'2017 IRP'!T88</f>
        <v>0</v>
      </c>
      <c r="T63" s="36">
        <f>'2017 IRP'!U88</f>
        <v>0</v>
      </c>
      <c r="U63" s="36">
        <f>'2017 IRP'!V88</f>
        <v>0</v>
      </c>
      <c r="W63" s="46">
        <f t="shared" si="72"/>
        <v>399.84800000000001</v>
      </c>
    </row>
    <row r="64" spans="1:26" x14ac:dyDescent="0.25">
      <c r="A64" s="47" t="s">
        <v>7</v>
      </c>
      <c r="B64" s="35">
        <f>'2017 IRP'!C89</f>
        <v>153.77199999999999</v>
      </c>
      <c r="C64" s="36">
        <f>'2017 IRP'!D89</f>
        <v>127.71</v>
      </c>
      <c r="D64" s="36">
        <f>'2017 IRP'!E89</f>
        <v>131.19</v>
      </c>
      <c r="E64" s="36">
        <f>'2017 IRP'!F89</f>
        <v>121.58</v>
      </c>
      <c r="F64" s="36">
        <f>'2017 IRP'!G89</f>
        <v>122.75000000000001</v>
      </c>
      <c r="G64" s="36">
        <f>'2017 IRP'!H89</f>
        <v>114.06000000000002</v>
      </c>
      <c r="H64" s="36">
        <f>'2017 IRP'!I89</f>
        <v>117.86000000000001</v>
      </c>
      <c r="I64" s="36">
        <f>'2017 IRP'!J89</f>
        <v>117.65</v>
      </c>
      <c r="J64" s="36">
        <f>'2017 IRP'!K89</f>
        <v>111.58000000000001</v>
      </c>
      <c r="K64" s="36">
        <f>'2017 IRP'!L89</f>
        <v>111.22</v>
      </c>
      <c r="L64" s="36">
        <f>'2017 IRP'!M89</f>
        <v>109.07</v>
      </c>
      <c r="M64" s="36">
        <f>'2017 IRP'!N89</f>
        <v>101.7</v>
      </c>
      <c r="N64" s="36">
        <f>'2017 IRP'!O89</f>
        <v>96.330000000000013</v>
      </c>
      <c r="O64" s="36">
        <f>'2017 IRP'!P89</f>
        <v>95.339999999999989</v>
      </c>
      <c r="P64" s="36">
        <f>'2017 IRP'!Q89</f>
        <v>96.2</v>
      </c>
      <c r="Q64" s="36">
        <f>'2017 IRP'!R89</f>
        <v>83.360000000000014</v>
      </c>
      <c r="R64" s="36">
        <f>'2017 IRP'!S89</f>
        <v>74.550000000000011</v>
      </c>
      <c r="S64" s="36">
        <f>'2017 IRP'!T89</f>
        <v>65.33</v>
      </c>
      <c r="T64" s="36">
        <f>'2017 IRP'!U89</f>
        <v>62.730000000000011</v>
      </c>
      <c r="U64" s="36">
        <f>'2017 IRP'!V89</f>
        <v>62.720000000000006</v>
      </c>
      <c r="W64" s="46">
        <f t="shared" si="72"/>
        <v>2076.7019999999998</v>
      </c>
    </row>
    <row r="65" spans="1:23" x14ac:dyDescent="0.25">
      <c r="A65" s="47" t="s">
        <v>8</v>
      </c>
      <c r="B65" s="35">
        <f>'2017 IRP'!C90</f>
        <v>0</v>
      </c>
      <c r="C65" s="36">
        <f>'2017 IRP'!D90</f>
        <v>0</v>
      </c>
      <c r="D65" s="36">
        <f>'2017 IRP'!E90</f>
        <v>0</v>
      </c>
      <c r="E65" s="36">
        <f>'2017 IRP'!F90</f>
        <v>0</v>
      </c>
      <c r="F65" s="36">
        <f>'2017 IRP'!G90</f>
        <v>0</v>
      </c>
      <c r="G65" s="36">
        <f>'2017 IRP'!H90</f>
        <v>0</v>
      </c>
      <c r="H65" s="36">
        <f>'2017 IRP'!I90</f>
        <v>0</v>
      </c>
      <c r="I65" s="36">
        <f>'2017 IRP'!J90</f>
        <v>0</v>
      </c>
      <c r="J65" s="36">
        <f>'2017 IRP'!K90</f>
        <v>0</v>
      </c>
      <c r="K65" s="36">
        <f>'2017 IRP'!L90</f>
        <v>0</v>
      </c>
      <c r="L65" s="36">
        <f>'2017 IRP'!M90</f>
        <v>0</v>
      </c>
      <c r="M65" s="36">
        <f>'2017 IRP'!N90</f>
        <v>192.81</v>
      </c>
      <c r="N65" s="36">
        <f>'2017 IRP'!O90</f>
        <v>139.54</v>
      </c>
      <c r="O65" s="36">
        <f>'2017 IRP'!P90</f>
        <v>4.75</v>
      </c>
      <c r="P65" s="36">
        <f>'2017 IRP'!Q90</f>
        <v>3.34</v>
      </c>
      <c r="Q65" s="36">
        <f>'2017 IRP'!R90</f>
        <v>3.36</v>
      </c>
      <c r="R65" s="36">
        <f>'2017 IRP'!S90</f>
        <v>3.11</v>
      </c>
      <c r="S65" s="36">
        <f>'2017 IRP'!T90</f>
        <v>3.67</v>
      </c>
      <c r="T65" s="36">
        <f>'2017 IRP'!U90</f>
        <v>3.05</v>
      </c>
      <c r="U65" s="36">
        <f>'2017 IRP'!V90</f>
        <v>11.629999999999999</v>
      </c>
      <c r="W65" s="46">
        <f t="shared" si="72"/>
        <v>365.26000000000005</v>
      </c>
    </row>
    <row r="66" spans="1:23" x14ac:dyDescent="0.25">
      <c r="A66" s="47" t="s">
        <v>9</v>
      </c>
      <c r="B66" s="35">
        <f>'2017 IRP'!C91</f>
        <v>0</v>
      </c>
      <c r="C66" s="36">
        <f>'2017 IRP'!D91</f>
        <v>0</v>
      </c>
      <c r="D66" s="36">
        <f>'2017 IRP'!E91</f>
        <v>0</v>
      </c>
      <c r="E66" s="36">
        <f>'2017 IRP'!F91</f>
        <v>0</v>
      </c>
      <c r="F66" s="36">
        <f>'2017 IRP'!G91</f>
        <v>1100</v>
      </c>
      <c r="G66" s="36">
        <f>'2017 IRP'!H91</f>
        <v>0</v>
      </c>
      <c r="H66" s="36">
        <f>'2017 IRP'!I91</f>
        <v>0</v>
      </c>
      <c r="I66" s="36">
        <f>'2017 IRP'!J91</f>
        <v>0</v>
      </c>
      <c r="J66" s="36">
        <f>'2017 IRP'!K91</f>
        <v>0</v>
      </c>
      <c r="K66" s="36">
        <f>'2017 IRP'!L91</f>
        <v>0</v>
      </c>
      <c r="L66" s="36">
        <f>'2017 IRP'!M91</f>
        <v>0</v>
      </c>
      <c r="M66" s="36">
        <f>'2017 IRP'!N91</f>
        <v>0</v>
      </c>
      <c r="N66" s="36">
        <f>'2017 IRP'!O91</f>
        <v>0</v>
      </c>
      <c r="O66" s="36">
        <f>'2017 IRP'!P91</f>
        <v>0</v>
      </c>
      <c r="P66" s="36">
        <f>'2017 IRP'!Q91</f>
        <v>85.498999999999995</v>
      </c>
      <c r="Q66" s="36">
        <f>'2017 IRP'!R91</f>
        <v>0</v>
      </c>
      <c r="R66" s="36">
        <f>'2017 IRP'!S91</f>
        <v>0</v>
      </c>
      <c r="S66" s="36">
        <f>'2017 IRP'!T91</f>
        <v>0</v>
      </c>
      <c r="T66" s="36">
        <f>'2017 IRP'!U91</f>
        <v>0</v>
      </c>
      <c r="U66" s="36">
        <f>'2017 IRP'!V91</f>
        <v>773.98800000000006</v>
      </c>
      <c r="W66" s="46">
        <f t="shared" si="72"/>
        <v>1959.4870000000001</v>
      </c>
    </row>
    <row r="67" spans="1:23" x14ac:dyDescent="0.25">
      <c r="A67" s="47" t="s">
        <v>61</v>
      </c>
      <c r="B67" s="35">
        <f>'2017 IRP'!C92</f>
        <v>0</v>
      </c>
      <c r="C67" s="36">
        <f>'2017 IRP'!D92</f>
        <v>0</v>
      </c>
      <c r="D67" s="36">
        <f>'2017 IRP'!E92</f>
        <v>0</v>
      </c>
      <c r="E67" s="36">
        <f>'2017 IRP'!F92</f>
        <v>0</v>
      </c>
      <c r="F67" s="36">
        <f>'2017 IRP'!G92</f>
        <v>0</v>
      </c>
      <c r="G67" s="36">
        <f>'2017 IRP'!H92</f>
        <v>0</v>
      </c>
      <c r="H67" s="36">
        <f>'2017 IRP'!I92</f>
        <v>0</v>
      </c>
      <c r="I67" s="36">
        <f>'2017 IRP'!J92</f>
        <v>0</v>
      </c>
      <c r="J67" s="36">
        <f>'2017 IRP'!K92</f>
        <v>0</v>
      </c>
      <c r="K67" s="36">
        <f>'2017 IRP'!L92</f>
        <v>0</v>
      </c>
      <c r="L67" s="36">
        <f>'2017 IRP'!M92</f>
        <v>0</v>
      </c>
      <c r="M67" s="36">
        <f>'2017 IRP'!N92</f>
        <v>0</v>
      </c>
      <c r="N67" s="36">
        <f>'2017 IRP'!O92</f>
        <v>30</v>
      </c>
      <c r="O67" s="36">
        <f>'2017 IRP'!P92</f>
        <v>0</v>
      </c>
      <c r="P67" s="36">
        <f>'2017 IRP'!Q92</f>
        <v>0</v>
      </c>
      <c r="Q67" s="36">
        <f>'2017 IRP'!R92</f>
        <v>0</v>
      </c>
      <c r="R67" s="36">
        <f>'2017 IRP'!S92</f>
        <v>0</v>
      </c>
      <c r="S67" s="36">
        <f>'2017 IRP'!T92</f>
        <v>0</v>
      </c>
      <c r="T67" s="36">
        <f>'2017 IRP'!U92</f>
        <v>0</v>
      </c>
      <c r="U67" s="36">
        <f>'2017 IRP'!V92</f>
        <v>0</v>
      </c>
      <c r="W67" s="46">
        <f t="shared" si="72"/>
        <v>30</v>
      </c>
    </row>
    <row r="68" spans="1:23" x14ac:dyDescent="0.25">
      <c r="A68" s="75" t="s">
        <v>10</v>
      </c>
      <c r="B68" s="35">
        <f>'2017 IRP'!C93</f>
        <v>0</v>
      </c>
      <c r="C68" s="36">
        <f>'2017 IRP'!D93</f>
        <v>0</v>
      </c>
      <c r="D68" s="36">
        <f>'2017 IRP'!E93</f>
        <v>0</v>
      </c>
      <c r="E68" s="36">
        <f>'2017 IRP'!F93</f>
        <v>0</v>
      </c>
      <c r="F68" s="36">
        <f>'2017 IRP'!G93</f>
        <v>0</v>
      </c>
      <c r="G68" s="36">
        <f>'2017 IRP'!H93</f>
        <v>0</v>
      </c>
      <c r="H68" s="36">
        <f>'2017 IRP'!I93</f>
        <v>0</v>
      </c>
      <c r="I68" s="36">
        <f>'2017 IRP'!J93</f>
        <v>0</v>
      </c>
      <c r="J68" s="36">
        <f>'2017 IRP'!K93</f>
        <v>0</v>
      </c>
      <c r="K68" s="36">
        <f>'2017 IRP'!L93</f>
        <v>0</v>
      </c>
      <c r="L68" s="36">
        <f>'2017 IRP'!M93</f>
        <v>0</v>
      </c>
      <c r="M68" s="36">
        <f>'2017 IRP'!N93</f>
        <v>11.44</v>
      </c>
      <c r="N68" s="36">
        <f>'2017 IRP'!O93</f>
        <v>96.875</v>
      </c>
      <c r="O68" s="36">
        <f>'2017 IRP'!P93</f>
        <v>0</v>
      </c>
      <c r="P68" s="36">
        <f>'2017 IRP'!Q93</f>
        <v>117.92599999999999</v>
      </c>
      <c r="Q68" s="36">
        <f>'2017 IRP'!R93</f>
        <v>236.63</v>
      </c>
      <c r="R68" s="36">
        <f>'2017 IRP'!S93</f>
        <v>225.84500000000003</v>
      </c>
      <c r="S68" s="36">
        <f>'2017 IRP'!T93</f>
        <v>48.291000000000004</v>
      </c>
      <c r="T68" s="36">
        <f>'2017 IRP'!U93</f>
        <v>290.57600000000002</v>
      </c>
      <c r="U68" s="36">
        <f>'2017 IRP'!V93</f>
        <v>12.589</v>
      </c>
      <c r="W68" s="46">
        <f t="shared" si="72"/>
        <v>1040.172</v>
      </c>
    </row>
    <row r="69" spans="1:23" x14ac:dyDescent="0.25">
      <c r="A69" s="43" t="s">
        <v>62</v>
      </c>
      <c r="B69" s="35">
        <f>'2017 IRP'!C94</f>
        <v>0</v>
      </c>
      <c r="C69" s="36">
        <f>'2017 IRP'!D94</f>
        <v>0</v>
      </c>
      <c r="D69" s="36">
        <f>'2017 IRP'!E94</f>
        <v>0</v>
      </c>
      <c r="E69" s="36">
        <f>'2017 IRP'!F94</f>
        <v>0</v>
      </c>
      <c r="F69" s="36">
        <f>'2017 IRP'!G94</f>
        <v>0</v>
      </c>
      <c r="G69" s="36">
        <f>'2017 IRP'!H94</f>
        <v>0</v>
      </c>
      <c r="H69" s="36">
        <f>'2017 IRP'!I94</f>
        <v>0</v>
      </c>
      <c r="I69" s="36">
        <f>'2017 IRP'!J94</f>
        <v>0</v>
      </c>
      <c r="J69" s="36">
        <f>'2017 IRP'!K94</f>
        <v>0</v>
      </c>
      <c r="K69" s="36">
        <f>'2017 IRP'!L94</f>
        <v>0</v>
      </c>
      <c r="L69" s="36">
        <f>'2017 IRP'!M94</f>
        <v>0</v>
      </c>
      <c r="M69" s="36">
        <f>'2017 IRP'!N94</f>
        <v>0</v>
      </c>
      <c r="N69" s="36">
        <f>'2017 IRP'!O94</f>
        <v>0</v>
      </c>
      <c r="O69" s="36">
        <f>'2017 IRP'!P94</f>
        <v>0</v>
      </c>
      <c r="P69" s="36">
        <f>'2017 IRP'!Q94</f>
        <v>0</v>
      </c>
      <c r="Q69" s="36">
        <f>'2017 IRP'!R94</f>
        <v>0</v>
      </c>
      <c r="R69" s="36">
        <f>'2017 IRP'!S94</f>
        <v>0</v>
      </c>
      <c r="S69" s="36">
        <f>'2017 IRP'!T94</f>
        <v>0</v>
      </c>
      <c r="T69" s="36">
        <f>'2017 IRP'!U94</f>
        <v>0</v>
      </c>
      <c r="U69" s="36">
        <f>'2017 IRP'!V94</f>
        <v>0</v>
      </c>
      <c r="W69" s="46">
        <f t="shared" si="72"/>
        <v>0</v>
      </c>
    </row>
    <row r="70" spans="1:23" x14ac:dyDescent="0.25">
      <c r="A70" s="207" t="s">
        <v>63</v>
      </c>
      <c r="B70" s="35">
        <f>'2017 IRP'!C95</f>
        <v>0</v>
      </c>
      <c r="C70" s="36">
        <f>'2017 IRP'!D95</f>
        <v>0</v>
      </c>
      <c r="D70" s="36">
        <f>'2017 IRP'!E95</f>
        <v>0</v>
      </c>
      <c r="E70" s="36">
        <f>'2017 IRP'!F95</f>
        <v>0</v>
      </c>
      <c r="F70" s="36">
        <f>'2017 IRP'!G95</f>
        <v>0</v>
      </c>
      <c r="G70" s="36">
        <f>'2017 IRP'!H95</f>
        <v>0</v>
      </c>
      <c r="H70" s="36">
        <f>'2017 IRP'!I95</f>
        <v>0</v>
      </c>
      <c r="I70" s="36">
        <f>'2017 IRP'!J95</f>
        <v>0</v>
      </c>
      <c r="J70" s="36">
        <f>'2017 IRP'!K95</f>
        <v>0</v>
      </c>
      <c r="K70" s="36">
        <f>'2017 IRP'!L95</f>
        <v>0</v>
      </c>
      <c r="L70" s="36">
        <f>'2017 IRP'!M95</f>
        <v>0</v>
      </c>
      <c r="M70" s="36">
        <f>'2017 IRP'!N95</f>
        <v>0</v>
      </c>
      <c r="N70" s="36">
        <f>'2017 IRP'!O95</f>
        <v>0</v>
      </c>
      <c r="O70" s="36">
        <f>'2017 IRP'!P95</f>
        <v>0</v>
      </c>
      <c r="P70" s="36">
        <f>'2017 IRP'!Q95</f>
        <v>0</v>
      </c>
      <c r="Q70" s="36">
        <f>'2017 IRP'!R95</f>
        <v>0</v>
      </c>
      <c r="R70" s="36">
        <f>'2017 IRP'!S95</f>
        <v>0</v>
      </c>
      <c r="S70" s="36">
        <f>'2017 IRP'!T95</f>
        <v>0</v>
      </c>
      <c r="T70" s="36">
        <f>'2017 IRP'!U95</f>
        <v>0</v>
      </c>
      <c r="U70" s="36">
        <f>'2017 IRP'!V95</f>
        <v>0</v>
      </c>
      <c r="W70" s="46">
        <f t="shared" si="72"/>
        <v>0</v>
      </c>
    </row>
    <row r="71" spans="1:23" x14ac:dyDescent="0.25">
      <c r="A71" s="207" t="s">
        <v>64</v>
      </c>
      <c r="B71" s="35">
        <f>'2017 IRP'!C96</f>
        <v>0</v>
      </c>
      <c r="C71" s="36">
        <f>'2017 IRP'!D96</f>
        <v>0</v>
      </c>
      <c r="D71" s="36">
        <f>'2017 IRP'!E96</f>
        <v>0</v>
      </c>
      <c r="E71" s="36">
        <f>'2017 IRP'!F96</f>
        <v>0</v>
      </c>
      <c r="F71" s="36">
        <f>'2017 IRP'!G96</f>
        <v>0</v>
      </c>
      <c r="G71" s="36">
        <f>'2017 IRP'!H96</f>
        <v>0</v>
      </c>
      <c r="H71" s="36">
        <f>'2017 IRP'!I96</f>
        <v>0</v>
      </c>
      <c r="I71" s="36">
        <f>'2017 IRP'!J96</f>
        <v>0</v>
      </c>
      <c r="J71" s="36">
        <f>'2017 IRP'!K96</f>
        <v>0</v>
      </c>
      <c r="K71" s="36">
        <f>'2017 IRP'!L96</f>
        <v>0</v>
      </c>
      <c r="L71" s="36">
        <f>'2017 IRP'!M96</f>
        <v>0</v>
      </c>
      <c r="M71" s="36">
        <f>'2017 IRP'!N96</f>
        <v>0</v>
      </c>
      <c r="N71" s="36">
        <f>'2017 IRP'!O96</f>
        <v>0</v>
      </c>
      <c r="O71" s="36">
        <f>'2017 IRP'!P96</f>
        <v>0</v>
      </c>
      <c r="P71" s="36">
        <f>'2017 IRP'!Q96</f>
        <v>0</v>
      </c>
      <c r="Q71" s="36">
        <f>'2017 IRP'!R96</f>
        <v>0</v>
      </c>
      <c r="R71" s="36">
        <f>'2017 IRP'!S96</f>
        <v>0</v>
      </c>
      <c r="S71" s="36">
        <f>'2017 IRP'!T96</f>
        <v>0</v>
      </c>
      <c r="T71" s="36">
        <f>'2017 IRP'!U96</f>
        <v>0</v>
      </c>
      <c r="U71" s="36">
        <f>'2017 IRP'!V96</f>
        <v>0</v>
      </c>
      <c r="W71" s="46">
        <f t="shared" si="72"/>
        <v>0</v>
      </c>
    </row>
    <row r="72" spans="1:23" x14ac:dyDescent="0.25">
      <c r="A72" s="207" t="s">
        <v>65</v>
      </c>
      <c r="B72" s="35">
        <f>'2017 IRP'!C97</f>
        <v>0</v>
      </c>
      <c r="C72" s="36">
        <f>'2017 IRP'!D97</f>
        <v>0</v>
      </c>
      <c r="D72" s="36">
        <f>'2017 IRP'!E97</f>
        <v>0</v>
      </c>
      <c r="E72" s="36">
        <f>'2017 IRP'!F97</f>
        <v>0</v>
      </c>
      <c r="F72" s="36">
        <f>'2017 IRP'!G97</f>
        <v>0</v>
      </c>
      <c r="G72" s="36">
        <f>'2017 IRP'!H97</f>
        <v>0</v>
      </c>
      <c r="H72" s="36">
        <f>'2017 IRP'!I97</f>
        <v>0</v>
      </c>
      <c r="I72" s="36">
        <f>'2017 IRP'!J97</f>
        <v>0</v>
      </c>
      <c r="J72" s="36">
        <f>'2017 IRP'!K97</f>
        <v>0</v>
      </c>
      <c r="K72" s="36">
        <f>'2017 IRP'!L97</f>
        <v>0</v>
      </c>
      <c r="L72" s="36">
        <f>'2017 IRP'!M97</f>
        <v>0</v>
      </c>
      <c r="M72" s="36">
        <f>'2017 IRP'!N97</f>
        <v>0</v>
      </c>
      <c r="N72" s="36">
        <f>'2017 IRP'!O97</f>
        <v>0</v>
      </c>
      <c r="O72" s="36">
        <f>'2017 IRP'!P97</f>
        <v>0</v>
      </c>
      <c r="P72" s="36">
        <f>'2017 IRP'!Q97</f>
        <v>0</v>
      </c>
      <c r="Q72" s="36">
        <f>'2017 IRP'!R97</f>
        <v>0</v>
      </c>
      <c r="R72" s="36">
        <f>'2017 IRP'!S97</f>
        <v>0</v>
      </c>
      <c r="S72" s="36">
        <f>'2017 IRP'!T97</f>
        <v>0</v>
      </c>
      <c r="T72" s="36">
        <f>'2017 IRP'!U97</f>
        <v>0</v>
      </c>
      <c r="U72" s="36">
        <f>'2017 IRP'!V97</f>
        <v>0</v>
      </c>
      <c r="W72" s="46">
        <f t="shared" si="72"/>
        <v>0</v>
      </c>
    </row>
    <row r="73" spans="1:23" x14ac:dyDescent="0.25">
      <c r="A73" s="207" t="s">
        <v>126</v>
      </c>
      <c r="B73" s="35">
        <f>'2017 IRP'!C111</f>
        <v>500</v>
      </c>
      <c r="C73" s="93">
        <f>'2017 IRP'!D111</f>
        <v>521.07500000000005</v>
      </c>
      <c r="D73" s="93">
        <f>'2017 IRP'!E111</f>
        <v>877.87300000000005</v>
      </c>
      <c r="E73" s="93">
        <f>'2017 IRP'!F111</f>
        <v>807.39</v>
      </c>
      <c r="F73" s="93">
        <f>'2017 IRP'!G111</f>
        <v>799.14100000000008</v>
      </c>
      <c r="G73" s="93">
        <f>'2017 IRP'!H111</f>
        <v>915.63900000000001</v>
      </c>
      <c r="H73" s="93">
        <f>'2017 IRP'!I111</f>
        <v>844.20600000000002</v>
      </c>
      <c r="I73" s="93">
        <f>'2017 IRP'!J111</f>
        <v>884.80899999999997</v>
      </c>
      <c r="J73" s="93">
        <f>'2017 IRP'!K111</f>
        <v>1042.1289999999999</v>
      </c>
      <c r="K73" s="93">
        <f>'2017 IRP'!L111</f>
        <v>978.16599999999994</v>
      </c>
      <c r="L73" s="93">
        <f>'2017 IRP'!M111</f>
        <v>1039.568</v>
      </c>
      <c r="M73" s="93">
        <f>'2017 IRP'!N111</f>
        <v>1575</v>
      </c>
      <c r="N73" s="93">
        <f>'2017 IRP'!O111</f>
        <v>1575</v>
      </c>
      <c r="O73" s="93">
        <f>'2017 IRP'!P111</f>
        <v>1565.675</v>
      </c>
      <c r="P73" s="93">
        <f>'2017 IRP'!Q111</f>
        <v>1575</v>
      </c>
      <c r="Q73" s="93">
        <f>'2017 IRP'!R111</f>
        <v>1575</v>
      </c>
      <c r="R73" s="93">
        <f>'2017 IRP'!S111</f>
        <v>1575</v>
      </c>
      <c r="S73" s="93">
        <f>'2017 IRP'!T111</f>
        <v>1575</v>
      </c>
      <c r="T73" s="93">
        <f>'2017 IRP'!U111</f>
        <v>1575</v>
      </c>
      <c r="U73" s="93">
        <f>'2017 IRP'!V111</f>
        <v>1538.607</v>
      </c>
      <c r="W73" s="46">
        <f>AVERAGE(B73:U73)</f>
        <v>1166.9639000000002</v>
      </c>
    </row>
    <row r="74" spans="1:23" x14ac:dyDescent="0.25">
      <c r="A74" s="214" t="s">
        <v>127</v>
      </c>
      <c r="B74" s="35">
        <f>'2017 IRP'!C112</f>
        <v>281.012</v>
      </c>
      <c r="C74" s="93">
        <f>'2017 IRP'!D112</f>
        <v>332.17</v>
      </c>
      <c r="D74" s="93">
        <f>'2017 IRP'!E112</f>
        <v>272.65499999999997</v>
      </c>
      <c r="E74" s="93">
        <f>'2017 IRP'!F112</f>
        <v>307.34800000000001</v>
      </c>
      <c r="F74" s="93">
        <f>'2017 IRP'!G112</f>
        <v>319.30799999999999</v>
      </c>
      <c r="G74" s="93">
        <f>'2017 IRP'!H112</f>
        <v>307.57900000000001</v>
      </c>
      <c r="H74" s="93">
        <f>'2017 IRP'!I112</f>
        <v>305.923</v>
      </c>
      <c r="I74" s="93">
        <f>'2017 IRP'!J112</f>
        <v>287.03100000000001</v>
      </c>
      <c r="J74" s="93">
        <f>'2017 IRP'!K112</f>
        <v>347.536</v>
      </c>
      <c r="K74" s="93">
        <f>'2017 IRP'!L112</f>
        <v>351.096</v>
      </c>
      <c r="L74" s="93">
        <f>'2017 IRP'!M112</f>
        <v>296.75700000000001</v>
      </c>
      <c r="M74" s="93">
        <f>'2017 IRP'!N112</f>
        <v>412.488</v>
      </c>
      <c r="N74" s="93">
        <f>'2017 IRP'!O112</f>
        <v>550.63900000000001</v>
      </c>
      <c r="O74" s="93">
        <f>'2017 IRP'!P112</f>
        <v>515.57100000000003</v>
      </c>
      <c r="P74" s="93">
        <f>'2017 IRP'!Q112</f>
        <v>490.202</v>
      </c>
      <c r="Q74" s="93">
        <f>'2017 IRP'!R112</f>
        <v>450.65800000000002</v>
      </c>
      <c r="R74" s="93">
        <f>'2017 IRP'!S112</f>
        <v>436.584</v>
      </c>
      <c r="S74" s="93">
        <f>'2017 IRP'!T112</f>
        <v>477.03399999999999</v>
      </c>
      <c r="T74" s="93">
        <f>'2017 IRP'!U112</f>
        <v>479.41199999999998</v>
      </c>
      <c r="U74" s="93">
        <f>'2017 IRP'!V112</f>
        <v>766.37799999999993</v>
      </c>
      <c r="W74" s="46">
        <f>AVERAGE(B74:U74)</f>
        <v>399.36904999999996</v>
      </c>
    </row>
    <row r="75" spans="1:23" x14ac:dyDescent="0.25">
      <c r="A75" s="207" t="s">
        <v>66</v>
      </c>
      <c r="B75" s="35">
        <f>'2017 IRP'!C99</f>
        <v>0</v>
      </c>
      <c r="C75" s="36">
        <f>'2017 IRP'!D99</f>
        <v>0</v>
      </c>
      <c r="D75" s="36">
        <f>'2017 IRP'!E99</f>
        <v>0</v>
      </c>
      <c r="E75" s="36">
        <f>'2017 IRP'!F99</f>
        <v>0</v>
      </c>
      <c r="F75" s="36">
        <f>'2017 IRP'!G99</f>
        <v>0</v>
      </c>
      <c r="G75" s="36">
        <f>'2017 IRP'!H99</f>
        <v>0</v>
      </c>
      <c r="H75" s="36">
        <f>'2017 IRP'!I99</f>
        <v>0</v>
      </c>
      <c r="I75" s="36">
        <f>'2017 IRP'!J99</f>
        <v>0</v>
      </c>
      <c r="J75" s="36">
        <f>'2017 IRP'!K99</f>
        <v>0</v>
      </c>
      <c r="K75" s="36">
        <f>'2017 IRP'!L99</f>
        <v>0</v>
      </c>
      <c r="L75" s="36">
        <f>'2017 IRP'!M99</f>
        <v>0</v>
      </c>
      <c r="M75" s="36">
        <f>'2017 IRP'!N99</f>
        <v>0</v>
      </c>
      <c r="N75" s="36">
        <f>'2017 IRP'!O99</f>
        <v>0</v>
      </c>
      <c r="O75" s="36">
        <f>'2017 IRP'!P99</f>
        <v>0</v>
      </c>
      <c r="P75" s="36">
        <f>'2017 IRP'!Q99</f>
        <v>0</v>
      </c>
      <c r="Q75" s="36">
        <f>'2017 IRP'!R99</f>
        <v>0</v>
      </c>
      <c r="R75" s="36">
        <f>'2017 IRP'!S99</f>
        <v>0</v>
      </c>
      <c r="S75" s="36">
        <f>'2017 IRP'!T99</f>
        <v>0</v>
      </c>
      <c r="T75" s="36">
        <f>'2017 IRP'!U99</f>
        <v>0</v>
      </c>
      <c r="U75" s="36">
        <f>'2017 IRP'!V99</f>
        <v>0</v>
      </c>
      <c r="W75" s="46">
        <f t="shared" si="72"/>
        <v>0</v>
      </c>
    </row>
    <row r="76" spans="1:23" x14ac:dyDescent="0.25">
      <c r="A76" s="47" t="s">
        <v>67</v>
      </c>
      <c r="B76" s="35">
        <f>'2017 IRP'!C100</f>
        <v>0</v>
      </c>
      <c r="C76" s="36">
        <f>'2017 IRP'!D100</f>
        <v>0</v>
      </c>
      <c r="D76" s="36">
        <f>'2017 IRP'!E100</f>
        <v>0</v>
      </c>
      <c r="E76" s="36">
        <f>'2017 IRP'!F100</f>
        <v>0</v>
      </c>
      <c r="F76" s="36">
        <f>'2017 IRP'!G100</f>
        <v>0</v>
      </c>
      <c r="G76" s="36">
        <f>'2017 IRP'!H100</f>
        <v>0</v>
      </c>
      <c r="H76" s="36">
        <f>'2017 IRP'!I100</f>
        <v>0</v>
      </c>
      <c r="I76" s="36">
        <f>'2017 IRP'!J100</f>
        <v>0</v>
      </c>
      <c r="J76" s="36">
        <f>'2017 IRP'!K100</f>
        <v>0</v>
      </c>
      <c r="K76" s="36">
        <f>'2017 IRP'!L100</f>
        <v>0</v>
      </c>
      <c r="L76" s="36">
        <f>'2017 IRP'!M100</f>
        <v>0</v>
      </c>
      <c r="M76" s="36">
        <f>'2017 IRP'!N100</f>
        <v>0</v>
      </c>
      <c r="N76" s="36">
        <f>'2017 IRP'!O100</f>
        <v>0</v>
      </c>
      <c r="O76" s="36">
        <f>'2017 IRP'!P100</f>
        <v>0</v>
      </c>
      <c r="P76" s="36">
        <f>'2017 IRP'!Q100</f>
        <v>0</v>
      </c>
      <c r="Q76" s="36">
        <f>'2017 IRP'!R100</f>
        <v>0</v>
      </c>
      <c r="R76" s="36">
        <f>'2017 IRP'!S100</f>
        <v>0</v>
      </c>
      <c r="S76" s="36">
        <f>'2017 IRP'!T100</f>
        <v>0</v>
      </c>
      <c r="T76" s="36">
        <f>'2017 IRP'!U100</f>
        <v>0</v>
      </c>
      <c r="U76" s="36">
        <f>'2017 IRP'!V100</f>
        <v>0</v>
      </c>
      <c r="W76" s="46">
        <f t="shared" si="72"/>
        <v>0</v>
      </c>
    </row>
    <row r="77" spans="1:23" x14ac:dyDescent="0.25">
      <c r="A77" s="39" t="s">
        <v>12</v>
      </c>
      <c r="B77" s="8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243"/>
      <c r="N77" s="243"/>
      <c r="O77" s="243"/>
      <c r="P77" s="243"/>
      <c r="Q77" s="243"/>
      <c r="R77" s="243"/>
      <c r="S77" s="243"/>
      <c r="T77" s="243"/>
      <c r="U77" s="243"/>
      <c r="W77" s="39"/>
    </row>
    <row r="78" spans="1:23" x14ac:dyDescent="0.25">
      <c r="A78" s="43" t="s">
        <v>13</v>
      </c>
      <c r="B78" s="35">
        <f>'2017 IRP'!C102</f>
        <v>0</v>
      </c>
      <c r="C78" s="36">
        <f>'2017 IRP'!D102</f>
        <v>0</v>
      </c>
      <c r="D78" s="36">
        <f>'2017 IRP'!E102</f>
        <v>-280</v>
      </c>
      <c r="E78" s="36">
        <f>'2017 IRP'!F102</f>
        <v>0</v>
      </c>
      <c r="F78" s="36">
        <f>'2017 IRP'!G102</f>
        <v>-387</v>
      </c>
      <c r="G78" s="36">
        <f>'2017 IRP'!H102</f>
        <v>0</v>
      </c>
      <c r="H78" s="36">
        <f>'2017 IRP'!I102</f>
        <v>0</v>
      </c>
      <c r="I78" s="36">
        <f>'2017 IRP'!J102</f>
        <v>0</v>
      </c>
      <c r="J78" s="36">
        <f>'2017 IRP'!K102</f>
        <v>0</v>
      </c>
      <c r="K78" s="36">
        <f>'2017 IRP'!L102</f>
        <v>-82.3</v>
      </c>
      <c r="L78" s="36">
        <f>'2017 IRP'!M102</f>
        <v>0</v>
      </c>
      <c r="M78" s="36">
        <f>'2017 IRP'!N102</f>
        <v>0</v>
      </c>
      <c r="N78" s="36">
        <f>'2017 IRP'!O102</f>
        <v>-354</v>
      </c>
      <c r="O78" s="36">
        <f>'2017 IRP'!P102</f>
        <v>0</v>
      </c>
      <c r="P78" s="36">
        <f>'2017 IRP'!Q102</f>
        <v>0</v>
      </c>
      <c r="Q78" s="36">
        <f>'2017 IRP'!R102</f>
        <v>0</v>
      </c>
      <c r="R78" s="36">
        <f>'2017 IRP'!S102</f>
        <v>-359.3</v>
      </c>
      <c r="S78" s="36">
        <f>'2017 IRP'!T102</f>
        <v>0</v>
      </c>
      <c r="T78" s="36">
        <f>'2017 IRP'!U102</f>
        <v>0</v>
      </c>
      <c r="U78" s="36">
        <f>'2017 IRP'!V102</f>
        <v>0</v>
      </c>
      <c r="W78" s="46">
        <f t="shared" ref="W78:W81" si="73">SUM(B78:U78)</f>
        <v>-1462.6</v>
      </c>
    </row>
    <row r="79" spans="1:23" x14ac:dyDescent="0.25">
      <c r="A79" s="43" t="s">
        <v>14</v>
      </c>
      <c r="B79" s="35">
        <f>'2017 IRP'!C103</f>
        <v>0</v>
      </c>
      <c r="C79" s="36">
        <f>'2017 IRP'!D103</f>
        <v>0</v>
      </c>
      <c r="D79" s="36">
        <f>'2017 IRP'!E103</f>
        <v>0</v>
      </c>
      <c r="E79" s="36">
        <f>'2017 IRP'!F103</f>
        <v>0</v>
      </c>
      <c r="F79" s="36">
        <f>'2017 IRP'!G103</f>
        <v>0</v>
      </c>
      <c r="G79" s="36">
        <f>'2017 IRP'!H103</f>
        <v>0</v>
      </c>
      <c r="H79" s="36">
        <f>'2017 IRP'!I103</f>
        <v>0</v>
      </c>
      <c r="I79" s="36">
        <f>'2017 IRP'!J103</f>
        <v>0</v>
      </c>
      <c r="J79" s="36">
        <f>'2017 IRP'!K103</f>
        <v>0</v>
      </c>
      <c r="K79" s="36">
        <f>'2017 IRP'!L103</f>
        <v>0</v>
      </c>
      <c r="L79" s="36">
        <f>'2017 IRP'!M103</f>
        <v>0</v>
      </c>
      <c r="M79" s="36">
        <f>'2017 IRP'!N103</f>
        <v>-762</v>
      </c>
      <c r="N79" s="36">
        <f>'2017 IRP'!O103</f>
        <v>0</v>
      </c>
      <c r="O79" s="36">
        <f>'2017 IRP'!P103</f>
        <v>-357</v>
      </c>
      <c r="P79" s="36">
        <f>'2017 IRP'!Q103</f>
        <v>-77.78</v>
      </c>
      <c r="Q79" s="36">
        <f>'2017 IRP'!R103</f>
        <v>0</v>
      </c>
      <c r="R79" s="36">
        <f>'2017 IRP'!S103</f>
        <v>-357.5</v>
      </c>
      <c r="S79" s="36">
        <f>'2017 IRP'!T103</f>
        <v>0</v>
      </c>
      <c r="T79" s="36">
        <f>'2017 IRP'!U103</f>
        <v>-81.540000000000006</v>
      </c>
      <c r="U79" s="36">
        <f>'2017 IRP'!V103</f>
        <v>0</v>
      </c>
      <c r="W79" s="46">
        <f t="shared" si="73"/>
        <v>-1635.82</v>
      </c>
    </row>
    <row r="80" spans="1:23" x14ac:dyDescent="0.25">
      <c r="A80" s="43" t="s">
        <v>15</v>
      </c>
      <c r="B80" s="35">
        <f>'2017 IRP'!C104</f>
        <v>0</v>
      </c>
      <c r="C80" s="36">
        <f>'2017 IRP'!D104</f>
        <v>0</v>
      </c>
      <c r="D80" s="36">
        <f>'2017 IRP'!E104</f>
        <v>0</v>
      </c>
      <c r="E80" s="36">
        <f>'2017 IRP'!F104</f>
        <v>0</v>
      </c>
      <c r="F80" s="36">
        <f>'2017 IRP'!G104</f>
        <v>0</v>
      </c>
      <c r="G80" s="36">
        <f>'2017 IRP'!H104</f>
        <v>0</v>
      </c>
      <c r="H80" s="36">
        <f>'2017 IRP'!I104</f>
        <v>0</v>
      </c>
      <c r="I80" s="36">
        <f>'2017 IRP'!J104</f>
        <v>0</v>
      </c>
      <c r="J80" s="36">
        <f>'2017 IRP'!K104</f>
        <v>0</v>
      </c>
      <c r="K80" s="36">
        <f>'2017 IRP'!L104</f>
        <v>0</v>
      </c>
      <c r="L80" s="36">
        <f>'2017 IRP'!M104</f>
        <v>0</v>
      </c>
      <c r="M80" s="36">
        <f>'2017 IRP'!N104</f>
        <v>0</v>
      </c>
      <c r="N80" s="36">
        <f>'2017 IRP'!O104</f>
        <v>0</v>
      </c>
      <c r="O80" s="36">
        <f>'2017 IRP'!P104</f>
        <v>0</v>
      </c>
      <c r="P80" s="36">
        <f>'2017 IRP'!Q104</f>
        <v>0</v>
      </c>
      <c r="Q80" s="36">
        <f>'2017 IRP'!R104</f>
        <v>0</v>
      </c>
      <c r="R80" s="36">
        <f>'2017 IRP'!S104</f>
        <v>0</v>
      </c>
      <c r="S80" s="36">
        <f>'2017 IRP'!T104</f>
        <v>0</v>
      </c>
      <c r="T80" s="36">
        <f>'2017 IRP'!U104</f>
        <v>0</v>
      </c>
      <c r="U80" s="36">
        <f>'2017 IRP'!V104</f>
        <v>0</v>
      </c>
      <c r="W80" s="46">
        <f t="shared" si="73"/>
        <v>0</v>
      </c>
    </row>
    <row r="81" spans="1:23" x14ac:dyDescent="0.25">
      <c r="A81" s="43" t="s">
        <v>16</v>
      </c>
      <c r="B81" s="35">
        <f>'2017 IRP'!C105</f>
        <v>0</v>
      </c>
      <c r="C81" s="36">
        <f>'2017 IRP'!D105</f>
        <v>0</v>
      </c>
      <c r="D81" s="36">
        <f>'2017 IRP'!E105</f>
        <v>0</v>
      </c>
      <c r="E81" s="36">
        <f>'2017 IRP'!F105</f>
        <v>0</v>
      </c>
      <c r="F81" s="36">
        <f>'2017 IRP'!G105</f>
        <v>0</v>
      </c>
      <c r="G81" s="36">
        <f>'2017 IRP'!H105</f>
        <v>0</v>
      </c>
      <c r="H81" s="36">
        <f>'2017 IRP'!I105</f>
        <v>0</v>
      </c>
      <c r="I81" s="36">
        <f>'2017 IRP'!J105</f>
        <v>0</v>
      </c>
      <c r="J81" s="36">
        <f>'2017 IRP'!K105</f>
        <v>0</v>
      </c>
      <c r="K81" s="36">
        <f>'2017 IRP'!L105</f>
        <v>0</v>
      </c>
      <c r="L81" s="36">
        <f>'2017 IRP'!M105</f>
        <v>0</v>
      </c>
      <c r="M81" s="36">
        <f>'2017 IRP'!N105</f>
        <v>0</v>
      </c>
      <c r="N81" s="36">
        <f>'2017 IRP'!O105</f>
        <v>0</v>
      </c>
      <c r="O81" s="36">
        <f>'2017 IRP'!P105</f>
        <v>0</v>
      </c>
      <c r="P81" s="36">
        <f>'2017 IRP'!Q105</f>
        <v>0</v>
      </c>
      <c r="Q81" s="36">
        <f>'2017 IRP'!R105</f>
        <v>0</v>
      </c>
      <c r="R81" s="36">
        <f>'2017 IRP'!S105</f>
        <v>0</v>
      </c>
      <c r="S81" s="36">
        <f>'2017 IRP'!T105</f>
        <v>0</v>
      </c>
      <c r="T81" s="36">
        <f>'2017 IRP'!U105</f>
        <v>0</v>
      </c>
      <c r="U81" s="36">
        <f>'2017 IRP'!V105</f>
        <v>0</v>
      </c>
      <c r="W81" s="46">
        <f t="shared" si="73"/>
        <v>0</v>
      </c>
    </row>
    <row r="82" spans="1:23" x14ac:dyDescent="0.25">
      <c r="A82" s="76" t="s">
        <v>3</v>
      </c>
      <c r="B82" s="85">
        <f>'2017 IRP'!C107</f>
        <v>934.78399999999988</v>
      </c>
      <c r="C82" s="32">
        <f>'2017 IRP'!D107</f>
        <v>980.95500000000015</v>
      </c>
      <c r="D82" s="32">
        <f>'2017 IRP'!E107</f>
        <v>1001.7180000000001</v>
      </c>
      <c r="E82" s="32">
        <f>'2017 IRP'!F107</f>
        <v>1236.318</v>
      </c>
      <c r="F82" s="32">
        <f>'2017 IRP'!G107</f>
        <v>1954.1990000000001</v>
      </c>
      <c r="G82" s="32">
        <f>'2017 IRP'!H107</f>
        <v>1337.278</v>
      </c>
      <c r="H82" s="32">
        <f>'2017 IRP'!I107</f>
        <v>1267.989</v>
      </c>
      <c r="I82" s="32">
        <f>'2017 IRP'!J107</f>
        <v>1289.49</v>
      </c>
      <c r="J82" s="32">
        <f>'2017 IRP'!K107</f>
        <v>1501.2449999999999</v>
      </c>
      <c r="K82" s="32">
        <f>'2017 IRP'!L107</f>
        <v>1358.182</v>
      </c>
      <c r="L82" s="32">
        <f>'2017 IRP'!M107</f>
        <v>1445.395</v>
      </c>
      <c r="M82" s="32">
        <f>'2017 IRP'!N107</f>
        <v>1531.4380000000001</v>
      </c>
      <c r="N82" s="32">
        <f>'2017 IRP'!O107</f>
        <v>2334.308</v>
      </c>
      <c r="O82" s="32">
        <f>'2017 IRP'!P107</f>
        <v>2260.6930000000002</v>
      </c>
      <c r="P82" s="32">
        <f>'2017 IRP'!Q107</f>
        <v>2290.3870000000002</v>
      </c>
      <c r="Q82" s="32">
        <f>'2017 IRP'!R107</f>
        <v>2349.0079999999998</v>
      </c>
      <c r="R82" s="32">
        <f>'2017 IRP'!S107</f>
        <v>2274.79</v>
      </c>
      <c r="S82" s="32">
        <f>'2017 IRP'!T107</f>
        <v>2169.3250000000003</v>
      </c>
      <c r="T82" s="32">
        <f>'2017 IRP'!U107</f>
        <v>2329.2280000000005</v>
      </c>
      <c r="U82" s="32">
        <f>'2017 IRP'!V107</f>
        <v>3165.9119999999998</v>
      </c>
      <c r="W82" s="78"/>
    </row>
    <row r="83" spans="1:23" x14ac:dyDescent="0.25">
      <c r="A83" s="51" t="s">
        <v>124</v>
      </c>
    </row>
    <row r="85" spans="1:23" x14ac:dyDescent="0.25">
      <c r="V85" s="50">
        <f>'2017 IRP Update'!O108-V82</f>
        <v>0</v>
      </c>
    </row>
    <row r="88" spans="1:23" x14ac:dyDescent="0.25"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</row>
    <row r="91" spans="1:23" x14ac:dyDescent="0.25">
      <c r="C91" s="50">
        <f>C26-C82</f>
        <v>-235.08800000000019</v>
      </c>
      <c r="D91" s="50">
        <f t="shared" ref="D91:L91" si="74">D26-D82</f>
        <v>-228.03300000000013</v>
      </c>
      <c r="E91" s="50">
        <f t="shared" si="74"/>
        <v>555.90399999999977</v>
      </c>
      <c r="F91" s="50">
        <f t="shared" si="74"/>
        <v>-1138.7139999999999</v>
      </c>
      <c r="G91" s="50">
        <f t="shared" si="74"/>
        <v>-488.94000000000005</v>
      </c>
      <c r="H91" s="50">
        <f t="shared" si="74"/>
        <v>-442.71000000000004</v>
      </c>
      <c r="I91" s="50">
        <f t="shared" si="74"/>
        <v>-462.33299999999997</v>
      </c>
      <c r="J91" s="50">
        <f t="shared" si="74"/>
        <v>-546.84399999999994</v>
      </c>
      <c r="K91" s="50">
        <f t="shared" si="74"/>
        <v>-515.47199999999987</v>
      </c>
      <c r="L91" s="50">
        <f t="shared" si="74"/>
        <v>-511.71199999999999</v>
      </c>
      <c r="M91" s="50">
        <f t="shared" ref="M91:U91" si="75">M26-M82</f>
        <v>-598.75</v>
      </c>
      <c r="N91" s="50">
        <f t="shared" si="75"/>
        <v>-202.66499999999996</v>
      </c>
      <c r="O91" s="50">
        <f t="shared" si="75"/>
        <v>610.42299999999977</v>
      </c>
      <c r="P91" s="50">
        <f t="shared" si="75"/>
        <v>198.73399999999947</v>
      </c>
      <c r="Q91" s="50">
        <f t="shared" si="75"/>
        <v>209.61200000000008</v>
      </c>
      <c r="R91" s="50">
        <f t="shared" si="75"/>
        <v>1347.9539999999997</v>
      </c>
      <c r="S91" s="50">
        <f t="shared" si="75"/>
        <v>429.92100000000028</v>
      </c>
      <c r="T91" s="50">
        <f t="shared" si="75"/>
        <v>684.29599999999937</v>
      </c>
      <c r="U91" s="50">
        <f t="shared" si="75"/>
        <v>86.011000000000422</v>
      </c>
    </row>
    <row r="92" spans="1:23" x14ac:dyDescent="0.25">
      <c r="C92" s="50">
        <f>C91-C54</f>
        <v>0</v>
      </c>
      <c r="D92" s="50">
        <f t="shared" ref="D92:V92" si="76">D91-D54</f>
        <v>0</v>
      </c>
      <c r="E92" s="50">
        <f t="shared" si="76"/>
        <v>0</v>
      </c>
      <c r="F92" s="50">
        <f t="shared" si="76"/>
        <v>0</v>
      </c>
      <c r="G92" s="50">
        <f t="shared" si="76"/>
        <v>0</v>
      </c>
      <c r="H92" s="50">
        <f t="shared" si="76"/>
        <v>0</v>
      </c>
      <c r="I92" s="50">
        <f t="shared" si="76"/>
        <v>0</v>
      </c>
      <c r="J92" s="50">
        <f t="shared" si="76"/>
        <v>0</v>
      </c>
      <c r="K92" s="50">
        <f t="shared" si="76"/>
        <v>0</v>
      </c>
      <c r="L92" s="50">
        <f t="shared" si="76"/>
        <v>0</v>
      </c>
      <c r="M92" s="50">
        <f t="shared" ref="M92:U92" si="77">M91-M54</f>
        <v>0</v>
      </c>
      <c r="N92" s="50">
        <f t="shared" si="77"/>
        <v>0</v>
      </c>
      <c r="O92" s="50">
        <f t="shared" si="77"/>
        <v>0</v>
      </c>
      <c r="P92" s="50">
        <f t="shared" si="77"/>
        <v>0</v>
      </c>
      <c r="Q92" s="50">
        <f t="shared" si="77"/>
        <v>0</v>
      </c>
      <c r="R92" s="50">
        <f t="shared" si="77"/>
        <v>0</v>
      </c>
      <c r="S92" s="50">
        <f t="shared" si="77"/>
        <v>0</v>
      </c>
      <c r="T92" s="50">
        <f t="shared" si="77"/>
        <v>0</v>
      </c>
      <c r="U92" s="50">
        <f t="shared" si="77"/>
        <v>0</v>
      </c>
      <c r="V92" s="50">
        <f t="shared" si="76"/>
        <v>0</v>
      </c>
    </row>
    <row r="125" ht="51.75" customHeight="1" x14ac:dyDescent="0.25"/>
  </sheetData>
  <conditionalFormatting sqref="A3">
    <cfRule type="expression" dxfId="7" priority="9" stopIfTrue="1">
      <formula>ROUND(#REF!,0)&lt;&gt;0</formula>
    </cfRule>
  </conditionalFormatting>
  <conditionalFormatting sqref="A31">
    <cfRule type="expression" dxfId="6" priority="8" stopIfTrue="1">
      <formula>ROUND(#REF!,0)&lt;&gt;0</formula>
    </cfRule>
  </conditionalFormatting>
  <conditionalFormatting sqref="A59">
    <cfRule type="expression" dxfId="5" priority="7" stopIfTrue="1">
      <formula>ROUND(#REF!,0)&lt;&gt;0</formula>
    </cfRule>
  </conditionalFormatting>
  <conditionalFormatting sqref="AB3">
    <cfRule type="expression" dxfId="4" priority="3" stopIfTrue="1">
      <formula>ROUND(#REF!,0)&lt;&gt;0</formula>
    </cfRule>
  </conditionalFormatting>
  <pageMargins left="0.7" right="0.7" top="0.75" bottom="0.75" header="0.3" footer="0.3"/>
  <pageSetup scale="53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100" zoomScale="85" zoomScaleNormal="85" workbookViewId="0"/>
  </sheetViews>
  <sheetFormatPr defaultRowHeight="15" x14ac:dyDescent="0.25"/>
  <cols>
    <col min="2" max="2" width="38.140625" customWidth="1"/>
  </cols>
  <sheetData>
    <row r="1" spans="1:24" ht="30.75" x14ac:dyDescent="0.45">
      <c r="A1" s="142" t="s">
        <v>106</v>
      </c>
      <c r="B1" s="52"/>
    </row>
    <row r="2" spans="1:24" ht="21.75" customHeight="1" x14ac:dyDescent="0.25">
      <c r="A2" s="254" t="s">
        <v>105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</row>
    <row r="4" spans="1:24" ht="26.25" x14ac:dyDescent="0.4">
      <c r="A4" s="53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119"/>
      <c r="B5" s="120"/>
      <c r="C5" s="248" t="s">
        <v>17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50"/>
      <c r="W5" s="251" t="s">
        <v>24</v>
      </c>
      <c r="X5" s="252"/>
    </row>
    <row r="6" spans="1:24" ht="15.75" x14ac:dyDescent="0.25">
      <c r="A6" s="11"/>
      <c r="B6" s="94" t="s">
        <v>1</v>
      </c>
      <c r="C6" s="121">
        <v>2017</v>
      </c>
      <c r="D6" s="122">
        <v>2018</v>
      </c>
      <c r="E6" s="122">
        <v>2019</v>
      </c>
      <c r="F6" s="122">
        <v>2020</v>
      </c>
      <c r="G6" s="122">
        <v>2021</v>
      </c>
      <c r="H6" s="122">
        <v>2022</v>
      </c>
      <c r="I6" s="122">
        <v>2023</v>
      </c>
      <c r="J6" s="122">
        <v>2024</v>
      </c>
      <c r="K6" s="122">
        <v>2025</v>
      </c>
      <c r="L6" s="122">
        <v>2026</v>
      </c>
      <c r="M6" s="122">
        <v>2027</v>
      </c>
      <c r="N6" s="122">
        <v>2028</v>
      </c>
      <c r="O6" s="122">
        <v>2029</v>
      </c>
      <c r="P6" s="122">
        <v>2030</v>
      </c>
      <c r="Q6" s="122">
        <v>2031</v>
      </c>
      <c r="R6" s="122">
        <v>2032</v>
      </c>
      <c r="S6" s="122">
        <v>2033</v>
      </c>
      <c r="T6" s="122">
        <v>2034</v>
      </c>
      <c r="U6" s="122">
        <v>2035</v>
      </c>
      <c r="V6" s="122">
        <v>2036</v>
      </c>
      <c r="W6" s="123" t="s">
        <v>25</v>
      </c>
      <c r="X6" s="123" t="s">
        <v>26</v>
      </c>
    </row>
    <row r="7" spans="1:24" x14ac:dyDescent="0.25">
      <c r="A7" s="105" t="s">
        <v>18</v>
      </c>
      <c r="B7" s="97" t="s">
        <v>23</v>
      </c>
      <c r="C7" s="98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  <c r="W7" s="98"/>
      <c r="X7" s="100"/>
    </row>
    <row r="8" spans="1:24" ht="15.75" x14ac:dyDescent="0.25">
      <c r="A8" s="16"/>
      <c r="B8" s="95" t="s">
        <v>75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-82.3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-82.3</v>
      </c>
      <c r="X8" s="96">
        <v>-82.3</v>
      </c>
    </row>
    <row r="9" spans="1:24" ht="15.75" x14ac:dyDescent="0.25">
      <c r="A9" s="16"/>
      <c r="B9" s="95" t="s">
        <v>76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-81.540000000000006</v>
      </c>
      <c r="V9" s="96">
        <v>0</v>
      </c>
      <c r="W9" s="96">
        <v>0</v>
      </c>
      <c r="X9" s="96">
        <v>-81.540000000000006</v>
      </c>
    </row>
    <row r="10" spans="1:24" ht="15.75" x14ac:dyDescent="0.25">
      <c r="A10" s="16"/>
      <c r="B10" s="95" t="s">
        <v>35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-45.1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-45.1</v>
      </c>
    </row>
    <row r="11" spans="1:24" ht="15.75" x14ac:dyDescent="0.25">
      <c r="A11" s="16"/>
      <c r="B11" s="95" t="s">
        <v>36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-32.68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-32.68</v>
      </c>
    </row>
    <row r="12" spans="1:24" ht="15.75" x14ac:dyDescent="0.25">
      <c r="A12" s="16"/>
      <c r="B12" s="95" t="s">
        <v>37</v>
      </c>
      <c r="C12" s="96">
        <v>0</v>
      </c>
      <c r="D12" s="96">
        <v>0</v>
      </c>
      <c r="E12" s="96">
        <v>0</v>
      </c>
      <c r="F12" s="96">
        <v>0</v>
      </c>
      <c r="G12" s="96">
        <v>-387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-387</v>
      </c>
      <c r="X12" s="96">
        <v>-387</v>
      </c>
    </row>
    <row r="13" spans="1:24" ht="15.75" x14ac:dyDescent="0.25">
      <c r="A13" s="16"/>
      <c r="B13" s="95" t="s">
        <v>38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-106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-106</v>
      </c>
    </row>
    <row r="14" spans="1:24" ht="15.75" x14ac:dyDescent="0.25">
      <c r="A14" s="16"/>
      <c r="B14" s="95" t="s">
        <v>39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-106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-106</v>
      </c>
    </row>
    <row r="15" spans="1:24" ht="15.75" x14ac:dyDescent="0.25">
      <c r="A15" s="16"/>
      <c r="B15" s="95" t="s">
        <v>40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-220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-220</v>
      </c>
    </row>
    <row r="16" spans="1:24" ht="15.75" x14ac:dyDescent="0.25">
      <c r="A16" s="16"/>
      <c r="B16" s="95" t="s">
        <v>41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-330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-330</v>
      </c>
    </row>
    <row r="17" spans="1:24" ht="15.75" x14ac:dyDescent="0.25">
      <c r="A17" s="16"/>
      <c r="B17" s="95" t="s">
        <v>42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-156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-156</v>
      </c>
    </row>
    <row r="18" spans="1:24" ht="15.75" x14ac:dyDescent="0.25">
      <c r="A18" s="16"/>
      <c r="B18" s="95" t="s">
        <v>43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-201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-201</v>
      </c>
    </row>
    <row r="19" spans="1:24" ht="15.75" x14ac:dyDescent="0.25">
      <c r="A19" s="16"/>
      <c r="B19" s="95" t="s">
        <v>44</v>
      </c>
      <c r="C19" s="96">
        <v>0</v>
      </c>
      <c r="D19" s="96">
        <v>0</v>
      </c>
      <c r="E19" s="96">
        <v>-280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-280</v>
      </c>
      <c r="X19" s="96">
        <v>-280</v>
      </c>
    </row>
    <row r="20" spans="1:24" ht="15.75" x14ac:dyDescent="0.25">
      <c r="A20" s="16"/>
      <c r="B20" s="95" t="s">
        <v>45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-357.5</v>
      </c>
      <c r="T20" s="54">
        <v>0</v>
      </c>
      <c r="U20" s="54">
        <v>0</v>
      </c>
      <c r="V20" s="54">
        <v>0</v>
      </c>
      <c r="W20" s="96">
        <v>0</v>
      </c>
      <c r="X20" s="96">
        <v>-357.5</v>
      </c>
    </row>
    <row r="21" spans="1:24" x14ac:dyDescent="0.25">
      <c r="A21" s="16"/>
      <c r="B21" s="97" t="s">
        <v>27</v>
      </c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  <c r="W21" s="55"/>
      <c r="X21" s="18"/>
    </row>
    <row r="22" spans="1:24" ht="16.5" thickBot="1" x14ac:dyDescent="0.3">
      <c r="A22" s="17"/>
      <c r="B22" s="86" t="s">
        <v>46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476.577</v>
      </c>
      <c r="T22" s="54">
        <v>0</v>
      </c>
      <c r="U22" s="54">
        <v>0</v>
      </c>
      <c r="V22" s="54">
        <v>0</v>
      </c>
      <c r="W22" s="96">
        <v>0</v>
      </c>
      <c r="X22" s="96">
        <v>476.577</v>
      </c>
    </row>
    <row r="23" spans="1:24" ht="16.5" thickBot="1" x14ac:dyDescent="0.3">
      <c r="A23" s="17"/>
      <c r="B23" s="56" t="s">
        <v>47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476.577</v>
      </c>
      <c r="T23" s="57">
        <v>0</v>
      </c>
      <c r="U23" s="57">
        <v>0</v>
      </c>
      <c r="V23" s="57">
        <v>0</v>
      </c>
      <c r="W23" s="57">
        <v>0</v>
      </c>
      <c r="X23" s="57">
        <v>476.577</v>
      </c>
    </row>
    <row r="24" spans="1:24" ht="15.75" x14ac:dyDescent="0.25">
      <c r="A24" s="17"/>
      <c r="B24" s="86" t="s">
        <v>77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199.92400000000001</v>
      </c>
      <c r="T24" s="54">
        <v>0</v>
      </c>
      <c r="U24" s="54">
        <v>0</v>
      </c>
      <c r="V24" s="54">
        <v>0</v>
      </c>
      <c r="W24" s="96">
        <v>0</v>
      </c>
      <c r="X24" s="96">
        <v>199.92400000000001</v>
      </c>
    </row>
    <row r="25" spans="1:24" ht="15.75" x14ac:dyDescent="0.25">
      <c r="A25" s="17"/>
      <c r="B25" s="86" t="s">
        <v>78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199.92400000000001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96">
        <v>0</v>
      </c>
      <c r="X25" s="96">
        <v>199.92400000000001</v>
      </c>
    </row>
    <row r="26" spans="1:24" ht="15.75" x14ac:dyDescent="0.25">
      <c r="A26" s="17"/>
      <c r="B26" s="86" t="s">
        <v>79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85.498999999999995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96">
        <v>0</v>
      </c>
      <c r="X26" s="96">
        <v>85.498999999999995</v>
      </c>
    </row>
    <row r="27" spans="1:24" ht="15.75" x14ac:dyDescent="0.25">
      <c r="A27" s="17"/>
      <c r="B27" s="86" t="s">
        <v>80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773.98800000000006</v>
      </c>
      <c r="W27" s="96">
        <v>0</v>
      </c>
      <c r="X27" s="96">
        <v>773.98800000000006</v>
      </c>
    </row>
    <row r="28" spans="1:24" ht="16.5" thickBot="1" x14ac:dyDescent="0.3">
      <c r="A28" s="17"/>
      <c r="B28" s="86" t="s">
        <v>81</v>
      </c>
      <c r="C28" s="54">
        <v>0</v>
      </c>
      <c r="D28" s="54">
        <v>0</v>
      </c>
      <c r="E28" s="54">
        <v>0</v>
      </c>
      <c r="F28" s="54">
        <v>0</v>
      </c>
      <c r="G28" s="54">
        <v>1100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96">
        <v>1100</v>
      </c>
      <c r="X28" s="96">
        <v>1100</v>
      </c>
    </row>
    <row r="29" spans="1:24" ht="16.5" thickBot="1" x14ac:dyDescent="0.3">
      <c r="A29" s="17"/>
      <c r="B29" s="56" t="s">
        <v>28</v>
      </c>
      <c r="C29" s="57">
        <v>0</v>
      </c>
      <c r="D29" s="57">
        <v>0</v>
      </c>
      <c r="E29" s="57">
        <v>0</v>
      </c>
      <c r="F29" s="57">
        <v>0</v>
      </c>
      <c r="G29" s="57">
        <v>1100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85.498999999999995</v>
      </c>
      <c r="R29" s="57">
        <v>0</v>
      </c>
      <c r="S29" s="57">
        <v>0</v>
      </c>
      <c r="T29" s="57">
        <v>0</v>
      </c>
      <c r="U29" s="57">
        <v>0</v>
      </c>
      <c r="V29" s="57">
        <v>773.98800000000006</v>
      </c>
      <c r="W29" s="57">
        <v>1100</v>
      </c>
      <c r="X29" s="57">
        <v>1959.4870000000001</v>
      </c>
    </row>
    <row r="30" spans="1:24" ht="15.75" x14ac:dyDescent="0.25">
      <c r="A30" s="17"/>
      <c r="B30" s="58" t="s">
        <v>82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79.44</v>
      </c>
      <c r="R30" s="80">
        <v>166.625</v>
      </c>
      <c r="S30" s="80">
        <v>209.99100000000001</v>
      </c>
      <c r="T30" s="80">
        <v>40.779000000000003</v>
      </c>
      <c r="U30" s="80">
        <v>290.57600000000002</v>
      </c>
      <c r="V30" s="80">
        <v>12.589</v>
      </c>
      <c r="W30" s="54">
        <v>0</v>
      </c>
      <c r="X30" s="54">
        <v>800.00000000000011</v>
      </c>
    </row>
    <row r="31" spans="1:24" ht="15.75" x14ac:dyDescent="0.25">
      <c r="A31" s="17"/>
      <c r="B31" s="58" t="s">
        <v>83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3.35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1.34</v>
      </c>
      <c r="W31" s="101">
        <v>0</v>
      </c>
      <c r="X31" s="101">
        <v>4.6900000000000004</v>
      </c>
    </row>
    <row r="32" spans="1:24" ht="15.75" x14ac:dyDescent="0.25">
      <c r="A32" s="17"/>
      <c r="B32" s="58" t="s">
        <v>84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1.93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101">
        <v>0</v>
      </c>
      <c r="X32" s="101">
        <v>1.93</v>
      </c>
    </row>
    <row r="33" spans="1:24" ht="15.75" x14ac:dyDescent="0.25">
      <c r="A33" s="17"/>
      <c r="B33" s="58" t="s">
        <v>57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10.93</v>
      </c>
      <c r="O33" s="59">
        <v>3.94</v>
      </c>
      <c r="P33" s="59">
        <v>0</v>
      </c>
      <c r="Q33" s="59">
        <v>0</v>
      </c>
      <c r="R33" s="59">
        <v>3.36</v>
      </c>
      <c r="S33" s="59">
        <v>0</v>
      </c>
      <c r="T33" s="59">
        <v>0</v>
      </c>
      <c r="U33" s="59">
        <v>3.05</v>
      </c>
      <c r="V33" s="59">
        <v>0</v>
      </c>
      <c r="W33" s="101">
        <v>0</v>
      </c>
      <c r="X33" s="101">
        <v>21.28</v>
      </c>
    </row>
    <row r="34" spans="1:24" ht="15.75" x14ac:dyDescent="0.25">
      <c r="A34" s="17"/>
      <c r="B34" s="58" t="s">
        <v>85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68.37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68.37</v>
      </c>
    </row>
    <row r="35" spans="1:24" ht="15.75" x14ac:dyDescent="0.25">
      <c r="A35" s="17"/>
      <c r="B35" s="58" t="s">
        <v>68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34.75</v>
      </c>
      <c r="O35" s="59">
        <v>40.54</v>
      </c>
      <c r="P35" s="59">
        <v>4.75</v>
      </c>
      <c r="Q35" s="59">
        <v>0</v>
      </c>
      <c r="R35" s="59">
        <v>0</v>
      </c>
      <c r="S35" s="59">
        <v>0</v>
      </c>
      <c r="T35" s="59">
        <v>3.67</v>
      </c>
      <c r="U35" s="59">
        <v>0</v>
      </c>
      <c r="V35" s="59">
        <v>2.2200000000000002</v>
      </c>
      <c r="W35" s="101">
        <v>0</v>
      </c>
      <c r="X35" s="101">
        <v>85.929999999999993</v>
      </c>
    </row>
    <row r="36" spans="1:24" ht="15.75" x14ac:dyDescent="0.25">
      <c r="A36" s="17"/>
      <c r="B36" s="58" t="s">
        <v>58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3.05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3.25</v>
      </c>
      <c r="W36" s="101">
        <v>0</v>
      </c>
      <c r="X36" s="101">
        <v>6.3</v>
      </c>
    </row>
    <row r="37" spans="1:24" ht="15.75" x14ac:dyDescent="0.25">
      <c r="A37" s="17"/>
      <c r="B37" s="58" t="s">
        <v>86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4.78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2.87</v>
      </c>
      <c r="W37" s="101">
        <v>0</v>
      </c>
      <c r="X37" s="101">
        <v>7.65</v>
      </c>
    </row>
    <row r="38" spans="1:24" ht="15.75" x14ac:dyDescent="0.25">
      <c r="A38" s="17"/>
      <c r="B38" s="58" t="s">
        <v>69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40.71</v>
      </c>
      <c r="P38" s="59">
        <v>0</v>
      </c>
      <c r="Q38" s="59">
        <v>0</v>
      </c>
      <c r="R38" s="59">
        <v>0</v>
      </c>
      <c r="S38" s="59">
        <v>3.11</v>
      </c>
      <c r="T38" s="59">
        <v>0</v>
      </c>
      <c r="U38" s="59">
        <v>0</v>
      </c>
      <c r="V38" s="59">
        <v>1.95</v>
      </c>
      <c r="W38" s="101">
        <v>0</v>
      </c>
      <c r="X38" s="101">
        <v>45.77</v>
      </c>
    </row>
    <row r="39" spans="1:24" ht="16.5" thickBot="1" x14ac:dyDescent="0.3">
      <c r="A39" s="17"/>
      <c r="B39" s="58" t="s">
        <v>87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1.88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101">
        <v>0</v>
      </c>
      <c r="X39" s="101">
        <v>1.88</v>
      </c>
    </row>
    <row r="40" spans="1:24" ht="16.5" thickBot="1" x14ac:dyDescent="0.3">
      <c r="A40" s="17"/>
      <c r="B40" s="56" t="s">
        <v>29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123.76</v>
      </c>
      <c r="O40" s="60">
        <v>90.47</v>
      </c>
      <c r="P40" s="60">
        <v>4.75</v>
      </c>
      <c r="Q40" s="60">
        <v>0</v>
      </c>
      <c r="R40" s="60">
        <v>3.36</v>
      </c>
      <c r="S40" s="60">
        <v>3.11</v>
      </c>
      <c r="T40" s="60">
        <v>3.67</v>
      </c>
      <c r="U40" s="60">
        <v>3.05</v>
      </c>
      <c r="V40" s="60">
        <v>11.629999999999999</v>
      </c>
      <c r="W40" s="60">
        <v>0</v>
      </c>
      <c r="X40" s="60">
        <v>243.80000000000004</v>
      </c>
    </row>
    <row r="41" spans="1:24" ht="15.75" x14ac:dyDescent="0.25">
      <c r="A41" s="17"/>
      <c r="B41" s="102" t="s">
        <v>48</v>
      </c>
      <c r="C41" s="54">
        <v>4.57</v>
      </c>
      <c r="D41" s="54">
        <v>6.5</v>
      </c>
      <c r="E41" s="54">
        <v>6.5299999999999994</v>
      </c>
      <c r="F41" s="54">
        <v>5.59</v>
      </c>
      <c r="G41" s="54">
        <v>5.7900000000000009</v>
      </c>
      <c r="H41" s="54">
        <v>5.42</v>
      </c>
      <c r="I41" s="54">
        <v>5.24</v>
      </c>
      <c r="J41" s="54">
        <v>5.5400000000000009</v>
      </c>
      <c r="K41" s="54">
        <v>5.33</v>
      </c>
      <c r="L41" s="54">
        <v>5.58</v>
      </c>
      <c r="M41" s="54">
        <v>5.25</v>
      </c>
      <c r="N41" s="54">
        <v>4.93</v>
      </c>
      <c r="O41" s="54">
        <v>4.76</v>
      </c>
      <c r="P41" s="54">
        <v>4.57</v>
      </c>
      <c r="Q41" s="54">
        <v>4.43</v>
      </c>
      <c r="R41" s="54">
        <v>3.7300000000000004</v>
      </c>
      <c r="S41" s="54">
        <v>3.48</v>
      </c>
      <c r="T41" s="54">
        <v>2.86</v>
      </c>
      <c r="U41" s="54">
        <v>2.56</v>
      </c>
      <c r="V41" s="54">
        <v>2.64</v>
      </c>
      <c r="W41" s="54">
        <v>56.09</v>
      </c>
      <c r="X41" s="54">
        <v>95.30000000000004</v>
      </c>
    </row>
    <row r="42" spans="1:24" ht="15.75" x14ac:dyDescent="0.25">
      <c r="A42" s="17"/>
      <c r="B42" s="102" t="s">
        <v>49</v>
      </c>
      <c r="C42" s="54">
        <v>84.4</v>
      </c>
      <c r="D42" s="54">
        <v>57.6</v>
      </c>
      <c r="E42" s="54">
        <v>61.5</v>
      </c>
      <c r="F42" s="54">
        <v>59.4</v>
      </c>
      <c r="G42" s="54">
        <v>61.5</v>
      </c>
      <c r="H42" s="54">
        <v>58.400000000000006</v>
      </c>
      <c r="I42" s="54">
        <v>65.8</v>
      </c>
      <c r="J42" s="54">
        <v>65.7</v>
      </c>
      <c r="K42" s="54">
        <v>62.6</v>
      </c>
      <c r="L42" s="54">
        <v>64.700000000000017</v>
      </c>
      <c r="M42" s="54">
        <v>64.600000000000009</v>
      </c>
      <c r="N42" s="54">
        <v>60.70000000000001</v>
      </c>
      <c r="O42" s="54">
        <v>56.800000000000011</v>
      </c>
      <c r="P42" s="54">
        <v>56.999999999999993</v>
      </c>
      <c r="Q42" s="54">
        <v>59.000000000000007</v>
      </c>
      <c r="R42" s="54">
        <v>49.300000000000011</v>
      </c>
      <c r="S42" s="54">
        <v>43.900000000000006</v>
      </c>
      <c r="T42" s="54">
        <v>37.000000000000007</v>
      </c>
      <c r="U42" s="54">
        <v>34.200000000000003</v>
      </c>
      <c r="V42" s="54">
        <v>34.800000000000004</v>
      </c>
      <c r="W42" s="54">
        <v>641.6</v>
      </c>
      <c r="X42" s="54">
        <v>1138.9000000000001</v>
      </c>
    </row>
    <row r="43" spans="1:24" ht="16.5" thickBot="1" x14ac:dyDescent="0.3">
      <c r="A43" s="17"/>
      <c r="B43" s="102" t="s">
        <v>50</v>
      </c>
      <c r="C43" s="54">
        <v>7.5449999999999999</v>
      </c>
      <c r="D43" s="54">
        <v>10.210000000000001</v>
      </c>
      <c r="E43" s="54">
        <v>10.809999999999999</v>
      </c>
      <c r="F43" s="54">
        <v>10.28</v>
      </c>
      <c r="G43" s="54">
        <v>13.26</v>
      </c>
      <c r="H43" s="54">
        <v>13.489999999999998</v>
      </c>
      <c r="I43" s="54">
        <v>13.71</v>
      </c>
      <c r="J43" s="54">
        <v>13.75</v>
      </c>
      <c r="K43" s="54">
        <v>14.48</v>
      </c>
      <c r="L43" s="54">
        <v>13.88</v>
      </c>
      <c r="M43" s="54">
        <v>12.49</v>
      </c>
      <c r="N43" s="54">
        <v>11.32</v>
      </c>
      <c r="O43" s="54">
        <v>11.48</v>
      </c>
      <c r="P43" s="54">
        <v>11.030000000000001</v>
      </c>
      <c r="Q43" s="54">
        <v>10.64</v>
      </c>
      <c r="R43" s="54">
        <v>8.92</v>
      </c>
      <c r="S43" s="54">
        <v>7.62</v>
      </c>
      <c r="T43" s="54">
        <v>6.8900000000000006</v>
      </c>
      <c r="U43" s="54">
        <v>6.96</v>
      </c>
      <c r="V43" s="54">
        <v>6.98</v>
      </c>
      <c r="W43" s="61">
        <v>121.41500000000001</v>
      </c>
      <c r="X43" s="61">
        <v>215.745</v>
      </c>
    </row>
    <row r="44" spans="1:24" ht="16.5" thickBot="1" x14ac:dyDescent="0.3">
      <c r="A44" s="17"/>
      <c r="B44" s="56" t="s">
        <v>30</v>
      </c>
      <c r="C44" s="57">
        <v>96.515000000000001</v>
      </c>
      <c r="D44" s="57">
        <v>74.31</v>
      </c>
      <c r="E44" s="57">
        <v>78.84</v>
      </c>
      <c r="F44" s="57">
        <v>75.27</v>
      </c>
      <c r="G44" s="57">
        <v>80.550000000000011</v>
      </c>
      <c r="H44" s="57">
        <v>77.31</v>
      </c>
      <c r="I44" s="57">
        <v>84.75</v>
      </c>
      <c r="J44" s="57">
        <v>84.990000000000009</v>
      </c>
      <c r="K44" s="57">
        <v>82.410000000000011</v>
      </c>
      <c r="L44" s="57">
        <v>84.160000000000011</v>
      </c>
      <c r="M44" s="57">
        <v>82.34</v>
      </c>
      <c r="N44" s="57">
        <v>76.950000000000017</v>
      </c>
      <c r="O44" s="57">
        <v>73.040000000000006</v>
      </c>
      <c r="P44" s="57">
        <v>72.599999999999994</v>
      </c>
      <c r="Q44" s="57">
        <v>74.070000000000007</v>
      </c>
      <c r="R44" s="57">
        <v>61.950000000000017</v>
      </c>
      <c r="S44" s="57">
        <v>55</v>
      </c>
      <c r="T44" s="57">
        <v>46.750000000000007</v>
      </c>
      <c r="U44" s="57">
        <v>43.720000000000006</v>
      </c>
      <c r="V44" s="57">
        <v>44.42</v>
      </c>
      <c r="W44" s="57">
        <v>819.10500000000002</v>
      </c>
      <c r="X44" s="57">
        <v>1449.9450000000002</v>
      </c>
    </row>
    <row r="45" spans="1:24" ht="15.75" x14ac:dyDescent="0.25">
      <c r="A45" s="17"/>
      <c r="B45" s="103" t="s">
        <v>88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27.126000000000001</v>
      </c>
      <c r="M45" s="54">
        <v>27.126000000000001</v>
      </c>
      <c r="N45" s="54">
        <v>300</v>
      </c>
      <c r="O45" s="54">
        <v>300</v>
      </c>
      <c r="P45" s="54">
        <v>290.67500000000001</v>
      </c>
      <c r="Q45" s="54">
        <v>300</v>
      </c>
      <c r="R45" s="54">
        <v>300</v>
      </c>
      <c r="S45" s="54">
        <v>300</v>
      </c>
      <c r="T45" s="54">
        <v>300</v>
      </c>
      <c r="U45" s="54">
        <v>300</v>
      </c>
      <c r="V45" s="54">
        <v>300</v>
      </c>
      <c r="W45" s="104">
        <v>2.7126000000000001</v>
      </c>
      <c r="X45" s="96">
        <v>137.24634999999998</v>
      </c>
    </row>
    <row r="46" spans="1:24" x14ac:dyDescent="0.25">
      <c r="A46" s="105" t="s">
        <v>19</v>
      </c>
      <c r="B46" s="97" t="s">
        <v>23</v>
      </c>
      <c r="C46" s="9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100"/>
      <c r="W46" s="98"/>
      <c r="X46" s="18"/>
    </row>
    <row r="47" spans="1:24" ht="15.75" x14ac:dyDescent="0.25">
      <c r="A47" s="16"/>
      <c r="B47" s="95" t="s">
        <v>89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-354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-354</v>
      </c>
    </row>
    <row r="48" spans="1:24" ht="15.75" x14ac:dyDescent="0.25">
      <c r="A48" s="16"/>
      <c r="B48" s="95" t="s">
        <v>90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-359.3</v>
      </c>
      <c r="T48" s="96">
        <v>0</v>
      </c>
      <c r="U48" s="96">
        <v>0</v>
      </c>
      <c r="V48" s="96">
        <v>0</v>
      </c>
      <c r="W48" s="96">
        <v>0</v>
      </c>
      <c r="X48" s="96">
        <v>-359.3</v>
      </c>
    </row>
    <row r="49" spans="1:24" x14ac:dyDescent="0.25">
      <c r="A49" s="106"/>
      <c r="B49" s="97" t="s">
        <v>27</v>
      </c>
      <c r="C49" s="98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100"/>
      <c r="W49" s="55"/>
      <c r="X49" s="18"/>
    </row>
    <row r="50" spans="1:24" ht="16.5" thickBot="1" x14ac:dyDescent="0.3">
      <c r="A50" s="81"/>
      <c r="B50" s="107" t="s">
        <v>91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436.35700000000003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96">
        <v>0</v>
      </c>
      <c r="X50" s="96">
        <v>436.35700000000003</v>
      </c>
    </row>
    <row r="51" spans="1:24" ht="16.5" thickBot="1" x14ac:dyDescent="0.3">
      <c r="A51" s="17"/>
      <c r="B51" s="56" t="s">
        <v>47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436.35700000000003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436.35700000000003</v>
      </c>
    </row>
    <row r="52" spans="1:24" ht="15.75" x14ac:dyDescent="0.25">
      <c r="A52" s="19"/>
      <c r="B52" s="67" t="s">
        <v>92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11.44</v>
      </c>
      <c r="O52" s="54">
        <v>96.875</v>
      </c>
      <c r="P52" s="54">
        <v>0</v>
      </c>
      <c r="Q52" s="54">
        <v>38.485999999999997</v>
      </c>
      <c r="R52" s="54">
        <v>70.004999999999995</v>
      </c>
      <c r="S52" s="54">
        <v>15.853999999999999</v>
      </c>
      <c r="T52" s="54">
        <v>7.5119999999999996</v>
      </c>
      <c r="U52" s="54">
        <v>0</v>
      </c>
      <c r="V52" s="54">
        <v>0</v>
      </c>
      <c r="W52" s="96">
        <v>0</v>
      </c>
      <c r="X52" s="96">
        <v>240.17199999999997</v>
      </c>
    </row>
    <row r="53" spans="1:24" ht="15.75" x14ac:dyDescent="0.25">
      <c r="A53" s="19"/>
      <c r="B53" s="67" t="s">
        <v>93</v>
      </c>
      <c r="C53" s="59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2.41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101">
        <v>0</v>
      </c>
      <c r="X53" s="101">
        <v>2.41</v>
      </c>
    </row>
    <row r="54" spans="1:24" ht="15.75" x14ac:dyDescent="0.25">
      <c r="A54" s="19"/>
      <c r="B54" s="67" t="s">
        <v>94</v>
      </c>
      <c r="C54" s="59">
        <v>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1.21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101">
        <v>0</v>
      </c>
      <c r="X54" s="101">
        <v>1.21</v>
      </c>
    </row>
    <row r="55" spans="1:24" ht="15.75" x14ac:dyDescent="0.25">
      <c r="A55" s="17"/>
      <c r="B55" s="102" t="s">
        <v>70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3.69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101">
        <v>0</v>
      </c>
      <c r="X55" s="101">
        <v>3.69</v>
      </c>
    </row>
    <row r="56" spans="1:24" ht="15.75" x14ac:dyDescent="0.25">
      <c r="A56" s="17"/>
      <c r="B56" s="102" t="s">
        <v>95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36.06</v>
      </c>
      <c r="P56" s="59">
        <v>0</v>
      </c>
      <c r="Q56" s="59">
        <v>3.34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101">
        <v>0</v>
      </c>
      <c r="X56" s="101">
        <v>39.400000000000006</v>
      </c>
    </row>
    <row r="57" spans="1:24" ht="15.75" x14ac:dyDescent="0.25">
      <c r="A57" s="17"/>
      <c r="B57" s="102" t="s">
        <v>51</v>
      </c>
      <c r="C57" s="59">
        <v>0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35.04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101">
        <v>0</v>
      </c>
      <c r="X57" s="101">
        <v>35.04</v>
      </c>
    </row>
    <row r="58" spans="1:24" ht="15.75" x14ac:dyDescent="0.25">
      <c r="A58" s="17"/>
      <c r="B58" s="102" t="s">
        <v>52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12.829999999999998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101">
        <v>0</v>
      </c>
      <c r="X58" s="101">
        <v>12.829999999999998</v>
      </c>
    </row>
    <row r="59" spans="1:24" ht="15.75" x14ac:dyDescent="0.25">
      <c r="A59" s="17"/>
      <c r="B59" s="102" t="s">
        <v>96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13.009999999999998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101">
        <v>0</v>
      </c>
      <c r="X59" s="101">
        <v>13.009999999999998</v>
      </c>
    </row>
    <row r="60" spans="1:24" ht="15.75" x14ac:dyDescent="0.25">
      <c r="A60" s="17"/>
      <c r="B60" s="102" t="s">
        <v>71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9.06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101">
        <v>0</v>
      </c>
      <c r="X60" s="101">
        <v>9.06</v>
      </c>
    </row>
    <row r="61" spans="1:24" ht="16.5" thickBot="1" x14ac:dyDescent="0.3">
      <c r="A61" s="17"/>
      <c r="B61" s="102" t="s">
        <v>72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4.8099999999999996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101">
        <v>0</v>
      </c>
      <c r="X61" s="101">
        <v>4.8099999999999996</v>
      </c>
    </row>
    <row r="62" spans="1:24" ht="16.5" thickBot="1" x14ac:dyDescent="0.3">
      <c r="A62" s="17"/>
      <c r="B62" s="56" t="s">
        <v>31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69.05</v>
      </c>
      <c r="O62" s="60">
        <v>49.07</v>
      </c>
      <c r="P62" s="60">
        <v>0</v>
      </c>
      <c r="Q62" s="60">
        <v>3.34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0">
        <v>121.46000000000001</v>
      </c>
    </row>
    <row r="63" spans="1:24" ht="15.75" x14ac:dyDescent="0.25">
      <c r="A63" s="19"/>
      <c r="B63" s="102" t="s">
        <v>53</v>
      </c>
      <c r="C63" s="54">
        <v>1.52</v>
      </c>
      <c r="D63" s="54">
        <v>1.74</v>
      </c>
      <c r="E63" s="54">
        <v>1.25</v>
      </c>
      <c r="F63" s="54">
        <v>1.28</v>
      </c>
      <c r="G63" s="54">
        <v>1.2800000000000002</v>
      </c>
      <c r="H63" s="54">
        <v>1.26</v>
      </c>
      <c r="I63" s="54">
        <v>1.2</v>
      </c>
      <c r="J63" s="54">
        <v>1.1299999999999999</v>
      </c>
      <c r="K63" s="54">
        <v>1.0900000000000001</v>
      </c>
      <c r="L63" s="54">
        <v>0.99</v>
      </c>
      <c r="M63" s="54">
        <v>1.25</v>
      </c>
      <c r="N63" s="54">
        <v>1.0999999999999999</v>
      </c>
      <c r="O63" s="54">
        <v>0.98</v>
      </c>
      <c r="P63" s="54">
        <v>1.07</v>
      </c>
      <c r="Q63" s="54">
        <v>0.98</v>
      </c>
      <c r="R63" s="54">
        <v>0.79</v>
      </c>
      <c r="S63" s="54">
        <v>0.7</v>
      </c>
      <c r="T63" s="54">
        <v>0.56999999999999995</v>
      </c>
      <c r="U63" s="54">
        <v>0.31</v>
      </c>
      <c r="V63" s="54">
        <v>0.25</v>
      </c>
      <c r="W63" s="54">
        <v>12.74</v>
      </c>
      <c r="X63" s="54">
        <v>20.74</v>
      </c>
    </row>
    <row r="64" spans="1:24" ht="15.75" x14ac:dyDescent="0.25">
      <c r="A64" s="17"/>
      <c r="B64" s="102" t="s">
        <v>54</v>
      </c>
      <c r="C64" s="54">
        <v>45.756999999999998</v>
      </c>
      <c r="D64" s="54">
        <v>43.5</v>
      </c>
      <c r="E64" s="54">
        <v>42.4</v>
      </c>
      <c r="F64" s="54">
        <v>36.800000000000004</v>
      </c>
      <c r="G64" s="54">
        <v>31.200000000000003</v>
      </c>
      <c r="H64" s="54">
        <v>26.2</v>
      </c>
      <c r="I64" s="54">
        <v>23.1</v>
      </c>
      <c r="J64" s="54">
        <v>22.500000000000004</v>
      </c>
      <c r="K64" s="54">
        <v>19.700000000000003</v>
      </c>
      <c r="L64" s="54">
        <v>18.5</v>
      </c>
      <c r="M64" s="54">
        <v>18.3</v>
      </c>
      <c r="N64" s="54">
        <v>17.100000000000001</v>
      </c>
      <c r="O64" s="54">
        <v>16.5</v>
      </c>
      <c r="P64" s="54">
        <v>16.400000000000002</v>
      </c>
      <c r="Q64" s="54">
        <v>16.100000000000001</v>
      </c>
      <c r="R64" s="54">
        <v>16.600000000000001</v>
      </c>
      <c r="S64" s="54">
        <v>15.4</v>
      </c>
      <c r="T64" s="54">
        <v>15.3</v>
      </c>
      <c r="U64" s="54">
        <v>16.3</v>
      </c>
      <c r="V64" s="54">
        <v>16.2</v>
      </c>
      <c r="W64" s="54">
        <v>309.65700000000004</v>
      </c>
      <c r="X64" s="54">
        <v>473.85700000000008</v>
      </c>
    </row>
    <row r="65" spans="1:24" ht="16.5" thickBot="1" x14ac:dyDescent="0.3">
      <c r="A65" s="17"/>
      <c r="B65" s="102" t="s">
        <v>55</v>
      </c>
      <c r="C65" s="54">
        <v>9.98</v>
      </c>
      <c r="D65" s="54">
        <v>8.16</v>
      </c>
      <c r="E65" s="54">
        <v>8.7000000000000011</v>
      </c>
      <c r="F65" s="54">
        <v>8.23</v>
      </c>
      <c r="G65" s="54">
        <v>9.7200000000000006</v>
      </c>
      <c r="H65" s="54">
        <v>9.2900000000000009</v>
      </c>
      <c r="I65" s="54">
        <v>8.8100000000000023</v>
      </c>
      <c r="J65" s="54">
        <v>9.0300000000000011</v>
      </c>
      <c r="K65" s="54">
        <v>8.3800000000000008</v>
      </c>
      <c r="L65" s="54">
        <v>7.5699999999999994</v>
      </c>
      <c r="M65" s="54">
        <v>7.18</v>
      </c>
      <c r="N65" s="54">
        <v>6.5500000000000007</v>
      </c>
      <c r="O65" s="54">
        <v>5.8100000000000005</v>
      </c>
      <c r="P65" s="54">
        <v>5.2700000000000014</v>
      </c>
      <c r="Q65" s="54">
        <v>5.0500000000000016</v>
      </c>
      <c r="R65" s="54">
        <v>4.0200000000000005</v>
      </c>
      <c r="S65" s="54">
        <v>3.4499999999999997</v>
      </c>
      <c r="T65" s="54">
        <v>2.7100000000000004</v>
      </c>
      <c r="U65" s="54">
        <v>2.3999999999999995</v>
      </c>
      <c r="V65" s="54">
        <v>1.85</v>
      </c>
      <c r="W65" s="61">
        <v>87.87</v>
      </c>
      <c r="X65" s="61">
        <v>132.16</v>
      </c>
    </row>
    <row r="66" spans="1:24" ht="16.5" thickBot="1" x14ac:dyDescent="0.3">
      <c r="A66" s="17"/>
      <c r="B66" s="56" t="s">
        <v>32</v>
      </c>
      <c r="C66" s="57">
        <v>57.257000000000005</v>
      </c>
      <c r="D66" s="57">
        <v>53.400000000000006</v>
      </c>
      <c r="E66" s="57">
        <v>52.35</v>
      </c>
      <c r="F66" s="57">
        <v>46.31</v>
      </c>
      <c r="G66" s="57">
        <v>42.2</v>
      </c>
      <c r="H66" s="57">
        <v>36.75</v>
      </c>
      <c r="I66" s="57">
        <v>33.11</v>
      </c>
      <c r="J66" s="57">
        <v>32.660000000000004</v>
      </c>
      <c r="K66" s="57">
        <v>29.17</v>
      </c>
      <c r="L66" s="57">
        <v>27.06</v>
      </c>
      <c r="M66" s="57">
        <v>26.73</v>
      </c>
      <c r="N66" s="57">
        <v>24.750000000000004</v>
      </c>
      <c r="O66" s="57">
        <v>23.29</v>
      </c>
      <c r="P66" s="57">
        <v>22.740000000000002</v>
      </c>
      <c r="Q66" s="57">
        <v>22.130000000000003</v>
      </c>
      <c r="R66" s="57">
        <v>21.41</v>
      </c>
      <c r="S66" s="57">
        <v>19.55</v>
      </c>
      <c r="T66" s="57">
        <v>18.580000000000002</v>
      </c>
      <c r="U66" s="57">
        <v>19.009999999999998</v>
      </c>
      <c r="V66" s="57">
        <v>18.3</v>
      </c>
      <c r="W66" s="57">
        <v>410.26700000000005</v>
      </c>
      <c r="X66" s="57">
        <v>626.75700000000006</v>
      </c>
    </row>
    <row r="67" spans="1:24" ht="15.75" x14ac:dyDescent="0.25">
      <c r="A67" s="19"/>
      <c r="B67" s="67" t="s">
        <v>97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30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96">
        <v>0</v>
      </c>
      <c r="X67" s="96">
        <v>30</v>
      </c>
    </row>
    <row r="68" spans="1:24" ht="15.75" x14ac:dyDescent="0.25">
      <c r="A68" s="19"/>
      <c r="B68" s="67" t="s">
        <v>98</v>
      </c>
      <c r="C68" s="54">
        <v>0</v>
      </c>
      <c r="D68" s="54">
        <v>0</v>
      </c>
      <c r="E68" s="54">
        <v>2.8730000000000002</v>
      </c>
      <c r="F68" s="54">
        <v>0</v>
      </c>
      <c r="G68" s="54">
        <v>0</v>
      </c>
      <c r="H68" s="54">
        <v>40.639000000000003</v>
      </c>
      <c r="I68" s="54">
        <v>0</v>
      </c>
      <c r="J68" s="54">
        <v>9.8089999999999993</v>
      </c>
      <c r="K68" s="54">
        <v>167.12899999999999</v>
      </c>
      <c r="L68" s="54">
        <v>76.040000000000006</v>
      </c>
      <c r="M68" s="54">
        <v>137.44200000000001</v>
      </c>
      <c r="N68" s="54">
        <v>400</v>
      </c>
      <c r="O68" s="54">
        <v>400</v>
      </c>
      <c r="P68" s="54">
        <v>400</v>
      </c>
      <c r="Q68" s="54">
        <v>400</v>
      </c>
      <c r="R68" s="54">
        <v>400</v>
      </c>
      <c r="S68" s="54">
        <v>400</v>
      </c>
      <c r="T68" s="54">
        <v>400</v>
      </c>
      <c r="U68" s="54">
        <v>400</v>
      </c>
      <c r="V68" s="54">
        <v>363.60700000000003</v>
      </c>
      <c r="W68" s="96">
        <v>29.649000000000001</v>
      </c>
      <c r="X68" s="96">
        <v>199.87694999999999</v>
      </c>
    </row>
    <row r="69" spans="1:24" ht="15.75" x14ac:dyDescent="0.25">
      <c r="A69" s="19"/>
      <c r="B69" s="67" t="s">
        <v>99</v>
      </c>
      <c r="C69" s="54">
        <v>400</v>
      </c>
      <c r="D69" s="54">
        <v>400</v>
      </c>
      <c r="E69" s="54">
        <v>400</v>
      </c>
      <c r="F69" s="54">
        <v>400</v>
      </c>
      <c r="G69" s="54">
        <v>400</v>
      </c>
      <c r="H69" s="54">
        <v>400</v>
      </c>
      <c r="I69" s="54">
        <v>400</v>
      </c>
      <c r="J69" s="54">
        <v>400</v>
      </c>
      <c r="K69" s="54">
        <v>400</v>
      </c>
      <c r="L69" s="54">
        <v>400</v>
      </c>
      <c r="M69" s="54">
        <v>400</v>
      </c>
      <c r="N69" s="54">
        <v>400</v>
      </c>
      <c r="O69" s="54">
        <v>400</v>
      </c>
      <c r="P69" s="54">
        <v>400</v>
      </c>
      <c r="Q69" s="54">
        <v>400</v>
      </c>
      <c r="R69" s="54">
        <v>400</v>
      </c>
      <c r="S69" s="54">
        <v>400</v>
      </c>
      <c r="T69" s="54">
        <v>400</v>
      </c>
      <c r="U69" s="54">
        <v>400</v>
      </c>
      <c r="V69" s="54">
        <v>400</v>
      </c>
      <c r="W69" s="96">
        <v>400</v>
      </c>
      <c r="X69" s="96">
        <v>400</v>
      </c>
    </row>
    <row r="70" spans="1:24" ht="15.75" x14ac:dyDescent="0.25">
      <c r="A70" s="19"/>
      <c r="B70" s="67" t="s">
        <v>100</v>
      </c>
      <c r="C70" s="54">
        <v>0</v>
      </c>
      <c r="D70" s="54">
        <v>21.074999999999999</v>
      </c>
      <c r="E70" s="54">
        <v>375</v>
      </c>
      <c r="F70" s="54">
        <v>307.39</v>
      </c>
      <c r="G70" s="54">
        <v>299.14100000000002</v>
      </c>
      <c r="H70" s="54">
        <v>375</v>
      </c>
      <c r="I70" s="54">
        <v>344.20600000000002</v>
      </c>
      <c r="J70" s="54">
        <v>375</v>
      </c>
      <c r="K70" s="54">
        <v>375</v>
      </c>
      <c r="L70" s="54">
        <v>375</v>
      </c>
      <c r="M70" s="54">
        <v>375</v>
      </c>
      <c r="N70" s="54">
        <v>375</v>
      </c>
      <c r="O70" s="54">
        <v>375</v>
      </c>
      <c r="P70" s="54">
        <v>375</v>
      </c>
      <c r="Q70" s="54">
        <v>375</v>
      </c>
      <c r="R70" s="54">
        <v>375</v>
      </c>
      <c r="S70" s="54">
        <v>375</v>
      </c>
      <c r="T70" s="54">
        <v>375</v>
      </c>
      <c r="U70" s="54">
        <v>375</v>
      </c>
      <c r="V70" s="54">
        <v>375</v>
      </c>
      <c r="W70" s="96">
        <v>284.68119999999999</v>
      </c>
      <c r="X70" s="96">
        <v>329.84059999999999</v>
      </c>
    </row>
    <row r="71" spans="1:24" ht="15.75" x14ac:dyDescent="0.25">
      <c r="A71" s="19"/>
      <c r="B71" s="67" t="s">
        <v>101</v>
      </c>
      <c r="C71" s="54">
        <v>100</v>
      </c>
      <c r="D71" s="54">
        <v>100</v>
      </c>
      <c r="E71" s="54">
        <v>100</v>
      </c>
      <c r="F71" s="54">
        <v>100</v>
      </c>
      <c r="G71" s="54">
        <v>100</v>
      </c>
      <c r="H71" s="54">
        <v>100</v>
      </c>
      <c r="I71" s="54">
        <v>100</v>
      </c>
      <c r="J71" s="54">
        <v>100</v>
      </c>
      <c r="K71" s="54">
        <v>100</v>
      </c>
      <c r="L71" s="54">
        <v>100</v>
      </c>
      <c r="M71" s="54">
        <v>100</v>
      </c>
      <c r="N71" s="54">
        <v>100</v>
      </c>
      <c r="O71" s="54">
        <v>100</v>
      </c>
      <c r="P71" s="54">
        <v>100</v>
      </c>
      <c r="Q71" s="54">
        <v>100</v>
      </c>
      <c r="R71" s="54">
        <v>100</v>
      </c>
      <c r="S71" s="54">
        <v>100</v>
      </c>
      <c r="T71" s="54">
        <v>100</v>
      </c>
      <c r="U71" s="54">
        <v>100</v>
      </c>
      <c r="V71" s="54">
        <v>100</v>
      </c>
      <c r="W71" s="96">
        <v>100</v>
      </c>
      <c r="X71" s="96">
        <v>100</v>
      </c>
    </row>
    <row r="72" spans="1:24" ht="15.75" x14ac:dyDescent="0.25">
      <c r="A72" s="108"/>
      <c r="B72" s="109" t="s">
        <v>102</v>
      </c>
      <c r="C72" s="114">
        <v>281.012</v>
      </c>
      <c r="D72" s="114">
        <v>332.17</v>
      </c>
      <c r="E72" s="114">
        <v>272.65499999999997</v>
      </c>
      <c r="F72" s="114">
        <v>307.34800000000001</v>
      </c>
      <c r="G72" s="114">
        <v>0</v>
      </c>
      <c r="H72" s="114">
        <v>307.57900000000001</v>
      </c>
      <c r="I72" s="114">
        <v>0</v>
      </c>
      <c r="J72" s="114">
        <v>287.03100000000001</v>
      </c>
      <c r="K72" s="114">
        <v>294.80599999999998</v>
      </c>
      <c r="L72" s="114">
        <v>0</v>
      </c>
      <c r="M72" s="114">
        <v>0</v>
      </c>
      <c r="N72" s="114">
        <v>0</v>
      </c>
      <c r="O72" s="114">
        <v>400</v>
      </c>
      <c r="P72" s="114">
        <v>40.570999999999998</v>
      </c>
      <c r="Q72" s="114">
        <v>390.202</v>
      </c>
      <c r="R72" s="114">
        <v>350.65800000000002</v>
      </c>
      <c r="S72" s="114">
        <v>0</v>
      </c>
      <c r="T72" s="114">
        <v>377.03399999999999</v>
      </c>
      <c r="U72" s="114">
        <v>4.4119999999999999</v>
      </c>
      <c r="V72" s="114">
        <v>291.37799999999999</v>
      </c>
      <c r="W72" s="117">
        <v>208.26009999999997</v>
      </c>
      <c r="X72" s="117">
        <v>196.84279999999998</v>
      </c>
    </row>
    <row r="73" spans="1:24" ht="15.75" x14ac:dyDescent="0.25">
      <c r="A73" s="108"/>
      <c r="B73" s="109" t="s">
        <v>103</v>
      </c>
      <c r="C73" s="114">
        <v>0</v>
      </c>
      <c r="D73" s="114">
        <v>0</v>
      </c>
      <c r="E73" s="114">
        <v>0</v>
      </c>
      <c r="F73" s="114">
        <v>0</v>
      </c>
      <c r="G73" s="114">
        <v>319.30799999999999</v>
      </c>
      <c r="H73" s="114">
        <v>0</v>
      </c>
      <c r="I73" s="114">
        <v>305.923</v>
      </c>
      <c r="J73" s="114">
        <v>0</v>
      </c>
      <c r="K73" s="114">
        <v>0</v>
      </c>
      <c r="L73" s="114">
        <v>297.07</v>
      </c>
      <c r="M73" s="114">
        <v>288.548</v>
      </c>
      <c r="N73" s="114">
        <v>312.488</v>
      </c>
      <c r="O73" s="114">
        <v>50.639000000000003</v>
      </c>
      <c r="P73" s="114">
        <v>375</v>
      </c>
      <c r="Q73" s="114">
        <v>0</v>
      </c>
      <c r="R73" s="114">
        <v>0</v>
      </c>
      <c r="S73" s="114">
        <v>336.584</v>
      </c>
      <c r="T73" s="114">
        <v>0</v>
      </c>
      <c r="U73" s="114">
        <v>375</v>
      </c>
      <c r="V73" s="114">
        <v>375</v>
      </c>
      <c r="W73" s="117">
        <v>92.230099999999993</v>
      </c>
      <c r="X73" s="117">
        <v>151.77799999999999</v>
      </c>
    </row>
    <row r="74" spans="1:24" ht="16.5" thickBot="1" x14ac:dyDescent="0.3">
      <c r="A74" s="110"/>
      <c r="B74" s="111" t="s">
        <v>104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  <c r="I74" s="115">
        <v>0</v>
      </c>
      <c r="J74" s="115">
        <v>0</v>
      </c>
      <c r="K74" s="115">
        <v>52.73</v>
      </c>
      <c r="L74" s="115">
        <v>54.026000000000003</v>
      </c>
      <c r="M74" s="115">
        <v>8.2089999999999996</v>
      </c>
      <c r="N74" s="115">
        <v>100</v>
      </c>
      <c r="O74" s="115">
        <v>100</v>
      </c>
      <c r="P74" s="115">
        <v>100</v>
      </c>
      <c r="Q74" s="115">
        <v>100</v>
      </c>
      <c r="R74" s="115">
        <v>100</v>
      </c>
      <c r="S74" s="115">
        <v>100</v>
      </c>
      <c r="T74" s="115">
        <v>100</v>
      </c>
      <c r="U74" s="115">
        <v>100</v>
      </c>
      <c r="V74" s="115">
        <v>100</v>
      </c>
      <c r="W74" s="117">
        <v>10.675599999999999</v>
      </c>
      <c r="X74" s="117">
        <v>50.748249999999999</v>
      </c>
    </row>
    <row r="75" spans="1:24" ht="17.25" thickTop="1" thickBot="1" x14ac:dyDescent="0.3">
      <c r="A75" s="112"/>
      <c r="B75" s="20" t="s">
        <v>23</v>
      </c>
      <c r="C75" s="62">
        <v>0</v>
      </c>
      <c r="D75" s="62">
        <v>0</v>
      </c>
      <c r="E75" s="62">
        <v>-280</v>
      </c>
      <c r="F75" s="62">
        <v>0</v>
      </c>
      <c r="G75" s="62">
        <v>-387</v>
      </c>
      <c r="H75" s="62">
        <v>0</v>
      </c>
      <c r="I75" s="62">
        <v>0</v>
      </c>
      <c r="J75" s="62">
        <v>0</v>
      </c>
      <c r="K75" s="62">
        <v>0</v>
      </c>
      <c r="L75" s="62">
        <v>-82.3</v>
      </c>
      <c r="M75" s="62">
        <v>0</v>
      </c>
      <c r="N75" s="62">
        <v>-762</v>
      </c>
      <c r="O75" s="62">
        <v>-354</v>
      </c>
      <c r="P75" s="62">
        <v>-357</v>
      </c>
      <c r="Q75" s="62">
        <v>-77.78</v>
      </c>
      <c r="R75" s="62">
        <v>0</v>
      </c>
      <c r="S75" s="62">
        <v>-716.8</v>
      </c>
      <c r="T75" s="62">
        <v>0</v>
      </c>
      <c r="U75" s="62">
        <v>-81.540000000000006</v>
      </c>
      <c r="V75" s="62">
        <v>0</v>
      </c>
      <c r="W75" s="118"/>
      <c r="X75" s="118"/>
    </row>
    <row r="76" spans="1:24" ht="16.5" thickTop="1" x14ac:dyDescent="0.25">
      <c r="A76" s="21"/>
      <c r="B76" s="22" t="s">
        <v>20</v>
      </c>
      <c r="C76" s="63">
        <v>153.77200000000005</v>
      </c>
      <c r="D76" s="63">
        <v>127.71000000000004</v>
      </c>
      <c r="E76" s="63">
        <v>131.18999999999983</v>
      </c>
      <c r="F76" s="63">
        <v>121.57999999999993</v>
      </c>
      <c r="G76" s="63">
        <v>1222.75</v>
      </c>
      <c r="H76" s="63">
        <v>114.05999999999995</v>
      </c>
      <c r="I76" s="63">
        <v>117.86000000000013</v>
      </c>
      <c r="J76" s="63">
        <v>117.64999999999986</v>
      </c>
      <c r="K76" s="63">
        <v>111.57999999999993</v>
      </c>
      <c r="L76" s="63">
        <v>111.22000000000003</v>
      </c>
      <c r="M76" s="63">
        <v>109.07000000000016</v>
      </c>
      <c r="N76" s="63">
        <v>305.95000000000005</v>
      </c>
      <c r="O76" s="63">
        <v>562.66900000000032</v>
      </c>
      <c r="P76" s="63">
        <v>536.44700000000057</v>
      </c>
      <c r="Q76" s="63">
        <v>302.96500000000015</v>
      </c>
      <c r="R76" s="63">
        <v>323.35000000000036</v>
      </c>
      <c r="S76" s="63">
        <v>980.00600000000009</v>
      </c>
      <c r="T76" s="63">
        <v>117.29099999999971</v>
      </c>
      <c r="U76" s="63">
        <v>356.35599999999931</v>
      </c>
      <c r="V76" s="63">
        <v>860.92700000000059</v>
      </c>
      <c r="W76" s="64"/>
      <c r="X76" s="64"/>
    </row>
    <row r="77" spans="1:24" ht="15.75" x14ac:dyDescent="0.25">
      <c r="A77" s="23"/>
      <c r="B77" s="113" t="s">
        <v>21</v>
      </c>
      <c r="C77" s="116">
        <v>781.01199999999994</v>
      </c>
      <c r="D77" s="116">
        <v>853.24500000000012</v>
      </c>
      <c r="E77" s="116">
        <v>1150.528</v>
      </c>
      <c r="F77" s="116">
        <v>1114.7380000000001</v>
      </c>
      <c r="G77" s="116">
        <v>1118.4490000000001</v>
      </c>
      <c r="H77" s="116">
        <v>1223.2180000000001</v>
      </c>
      <c r="I77" s="116">
        <v>1150.1289999999999</v>
      </c>
      <c r="J77" s="116">
        <v>1171.8399999999999</v>
      </c>
      <c r="K77" s="116">
        <v>1389.665</v>
      </c>
      <c r="L77" s="116">
        <v>1329.2619999999999</v>
      </c>
      <c r="M77" s="116">
        <v>1336.325</v>
      </c>
      <c r="N77" s="116">
        <v>1987.4880000000001</v>
      </c>
      <c r="O77" s="116">
        <v>2125.6390000000001</v>
      </c>
      <c r="P77" s="116">
        <v>2081.2460000000001</v>
      </c>
      <c r="Q77" s="116">
        <v>2065.2020000000002</v>
      </c>
      <c r="R77" s="116">
        <v>2025.6579999999999</v>
      </c>
      <c r="S77" s="116">
        <v>2011.5840000000001</v>
      </c>
      <c r="T77" s="116">
        <v>2052.0340000000001</v>
      </c>
      <c r="U77" s="116">
        <v>2054.4120000000003</v>
      </c>
      <c r="V77" s="116">
        <v>2304.9849999999997</v>
      </c>
      <c r="W77" s="64"/>
      <c r="X77" s="64"/>
    </row>
    <row r="78" spans="1:24" ht="15.75" x14ac:dyDescent="0.25">
      <c r="A78" s="23"/>
      <c r="B78" s="113" t="s">
        <v>22</v>
      </c>
      <c r="C78" s="116">
        <v>934.78399999999999</v>
      </c>
      <c r="D78" s="116">
        <v>980.95500000000015</v>
      </c>
      <c r="E78" s="116">
        <v>1281.7179999999998</v>
      </c>
      <c r="F78" s="116">
        <v>1236.318</v>
      </c>
      <c r="G78" s="116">
        <v>2341.1990000000001</v>
      </c>
      <c r="H78" s="116">
        <v>1337.278</v>
      </c>
      <c r="I78" s="116">
        <v>1267.989</v>
      </c>
      <c r="J78" s="116">
        <v>1289.4899999999998</v>
      </c>
      <c r="K78" s="116">
        <v>1501.2449999999999</v>
      </c>
      <c r="L78" s="116">
        <v>1440.482</v>
      </c>
      <c r="M78" s="116">
        <v>1445.3950000000002</v>
      </c>
      <c r="N78" s="116">
        <v>2293.4380000000001</v>
      </c>
      <c r="O78" s="116">
        <v>2688.3080000000004</v>
      </c>
      <c r="P78" s="116">
        <v>2617.6930000000007</v>
      </c>
      <c r="Q78" s="116">
        <v>2368.1670000000004</v>
      </c>
      <c r="R78" s="116">
        <v>2349.0080000000003</v>
      </c>
      <c r="S78" s="116">
        <v>2991.59</v>
      </c>
      <c r="T78" s="116">
        <v>2169.3249999999998</v>
      </c>
      <c r="U78" s="116">
        <v>2410.7679999999996</v>
      </c>
      <c r="V78" s="116">
        <v>3165.9120000000003</v>
      </c>
      <c r="W78" s="64"/>
      <c r="X78" s="64"/>
    </row>
    <row r="79" spans="1:24" ht="15.75" x14ac:dyDescent="0.25">
      <c r="A79" s="23"/>
      <c r="B79" s="24" t="s">
        <v>33</v>
      </c>
      <c r="C79" s="25"/>
      <c r="D79" s="25"/>
      <c r="E79" s="25"/>
      <c r="F79" s="25"/>
      <c r="G79" s="25"/>
      <c r="H79" s="25"/>
      <c r="I79" s="25"/>
      <c r="J79" s="26"/>
      <c r="K79" s="27"/>
      <c r="L79" s="27"/>
      <c r="M79" s="27"/>
      <c r="N79" s="26"/>
      <c r="O79" s="26"/>
      <c r="P79" s="26"/>
      <c r="Q79" s="27"/>
      <c r="R79" s="27"/>
      <c r="S79" s="27"/>
      <c r="T79" s="27"/>
      <c r="U79" s="28"/>
      <c r="V79" s="28"/>
      <c r="W79" s="64"/>
      <c r="X79" s="64"/>
    </row>
    <row r="83" spans="2:24" ht="25.5" x14ac:dyDescent="0.35">
      <c r="B83" s="69" t="s">
        <v>0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70"/>
      <c r="X83" s="71"/>
    </row>
    <row r="84" spans="2:24" x14ac:dyDescent="0.25">
      <c r="B84" s="129"/>
      <c r="C84" s="130" t="s">
        <v>2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1"/>
      <c r="V84" s="130"/>
      <c r="W84" s="251" t="s">
        <v>24</v>
      </c>
      <c r="X84" s="253"/>
    </row>
    <row r="85" spans="2:24" x14ac:dyDescent="0.25">
      <c r="B85" s="72" t="s">
        <v>1</v>
      </c>
      <c r="C85" s="3">
        <v>2017</v>
      </c>
      <c r="D85" s="3">
        <v>2018</v>
      </c>
      <c r="E85" s="3">
        <v>2019</v>
      </c>
      <c r="F85" s="3">
        <v>2020</v>
      </c>
      <c r="G85" s="3">
        <v>2021</v>
      </c>
      <c r="H85" s="3">
        <v>2022</v>
      </c>
      <c r="I85" s="3">
        <v>2023</v>
      </c>
      <c r="J85" s="3">
        <v>2024</v>
      </c>
      <c r="K85" s="3">
        <v>2025</v>
      </c>
      <c r="L85" s="3">
        <v>2026</v>
      </c>
      <c r="M85" s="3">
        <v>2027</v>
      </c>
      <c r="N85" s="3">
        <v>2028</v>
      </c>
      <c r="O85" s="3">
        <v>2029</v>
      </c>
      <c r="P85" s="3">
        <v>2030</v>
      </c>
      <c r="Q85" s="3">
        <v>2031</v>
      </c>
      <c r="R85" s="3">
        <v>2032</v>
      </c>
      <c r="S85" s="3">
        <v>2033</v>
      </c>
      <c r="T85" s="3">
        <v>2034</v>
      </c>
      <c r="U85" s="3">
        <v>2035</v>
      </c>
      <c r="V85" s="3">
        <v>2036</v>
      </c>
      <c r="X85" s="3" t="s">
        <v>3</v>
      </c>
    </row>
    <row r="86" spans="2:24" x14ac:dyDescent="0.25">
      <c r="B86" s="140" t="s">
        <v>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4"/>
      <c r="X86" s="135"/>
    </row>
    <row r="87" spans="2:24" x14ac:dyDescent="0.25">
      <c r="B87" s="125" t="s">
        <v>5</v>
      </c>
      <c r="C87" s="73">
        <v>0</v>
      </c>
      <c r="D87" s="73">
        <v>0</v>
      </c>
      <c r="E87" s="73">
        <v>0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436.35700000000003</v>
      </c>
      <c r="Q87" s="73">
        <v>0</v>
      </c>
      <c r="R87" s="73">
        <v>0</v>
      </c>
      <c r="S87" s="73">
        <v>476.577</v>
      </c>
      <c r="T87" s="73">
        <v>0</v>
      </c>
      <c r="U87" s="73">
        <v>0</v>
      </c>
      <c r="V87" s="73">
        <v>0</v>
      </c>
      <c r="X87" s="137">
        <v>912.93399999999997</v>
      </c>
    </row>
    <row r="88" spans="2:24" x14ac:dyDescent="0.25">
      <c r="B88" s="141" t="s">
        <v>6</v>
      </c>
      <c r="C88" s="137">
        <v>0</v>
      </c>
      <c r="D88" s="137">
        <v>0</v>
      </c>
      <c r="E88" s="137">
        <v>0</v>
      </c>
      <c r="F88" s="137">
        <v>0</v>
      </c>
      <c r="G88" s="137">
        <v>0</v>
      </c>
      <c r="H88" s="137">
        <v>0</v>
      </c>
      <c r="I88" s="137">
        <v>0</v>
      </c>
      <c r="J88" s="137">
        <v>0</v>
      </c>
      <c r="K88" s="137">
        <v>0</v>
      </c>
      <c r="L88" s="137">
        <v>0</v>
      </c>
      <c r="M88" s="137">
        <v>0</v>
      </c>
      <c r="N88" s="137">
        <v>0</v>
      </c>
      <c r="O88" s="137">
        <v>199.92400000000001</v>
      </c>
      <c r="P88" s="137">
        <v>0</v>
      </c>
      <c r="Q88" s="137">
        <v>0</v>
      </c>
      <c r="R88" s="137">
        <v>0</v>
      </c>
      <c r="S88" s="137">
        <v>199.92400000000001</v>
      </c>
      <c r="T88" s="137">
        <v>0</v>
      </c>
      <c r="U88" s="137">
        <v>0</v>
      </c>
      <c r="V88" s="137">
        <v>0</v>
      </c>
      <c r="X88" s="137">
        <v>399.84800000000001</v>
      </c>
    </row>
    <row r="89" spans="2:24" x14ac:dyDescent="0.25">
      <c r="B89" s="141" t="s">
        <v>7</v>
      </c>
      <c r="C89" s="137">
        <v>153.77199999999999</v>
      </c>
      <c r="D89" s="137">
        <v>127.71</v>
      </c>
      <c r="E89" s="137">
        <v>131.19</v>
      </c>
      <c r="F89" s="137">
        <v>121.58</v>
      </c>
      <c r="G89" s="137">
        <v>122.75000000000001</v>
      </c>
      <c r="H89" s="137">
        <v>114.06000000000002</v>
      </c>
      <c r="I89" s="137">
        <v>117.86000000000001</v>
      </c>
      <c r="J89" s="137">
        <v>117.65</v>
      </c>
      <c r="K89" s="137">
        <v>111.58000000000001</v>
      </c>
      <c r="L89" s="137">
        <v>111.22</v>
      </c>
      <c r="M89" s="137">
        <v>109.07</v>
      </c>
      <c r="N89" s="137">
        <v>101.7</v>
      </c>
      <c r="O89" s="137">
        <v>96.330000000000013</v>
      </c>
      <c r="P89" s="137">
        <v>95.339999999999989</v>
      </c>
      <c r="Q89" s="137">
        <v>96.2</v>
      </c>
      <c r="R89" s="137">
        <v>83.360000000000014</v>
      </c>
      <c r="S89" s="137">
        <v>74.550000000000011</v>
      </c>
      <c r="T89" s="137">
        <v>65.33</v>
      </c>
      <c r="U89" s="137">
        <v>62.730000000000011</v>
      </c>
      <c r="V89" s="137">
        <v>62.720000000000006</v>
      </c>
      <c r="X89" s="137">
        <v>2076.7019999999998</v>
      </c>
    </row>
    <row r="90" spans="2:24" x14ac:dyDescent="0.25">
      <c r="B90" s="141" t="s">
        <v>8</v>
      </c>
      <c r="C90" s="137">
        <v>0</v>
      </c>
      <c r="D90" s="137">
        <v>0</v>
      </c>
      <c r="E90" s="137"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v>0</v>
      </c>
      <c r="L90" s="137">
        <v>0</v>
      </c>
      <c r="M90" s="137">
        <v>0</v>
      </c>
      <c r="N90" s="137">
        <v>192.81</v>
      </c>
      <c r="O90" s="137">
        <v>139.54</v>
      </c>
      <c r="P90" s="137">
        <v>4.75</v>
      </c>
      <c r="Q90" s="137">
        <v>3.34</v>
      </c>
      <c r="R90" s="137">
        <v>3.36</v>
      </c>
      <c r="S90" s="137">
        <v>3.11</v>
      </c>
      <c r="T90" s="137">
        <v>3.67</v>
      </c>
      <c r="U90" s="137">
        <v>3.05</v>
      </c>
      <c r="V90" s="137">
        <v>11.629999999999999</v>
      </c>
      <c r="X90" s="137">
        <v>365.26000000000005</v>
      </c>
    </row>
    <row r="91" spans="2:24" x14ac:dyDescent="0.25">
      <c r="B91" s="141" t="s">
        <v>9</v>
      </c>
      <c r="C91" s="137">
        <v>0</v>
      </c>
      <c r="D91" s="137">
        <v>0</v>
      </c>
      <c r="E91" s="137">
        <v>0</v>
      </c>
      <c r="F91" s="137">
        <v>0</v>
      </c>
      <c r="G91" s="137">
        <v>1100</v>
      </c>
      <c r="H91" s="137">
        <v>0</v>
      </c>
      <c r="I91" s="137">
        <v>0</v>
      </c>
      <c r="J91" s="137">
        <v>0</v>
      </c>
      <c r="K91" s="137">
        <v>0</v>
      </c>
      <c r="L91" s="137">
        <v>0</v>
      </c>
      <c r="M91" s="137">
        <v>0</v>
      </c>
      <c r="N91" s="137">
        <v>0</v>
      </c>
      <c r="O91" s="137">
        <v>0</v>
      </c>
      <c r="P91" s="137">
        <v>0</v>
      </c>
      <c r="Q91" s="137">
        <v>85.498999999999995</v>
      </c>
      <c r="R91" s="137">
        <v>0</v>
      </c>
      <c r="S91" s="137">
        <v>0</v>
      </c>
      <c r="T91" s="137">
        <v>0</v>
      </c>
      <c r="U91" s="137">
        <v>0</v>
      </c>
      <c r="V91" s="137">
        <v>773.98800000000006</v>
      </c>
      <c r="X91" s="137">
        <v>1959.4870000000001</v>
      </c>
    </row>
    <row r="92" spans="2:24" x14ac:dyDescent="0.25">
      <c r="B92" s="127" t="s">
        <v>61</v>
      </c>
      <c r="C92" s="126">
        <v>0</v>
      </c>
      <c r="D92" s="126">
        <v>0</v>
      </c>
      <c r="E92" s="126">
        <v>0</v>
      </c>
      <c r="F92" s="126">
        <v>0</v>
      </c>
      <c r="G92" s="126">
        <v>0</v>
      </c>
      <c r="H92" s="126">
        <v>0</v>
      </c>
      <c r="I92" s="126">
        <v>0</v>
      </c>
      <c r="J92" s="126">
        <v>0</v>
      </c>
      <c r="K92" s="126">
        <v>0</v>
      </c>
      <c r="L92" s="126">
        <v>0</v>
      </c>
      <c r="M92" s="126">
        <v>0</v>
      </c>
      <c r="N92" s="126">
        <v>0</v>
      </c>
      <c r="O92" s="126">
        <v>30</v>
      </c>
      <c r="P92" s="126">
        <v>0</v>
      </c>
      <c r="Q92" s="126">
        <v>0</v>
      </c>
      <c r="R92" s="126">
        <v>0</v>
      </c>
      <c r="S92" s="126">
        <v>0</v>
      </c>
      <c r="T92" s="126">
        <v>0</v>
      </c>
      <c r="U92" s="126">
        <v>0</v>
      </c>
      <c r="V92" s="126">
        <v>0</v>
      </c>
      <c r="X92" s="126">
        <v>30</v>
      </c>
    </row>
    <row r="93" spans="2:24" x14ac:dyDescent="0.25">
      <c r="B93" s="132" t="s">
        <v>10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126">
        <v>11.44</v>
      </c>
      <c r="O93" s="126">
        <v>96.875</v>
      </c>
      <c r="P93" s="126">
        <v>0</v>
      </c>
      <c r="Q93" s="126">
        <v>117.92599999999999</v>
      </c>
      <c r="R93" s="126">
        <v>236.63</v>
      </c>
      <c r="S93" s="126">
        <v>225.84500000000003</v>
      </c>
      <c r="T93" s="126">
        <v>48.291000000000004</v>
      </c>
      <c r="U93" s="126">
        <v>290.57600000000002</v>
      </c>
      <c r="V93" s="126">
        <v>12.589</v>
      </c>
      <c r="X93" s="126">
        <v>1040.172</v>
      </c>
    </row>
    <row r="94" spans="2:24" x14ac:dyDescent="0.25">
      <c r="B94" s="132" t="s">
        <v>62</v>
      </c>
      <c r="C94" s="126">
        <v>0</v>
      </c>
      <c r="D94" s="126">
        <v>0</v>
      </c>
      <c r="E94" s="126">
        <v>0</v>
      </c>
      <c r="F94" s="126">
        <v>0</v>
      </c>
      <c r="G94" s="126">
        <v>0</v>
      </c>
      <c r="H94" s="126">
        <v>0</v>
      </c>
      <c r="I94" s="126">
        <v>0</v>
      </c>
      <c r="J94" s="126">
        <v>0</v>
      </c>
      <c r="K94" s="126">
        <v>0</v>
      </c>
      <c r="L94" s="126">
        <v>0</v>
      </c>
      <c r="M94" s="126">
        <v>0</v>
      </c>
      <c r="N94" s="126">
        <v>0</v>
      </c>
      <c r="O94" s="126">
        <v>0</v>
      </c>
      <c r="P94" s="126">
        <v>0</v>
      </c>
      <c r="Q94" s="126">
        <v>0</v>
      </c>
      <c r="R94" s="126">
        <v>0</v>
      </c>
      <c r="S94" s="126">
        <v>0</v>
      </c>
      <c r="T94" s="126">
        <v>0</v>
      </c>
      <c r="U94" s="126">
        <v>0</v>
      </c>
      <c r="V94" s="126">
        <v>0</v>
      </c>
      <c r="X94" s="126">
        <v>0</v>
      </c>
    </row>
    <row r="95" spans="2:24" x14ac:dyDescent="0.25">
      <c r="B95" s="132" t="s">
        <v>63</v>
      </c>
      <c r="C95" s="126">
        <v>0</v>
      </c>
      <c r="D95" s="126">
        <v>0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0</v>
      </c>
      <c r="S95" s="126">
        <v>0</v>
      </c>
      <c r="T95" s="126">
        <v>0</v>
      </c>
      <c r="U95" s="126">
        <v>0</v>
      </c>
      <c r="V95" s="126">
        <v>0</v>
      </c>
      <c r="X95" s="126">
        <v>0</v>
      </c>
    </row>
    <row r="96" spans="2:24" x14ac:dyDescent="0.25">
      <c r="B96" s="132" t="s">
        <v>64</v>
      </c>
      <c r="C96" s="126">
        <v>0</v>
      </c>
      <c r="D96" s="126">
        <v>0</v>
      </c>
      <c r="E96" s="126">
        <v>0</v>
      </c>
      <c r="F96" s="126">
        <v>0</v>
      </c>
      <c r="G96" s="126">
        <v>0</v>
      </c>
      <c r="H96" s="126">
        <v>0</v>
      </c>
      <c r="I96" s="126">
        <v>0</v>
      </c>
      <c r="J96" s="126">
        <v>0</v>
      </c>
      <c r="K96" s="126">
        <v>0</v>
      </c>
      <c r="L96" s="126">
        <v>0</v>
      </c>
      <c r="M96" s="126">
        <v>0</v>
      </c>
      <c r="N96" s="126">
        <v>0</v>
      </c>
      <c r="O96" s="126">
        <v>0</v>
      </c>
      <c r="P96" s="126">
        <v>0</v>
      </c>
      <c r="Q96" s="126">
        <v>0</v>
      </c>
      <c r="R96" s="126">
        <v>0</v>
      </c>
      <c r="S96" s="126">
        <v>0</v>
      </c>
      <c r="T96" s="126">
        <v>0</v>
      </c>
      <c r="U96" s="126">
        <v>0</v>
      </c>
      <c r="V96" s="126">
        <v>0</v>
      </c>
      <c r="X96" s="126">
        <v>0</v>
      </c>
    </row>
    <row r="97" spans="2:24" x14ac:dyDescent="0.25">
      <c r="B97" s="132" t="s">
        <v>65</v>
      </c>
      <c r="C97" s="126">
        <v>0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6">
        <v>0</v>
      </c>
      <c r="N97" s="126">
        <v>0</v>
      </c>
      <c r="O97" s="126">
        <v>0</v>
      </c>
      <c r="P97" s="126">
        <v>0</v>
      </c>
      <c r="Q97" s="126">
        <v>0</v>
      </c>
      <c r="R97" s="126">
        <v>0</v>
      </c>
      <c r="S97" s="126">
        <v>0</v>
      </c>
      <c r="T97" s="126">
        <v>0</v>
      </c>
      <c r="U97" s="126">
        <v>0</v>
      </c>
      <c r="V97" s="126">
        <v>0</v>
      </c>
      <c r="X97" s="126">
        <v>0</v>
      </c>
    </row>
    <row r="98" spans="2:24" x14ac:dyDescent="0.25">
      <c r="B98" s="127" t="s">
        <v>11</v>
      </c>
      <c r="C98" s="126">
        <v>781.01199999999994</v>
      </c>
      <c r="D98" s="126">
        <v>853.24500000000012</v>
      </c>
      <c r="E98" s="126">
        <v>1150.528</v>
      </c>
      <c r="F98" s="126">
        <v>1114.7380000000001</v>
      </c>
      <c r="G98" s="126">
        <v>1118.4490000000001</v>
      </c>
      <c r="H98" s="126">
        <v>1223.2180000000001</v>
      </c>
      <c r="I98" s="126">
        <v>1150.1289999999999</v>
      </c>
      <c r="J98" s="126">
        <v>1171.8399999999999</v>
      </c>
      <c r="K98" s="126">
        <v>1389.665</v>
      </c>
      <c r="L98" s="126">
        <v>1329.2619999999999</v>
      </c>
      <c r="M98" s="126">
        <v>1336.325</v>
      </c>
      <c r="N98" s="126">
        <v>1987.4880000000001</v>
      </c>
      <c r="O98" s="126">
        <v>2125.6390000000001</v>
      </c>
      <c r="P98" s="126">
        <v>2081.2460000000001</v>
      </c>
      <c r="Q98" s="126">
        <v>2065.2020000000002</v>
      </c>
      <c r="R98" s="126">
        <v>2025.6579999999999</v>
      </c>
      <c r="S98" s="126">
        <v>2011.5840000000001</v>
      </c>
      <c r="T98" s="126">
        <v>2052.0340000000001</v>
      </c>
      <c r="U98" s="126">
        <v>2054.4120000000003</v>
      </c>
      <c r="V98" s="126">
        <v>2304.9849999999997</v>
      </c>
      <c r="X98" s="126">
        <v>1566.33295</v>
      </c>
    </row>
    <row r="99" spans="2:24" x14ac:dyDescent="0.25">
      <c r="B99" s="127" t="s">
        <v>66</v>
      </c>
      <c r="C99" s="126">
        <v>0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0</v>
      </c>
      <c r="L99" s="126">
        <v>0</v>
      </c>
      <c r="M99" s="126">
        <v>0</v>
      </c>
      <c r="N99" s="126">
        <v>0</v>
      </c>
      <c r="O99" s="126">
        <v>0</v>
      </c>
      <c r="P99" s="126">
        <v>0</v>
      </c>
      <c r="Q99" s="126">
        <v>0</v>
      </c>
      <c r="R99" s="126">
        <v>0</v>
      </c>
      <c r="S99" s="126">
        <v>0</v>
      </c>
      <c r="T99" s="126">
        <v>0</v>
      </c>
      <c r="U99" s="126">
        <v>0</v>
      </c>
      <c r="V99" s="126">
        <v>0</v>
      </c>
      <c r="X99" s="126">
        <v>0</v>
      </c>
    </row>
    <row r="100" spans="2:24" x14ac:dyDescent="0.25">
      <c r="B100" s="107" t="s">
        <v>67</v>
      </c>
      <c r="C100" s="126">
        <v>0</v>
      </c>
      <c r="D100" s="126">
        <v>0</v>
      </c>
      <c r="E100" s="126">
        <v>0</v>
      </c>
      <c r="F100" s="126">
        <v>0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6">
        <v>0</v>
      </c>
      <c r="P100" s="126">
        <v>0</v>
      </c>
      <c r="Q100" s="126">
        <v>0</v>
      </c>
      <c r="R100" s="126">
        <v>0</v>
      </c>
      <c r="S100" s="126">
        <v>0</v>
      </c>
      <c r="T100" s="126">
        <v>0</v>
      </c>
      <c r="U100" s="126">
        <v>0</v>
      </c>
      <c r="V100" s="126">
        <v>0</v>
      </c>
      <c r="X100" s="126">
        <v>0</v>
      </c>
    </row>
    <row r="101" spans="2:24" x14ac:dyDescent="0.25">
      <c r="B101" s="124" t="s">
        <v>12</v>
      </c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4"/>
      <c r="X101" s="135"/>
    </row>
    <row r="102" spans="2:24" x14ac:dyDescent="0.25">
      <c r="B102" s="136" t="s">
        <v>13</v>
      </c>
      <c r="C102" s="137">
        <v>0</v>
      </c>
      <c r="D102" s="137">
        <v>0</v>
      </c>
      <c r="E102" s="137">
        <v>-280</v>
      </c>
      <c r="F102" s="137">
        <v>0</v>
      </c>
      <c r="G102" s="137">
        <v>-387</v>
      </c>
      <c r="H102" s="137">
        <v>0</v>
      </c>
      <c r="I102" s="137">
        <v>0</v>
      </c>
      <c r="J102" s="137">
        <v>0</v>
      </c>
      <c r="K102" s="137">
        <v>0</v>
      </c>
      <c r="L102" s="137">
        <v>-82.3</v>
      </c>
      <c r="M102" s="137">
        <v>0</v>
      </c>
      <c r="N102" s="137">
        <v>0</v>
      </c>
      <c r="O102" s="137">
        <v>-354</v>
      </c>
      <c r="P102" s="137">
        <v>0</v>
      </c>
      <c r="Q102" s="137">
        <v>0</v>
      </c>
      <c r="R102" s="137">
        <v>0</v>
      </c>
      <c r="S102" s="137">
        <v>-359.3</v>
      </c>
      <c r="T102" s="137">
        <v>0</v>
      </c>
      <c r="U102" s="137">
        <v>0</v>
      </c>
      <c r="V102" s="137">
        <v>0</v>
      </c>
      <c r="X102" s="137">
        <v>-1462.6</v>
      </c>
    </row>
    <row r="103" spans="2:24" x14ac:dyDescent="0.25">
      <c r="B103" s="136" t="s">
        <v>14</v>
      </c>
      <c r="C103" s="137">
        <v>0</v>
      </c>
      <c r="D103" s="137">
        <v>0</v>
      </c>
      <c r="E103" s="137">
        <v>0</v>
      </c>
      <c r="F103" s="137">
        <v>0</v>
      </c>
      <c r="G103" s="137">
        <v>0</v>
      </c>
      <c r="H103" s="137">
        <v>0</v>
      </c>
      <c r="I103" s="137">
        <v>0</v>
      </c>
      <c r="J103" s="137">
        <v>0</v>
      </c>
      <c r="K103" s="137">
        <v>0</v>
      </c>
      <c r="L103" s="137">
        <v>0</v>
      </c>
      <c r="M103" s="137">
        <v>0</v>
      </c>
      <c r="N103" s="137">
        <v>-762</v>
      </c>
      <c r="O103" s="137">
        <v>0</v>
      </c>
      <c r="P103" s="137">
        <v>-357</v>
      </c>
      <c r="Q103" s="137">
        <v>-77.78</v>
      </c>
      <c r="R103" s="137">
        <v>0</v>
      </c>
      <c r="S103" s="137">
        <v>-357.5</v>
      </c>
      <c r="T103" s="137">
        <v>0</v>
      </c>
      <c r="U103" s="137">
        <v>-81.540000000000006</v>
      </c>
      <c r="V103" s="137">
        <v>0</v>
      </c>
      <c r="X103" s="137">
        <v>-1635.82</v>
      </c>
    </row>
    <row r="104" spans="2:24" x14ac:dyDescent="0.25">
      <c r="B104" s="136" t="s">
        <v>15</v>
      </c>
      <c r="C104" s="137">
        <v>0</v>
      </c>
      <c r="D104" s="137">
        <v>0</v>
      </c>
      <c r="E104" s="137">
        <v>0</v>
      </c>
      <c r="F104" s="137">
        <v>0</v>
      </c>
      <c r="G104" s="137">
        <v>0</v>
      </c>
      <c r="H104" s="137">
        <v>0</v>
      </c>
      <c r="I104" s="137">
        <v>0</v>
      </c>
      <c r="J104" s="137">
        <v>0</v>
      </c>
      <c r="K104" s="137">
        <v>0</v>
      </c>
      <c r="L104" s="137">
        <v>0</v>
      </c>
      <c r="M104" s="137">
        <v>0</v>
      </c>
      <c r="N104" s="137">
        <v>0</v>
      </c>
      <c r="O104" s="137">
        <v>0</v>
      </c>
      <c r="P104" s="137">
        <v>0</v>
      </c>
      <c r="Q104" s="137">
        <v>0</v>
      </c>
      <c r="R104" s="137">
        <v>0</v>
      </c>
      <c r="S104" s="137">
        <v>0</v>
      </c>
      <c r="T104" s="137">
        <v>0</v>
      </c>
      <c r="U104" s="137">
        <v>0</v>
      </c>
      <c r="V104" s="137">
        <v>0</v>
      </c>
      <c r="X104" s="137">
        <v>0</v>
      </c>
    </row>
    <row r="105" spans="2:24" x14ac:dyDescent="0.25">
      <c r="B105" s="136" t="s">
        <v>16</v>
      </c>
      <c r="C105" s="137">
        <v>0</v>
      </c>
      <c r="D105" s="137">
        <v>0</v>
      </c>
      <c r="E105" s="137">
        <v>0</v>
      </c>
      <c r="F105" s="137">
        <v>0</v>
      </c>
      <c r="G105" s="137">
        <v>0</v>
      </c>
      <c r="H105" s="137">
        <v>0</v>
      </c>
      <c r="I105" s="137">
        <v>0</v>
      </c>
      <c r="J105" s="137">
        <v>0</v>
      </c>
      <c r="K105" s="137">
        <v>0</v>
      </c>
      <c r="L105" s="137">
        <v>0</v>
      </c>
      <c r="M105" s="137">
        <v>0</v>
      </c>
      <c r="N105" s="137">
        <v>0</v>
      </c>
      <c r="O105" s="137">
        <v>0</v>
      </c>
      <c r="P105" s="137">
        <v>0</v>
      </c>
      <c r="Q105" s="137">
        <v>0</v>
      </c>
      <c r="R105" s="137">
        <v>0</v>
      </c>
      <c r="S105" s="137">
        <v>0</v>
      </c>
      <c r="T105" s="137">
        <v>0</v>
      </c>
      <c r="U105" s="137">
        <v>0</v>
      </c>
      <c r="V105" s="137">
        <v>0</v>
      </c>
      <c r="X105" s="137">
        <v>0</v>
      </c>
    </row>
    <row r="106" spans="2:24" x14ac:dyDescent="0.25">
      <c r="B106" s="83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X106" s="74"/>
    </row>
    <row r="107" spans="2:24" x14ac:dyDescent="0.25">
      <c r="B107" s="138" t="s">
        <v>3</v>
      </c>
      <c r="C107" s="139">
        <v>934.78399999999988</v>
      </c>
      <c r="D107" s="139">
        <v>980.95500000000015</v>
      </c>
      <c r="E107" s="139">
        <v>1001.7180000000001</v>
      </c>
      <c r="F107" s="139">
        <v>1236.318</v>
      </c>
      <c r="G107" s="139">
        <v>1954.1990000000001</v>
      </c>
      <c r="H107" s="139">
        <v>1337.278</v>
      </c>
      <c r="I107" s="139">
        <v>1267.989</v>
      </c>
      <c r="J107" s="139">
        <v>1289.49</v>
      </c>
      <c r="K107" s="139">
        <v>1501.2449999999999</v>
      </c>
      <c r="L107" s="139">
        <v>1358.182</v>
      </c>
      <c r="M107" s="139">
        <v>1445.395</v>
      </c>
      <c r="N107" s="139">
        <v>1531.4380000000001</v>
      </c>
      <c r="O107" s="139">
        <v>2334.308</v>
      </c>
      <c r="P107" s="139">
        <v>2260.6930000000002</v>
      </c>
      <c r="Q107" s="139">
        <v>2290.3870000000002</v>
      </c>
      <c r="R107" s="139">
        <v>2349.0079999999998</v>
      </c>
      <c r="S107" s="139">
        <v>2274.79</v>
      </c>
      <c r="T107" s="139">
        <v>2169.3250000000003</v>
      </c>
      <c r="U107" s="139">
        <v>2329.2280000000005</v>
      </c>
      <c r="V107" s="139">
        <v>3165.9119999999998</v>
      </c>
      <c r="W107" s="128"/>
      <c r="X107" s="74"/>
    </row>
    <row r="110" spans="2:24" x14ac:dyDescent="0.25">
      <c r="B110" t="s">
        <v>128</v>
      </c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</row>
    <row r="111" spans="2:24" x14ac:dyDescent="0.25">
      <c r="B111" t="s">
        <v>129</v>
      </c>
      <c r="C111" s="211">
        <f>SUM(C45,C68:C71)</f>
        <v>500</v>
      </c>
      <c r="D111" s="211">
        <f t="shared" ref="D111:V111" si="0">SUM(D45,D68:D71)</f>
        <v>521.07500000000005</v>
      </c>
      <c r="E111" s="211">
        <f t="shared" si="0"/>
        <v>877.87300000000005</v>
      </c>
      <c r="F111" s="211">
        <f t="shared" si="0"/>
        <v>807.39</v>
      </c>
      <c r="G111" s="211">
        <f t="shared" si="0"/>
        <v>799.14100000000008</v>
      </c>
      <c r="H111" s="211">
        <f t="shared" si="0"/>
        <v>915.63900000000001</v>
      </c>
      <c r="I111" s="211">
        <f t="shared" si="0"/>
        <v>844.20600000000002</v>
      </c>
      <c r="J111" s="211">
        <f t="shared" si="0"/>
        <v>884.80899999999997</v>
      </c>
      <c r="K111" s="211">
        <f t="shared" si="0"/>
        <v>1042.1289999999999</v>
      </c>
      <c r="L111" s="211">
        <f>SUM(L45,L68:L71)</f>
        <v>978.16599999999994</v>
      </c>
      <c r="M111" s="241">
        <f t="shared" si="0"/>
        <v>1039.568</v>
      </c>
      <c r="N111" s="211">
        <f t="shared" si="0"/>
        <v>1575</v>
      </c>
      <c r="O111" s="211">
        <f t="shared" si="0"/>
        <v>1575</v>
      </c>
      <c r="P111" s="211">
        <f t="shared" si="0"/>
        <v>1565.675</v>
      </c>
      <c r="Q111" s="211">
        <f t="shared" si="0"/>
        <v>1575</v>
      </c>
      <c r="R111" s="211">
        <f t="shared" si="0"/>
        <v>1575</v>
      </c>
      <c r="S111" s="211">
        <f t="shared" si="0"/>
        <v>1575</v>
      </c>
      <c r="T111" s="211">
        <f t="shared" si="0"/>
        <v>1575</v>
      </c>
      <c r="U111" s="211">
        <f t="shared" si="0"/>
        <v>1575</v>
      </c>
      <c r="V111" s="211">
        <f t="shared" si="0"/>
        <v>1538.607</v>
      </c>
    </row>
    <row r="112" spans="2:24" x14ac:dyDescent="0.25">
      <c r="B112" t="s">
        <v>130</v>
      </c>
      <c r="C112" s="211">
        <f>SUM(C72:C74)</f>
        <v>281.012</v>
      </c>
      <c r="D112" s="211">
        <f t="shared" ref="D112:V112" si="1">SUM(D72:D74)</f>
        <v>332.17</v>
      </c>
      <c r="E112" s="211">
        <f t="shared" si="1"/>
        <v>272.65499999999997</v>
      </c>
      <c r="F112" s="211">
        <f t="shared" si="1"/>
        <v>307.34800000000001</v>
      </c>
      <c r="G112" s="211">
        <f t="shared" si="1"/>
        <v>319.30799999999999</v>
      </c>
      <c r="H112" s="211">
        <f t="shared" si="1"/>
        <v>307.57900000000001</v>
      </c>
      <c r="I112" s="211">
        <f t="shared" si="1"/>
        <v>305.923</v>
      </c>
      <c r="J112" s="211">
        <f t="shared" si="1"/>
        <v>287.03100000000001</v>
      </c>
      <c r="K112" s="211">
        <f t="shared" si="1"/>
        <v>347.536</v>
      </c>
      <c r="L112" s="211">
        <f t="shared" si="1"/>
        <v>351.096</v>
      </c>
      <c r="M112" s="211">
        <f t="shared" si="1"/>
        <v>296.75700000000001</v>
      </c>
      <c r="N112" s="211">
        <f t="shared" si="1"/>
        <v>412.488</v>
      </c>
      <c r="O112" s="211">
        <f t="shared" si="1"/>
        <v>550.63900000000001</v>
      </c>
      <c r="P112" s="211">
        <f t="shared" si="1"/>
        <v>515.57100000000003</v>
      </c>
      <c r="Q112" s="211">
        <f t="shared" si="1"/>
        <v>490.202</v>
      </c>
      <c r="R112" s="211">
        <f t="shared" si="1"/>
        <v>450.65800000000002</v>
      </c>
      <c r="S112" s="211">
        <f t="shared" si="1"/>
        <v>436.584</v>
      </c>
      <c r="T112" s="211">
        <f t="shared" si="1"/>
        <v>477.03399999999999</v>
      </c>
      <c r="U112" s="211">
        <f t="shared" si="1"/>
        <v>479.41199999999998</v>
      </c>
      <c r="V112" s="211">
        <f t="shared" si="1"/>
        <v>766.37799999999993</v>
      </c>
    </row>
    <row r="113" spans="2:22" x14ac:dyDescent="0.25">
      <c r="B113" t="s">
        <v>131</v>
      </c>
      <c r="C113" s="211">
        <f>SUM(C111:C112)-C98</f>
        <v>0</v>
      </c>
      <c r="D113" s="211">
        <f t="shared" ref="D113:V113" si="2">SUM(D111:D112)-D98</f>
        <v>0</v>
      </c>
      <c r="E113" s="211">
        <f t="shared" si="2"/>
        <v>0</v>
      </c>
      <c r="F113" s="211">
        <f t="shared" si="2"/>
        <v>0</v>
      </c>
      <c r="G113" s="211">
        <f t="shared" si="2"/>
        <v>0</v>
      </c>
      <c r="H113" s="211">
        <f t="shared" si="2"/>
        <v>0</v>
      </c>
      <c r="I113" s="211">
        <f t="shared" si="2"/>
        <v>0</v>
      </c>
      <c r="J113" s="211">
        <f t="shared" si="2"/>
        <v>0</v>
      </c>
      <c r="K113" s="211">
        <f t="shared" si="2"/>
        <v>0</v>
      </c>
      <c r="L113" s="211">
        <f t="shared" si="2"/>
        <v>0</v>
      </c>
      <c r="M113" s="211">
        <f t="shared" si="2"/>
        <v>0</v>
      </c>
      <c r="N113" s="211">
        <f t="shared" si="2"/>
        <v>0</v>
      </c>
      <c r="O113" s="211">
        <f t="shared" si="2"/>
        <v>0</v>
      </c>
      <c r="P113" s="211">
        <f t="shared" si="2"/>
        <v>0</v>
      </c>
      <c r="Q113" s="211">
        <f t="shared" si="2"/>
        <v>0</v>
      </c>
      <c r="R113" s="211">
        <f t="shared" si="2"/>
        <v>0</v>
      </c>
      <c r="S113" s="211">
        <f t="shared" si="2"/>
        <v>0</v>
      </c>
      <c r="T113" s="211">
        <f t="shared" si="2"/>
        <v>0</v>
      </c>
      <c r="U113" s="211">
        <f t="shared" si="2"/>
        <v>0</v>
      </c>
      <c r="V113" s="211">
        <f t="shared" si="2"/>
        <v>0</v>
      </c>
    </row>
  </sheetData>
  <mergeCells count="4">
    <mergeCell ref="C5:V5"/>
    <mergeCell ref="W5:X5"/>
    <mergeCell ref="W84:X84"/>
    <mergeCell ref="A2:X2"/>
  </mergeCells>
  <conditionalFormatting sqref="B20">
    <cfRule type="containsText" dxfId="3" priority="1" operator="containsText" text="Early">
      <formula>NOT(ISERROR(SEARCH("Early",B20)))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4"/>
  <sheetViews>
    <sheetView topLeftCell="A116" zoomScale="80" zoomScaleNormal="80" workbookViewId="0">
      <selection activeCell="V96" sqref="V96:V106"/>
    </sheetView>
  </sheetViews>
  <sheetFormatPr defaultRowHeight="15" x14ac:dyDescent="0.25"/>
  <cols>
    <col min="2" max="2" width="31.28515625" customWidth="1"/>
  </cols>
  <sheetData>
    <row r="1" spans="1:24" x14ac:dyDescent="0.25">
      <c r="A1" s="142" t="s">
        <v>119</v>
      </c>
    </row>
    <row r="3" spans="1:24" ht="18.75" x14ac:dyDescent="0.3">
      <c r="A3" s="5" t="s">
        <v>107</v>
      </c>
      <c r="B3" s="6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5.75" x14ac:dyDescent="0.25">
      <c r="A4" s="7" t="s">
        <v>56</v>
      </c>
      <c r="B4" s="8"/>
      <c r="C4" s="13"/>
      <c r="D4" s="13"/>
      <c r="E4" s="13"/>
      <c r="F4" s="14"/>
      <c r="G4" s="14"/>
      <c r="H4" s="13"/>
      <c r="I4" s="13"/>
      <c r="J4" s="1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31.5" x14ac:dyDescent="0.25">
      <c r="A5" s="9"/>
      <c r="B5" s="10"/>
      <c r="C5" s="160" t="s">
        <v>17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2" t="s">
        <v>24</v>
      </c>
      <c r="X5" s="163"/>
    </row>
    <row r="6" spans="1:24" ht="15.75" x14ac:dyDescent="0.25">
      <c r="A6" s="11"/>
      <c r="B6" s="153" t="s">
        <v>1</v>
      </c>
      <c r="C6" s="155">
        <v>2017</v>
      </c>
      <c r="D6" s="156">
        <v>2018</v>
      </c>
      <c r="E6" s="156">
        <v>2019</v>
      </c>
      <c r="F6" s="156">
        <v>2020</v>
      </c>
      <c r="G6" s="156">
        <v>2021</v>
      </c>
      <c r="H6" s="156">
        <v>2022</v>
      </c>
      <c r="I6" s="156">
        <v>2023</v>
      </c>
      <c r="J6" s="156">
        <v>2024</v>
      </c>
      <c r="K6" s="156">
        <v>2025</v>
      </c>
      <c r="L6" s="156">
        <v>2026</v>
      </c>
      <c r="M6" s="156">
        <v>2027</v>
      </c>
      <c r="N6" s="156">
        <v>2028</v>
      </c>
      <c r="O6" s="156">
        <v>2029</v>
      </c>
      <c r="P6" s="156">
        <v>2030</v>
      </c>
      <c r="Q6" s="156">
        <v>2031</v>
      </c>
      <c r="R6" s="156">
        <v>2032</v>
      </c>
      <c r="S6" s="156">
        <v>2033</v>
      </c>
      <c r="T6" s="156">
        <v>2034</v>
      </c>
      <c r="U6" s="156">
        <v>2035</v>
      </c>
      <c r="V6" s="156">
        <v>2036</v>
      </c>
      <c r="W6" s="157" t="s">
        <v>25</v>
      </c>
      <c r="X6" s="157" t="s">
        <v>26</v>
      </c>
    </row>
    <row r="7" spans="1:24" x14ac:dyDescent="0.25">
      <c r="A7" s="171" t="s">
        <v>18</v>
      </c>
      <c r="B7" s="97" t="s">
        <v>23</v>
      </c>
      <c r="C7" s="9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50"/>
      <c r="W7" s="98"/>
      <c r="X7" s="150"/>
    </row>
    <row r="8" spans="1:24" ht="15.75" x14ac:dyDescent="0.25">
      <c r="A8" s="144"/>
      <c r="B8" s="172" t="s">
        <v>75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-82.3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-82.3</v>
      </c>
      <c r="X8" s="96">
        <v>-82.3</v>
      </c>
    </row>
    <row r="9" spans="1:24" ht="15.75" x14ac:dyDescent="0.25">
      <c r="A9" s="144"/>
      <c r="B9" s="172" t="s">
        <v>76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-81.540000000000006</v>
      </c>
      <c r="V9" s="96">
        <v>0</v>
      </c>
      <c r="W9" s="96">
        <v>0</v>
      </c>
      <c r="X9" s="96">
        <v>-81.540000000000006</v>
      </c>
    </row>
    <row r="10" spans="1:24" ht="15.75" x14ac:dyDescent="0.25">
      <c r="A10" s="144"/>
      <c r="B10" s="172" t="s">
        <v>35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-43.86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-43.86</v>
      </c>
    </row>
    <row r="11" spans="1:24" ht="15.75" x14ac:dyDescent="0.25">
      <c r="A11" s="144"/>
      <c r="B11" s="172" t="s">
        <v>36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-32.68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-32.68</v>
      </c>
    </row>
    <row r="12" spans="1:24" ht="15.75" x14ac:dyDescent="0.25">
      <c r="A12" s="144"/>
      <c r="B12" s="172" t="s">
        <v>37</v>
      </c>
      <c r="C12" s="96">
        <v>0</v>
      </c>
      <c r="D12" s="96">
        <v>0</v>
      </c>
      <c r="E12" s="96">
        <v>0</v>
      </c>
      <c r="F12" s="96">
        <v>0</v>
      </c>
      <c r="G12" s="96">
        <v>-387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-387</v>
      </c>
      <c r="X12" s="96">
        <v>-387</v>
      </c>
    </row>
    <row r="13" spans="1:24" ht="15.75" x14ac:dyDescent="0.25">
      <c r="A13" s="144"/>
      <c r="B13" s="172" t="s">
        <v>38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-106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-106</v>
      </c>
    </row>
    <row r="14" spans="1:24" ht="15.75" x14ac:dyDescent="0.25">
      <c r="A14" s="144"/>
      <c r="B14" s="172" t="s">
        <v>39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-106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-106</v>
      </c>
    </row>
    <row r="15" spans="1:24" ht="15.75" x14ac:dyDescent="0.25">
      <c r="A15" s="144"/>
      <c r="B15" s="172" t="s">
        <v>40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-220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-220</v>
      </c>
    </row>
    <row r="16" spans="1:24" ht="15.75" x14ac:dyDescent="0.25">
      <c r="A16" s="144"/>
      <c r="B16" s="172" t="s">
        <v>41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-330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-330</v>
      </c>
    </row>
    <row r="17" spans="1:24" ht="15.75" x14ac:dyDescent="0.25">
      <c r="A17" s="144"/>
      <c r="B17" s="172" t="s">
        <v>42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-156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-156</v>
      </c>
    </row>
    <row r="18" spans="1:24" ht="15.75" x14ac:dyDescent="0.25">
      <c r="A18" s="144"/>
      <c r="B18" s="172" t="s">
        <v>43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-201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-201</v>
      </c>
    </row>
    <row r="19" spans="1:24" ht="15.75" x14ac:dyDescent="0.25">
      <c r="A19" s="144"/>
      <c r="B19" s="172" t="s">
        <v>44</v>
      </c>
      <c r="C19" s="96">
        <v>0</v>
      </c>
      <c r="D19" s="96">
        <v>0</v>
      </c>
      <c r="E19" s="96">
        <v>-280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-280</v>
      </c>
      <c r="X19" s="96">
        <v>-280</v>
      </c>
    </row>
    <row r="20" spans="1:24" ht="15.75" x14ac:dyDescent="0.25">
      <c r="A20" s="144"/>
      <c r="B20" s="172" t="s">
        <v>45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-357.5</v>
      </c>
      <c r="T20" s="54">
        <v>0</v>
      </c>
      <c r="U20" s="54">
        <v>0</v>
      </c>
      <c r="V20" s="54">
        <v>0</v>
      </c>
      <c r="W20" s="96">
        <v>0</v>
      </c>
      <c r="X20" s="96">
        <v>-357.5</v>
      </c>
    </row>
    <row r="21" spans="1:24" x14ac:dyDescent="0.25">
      <c r="A21" s="144"/>
      <c r="B21" s="97" t="s">
        <v>27</v>
      </c>
      <c r="C21" s="98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50"/>
      <c r="W21" s="55"/>
      <c r="X21" s="18"/>
    </row>
    <row r="22" spans="1:24" ht="15.75" x14ac:dyDescent="0.25">
      <c r="A22" s="145"/>
      <c r="B22" s="146" t="s">
        <v>79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120.7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96">
        <v>0</v>
      </c>
      <c r="X22" s="96">
        <v>120.7</v>
      </c>
    </row>
    <row r="23" spans="1:24" ht="15.75" x14ac:dyDescent="0.25">
      <c r="A23" s="145"/>
      <c r="B23" s="146" t="s">
        <v>80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800</v>
      </c>
      <c r="T23" s="54">
        <v>0</v>
      </c>
      <c r="U23" s="54">
        <v>0</v>
      </c>
      <c r="V23" s="54">
        <v>0</v>
      </c>
      <c r="W23" s="96">
        <v>0</v>
      </c>
      <c r="X23" s="96">
        <v>800</v>
      </c>
    </row>
    <row r="24" spans="1:24" ht="15.75" x14ac:dyDescent="0.25">
      <c r="A24" s="145"/>
      <c r="B24" s="146" t="s">
        <v>108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149.11000000000001</v>
      </c>
      <c r="W24" s="96">
        <v>0</v>
      </c>
      <c r="X24" s="96">
        <v>149.11000000000001</v>
      </c>
    </row>
    <row r="25" spans="1:24" ht="15.75" x14ac:dyDescent="0.25">
      <c r="A25" s="145"/>
      <c r="B25" s="146" t="s">
        <v>109</v>
      </c>
      <c r="C25" s="54">
        <v>0</v>
      </c>
      <c r="D25" s="54">
        <v>0</v>
      </c>
      <c r="E25" s="54">
        <v>0</v>
      </c>
      <c r="F25" s="54">
        <v>0</v>
      </c>
      <c r="G25" s="54">
        <v>399.5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96">
        <v>399.5</v>
      </c>
      <c r="X25" s="96">
        <v>399.5</v>
      </c>
    </row>
    <row r="26" spans="1:24" ht="15.75" x14ac:dyDescent="0.25">
      <c r="A26" s="145"/>
      <c r="B26" s="146" t="s">
        <v>110</v>
      </c>
      <c r="C26" s="54">
        <v>0</v>
      </c>
      <c r="D26" s="54">
        <v>0</v>
      </c>
      <c r="E26" s="54">
        <v>0</v>
      </c>
      <c r="F26" s="54">
        <v>249.8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96">
        <v>249.8</v>
      </c>
      <c r="X26" s="96">
        <v>249.8</v>
      </c>
    </row>
    <row r="27" spans="1:24" ht="15.75" x14ac:dyDescent="0.25">
      <c r="A27" s="145"/>
      <c r="B27" s="146" t="s">
        <v>111</v>
      </c>
      <c r="C27" s="54">
        <v>0</v>
      </c>
      <c r="D27" s="54">
        <v>0</v>
      </c>
      <c r="E27" s="54">
        <v>0</v>
      </c>
      <c r="F27" s="54">
        <v>500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96">
        <v>500</v>
      </c>
      <c r="X27" s="96">
        <v>500</v>
      </c>
    </row>
    <row r="28" spans="1:24" ht="16.5" thickBot="1" x14ac:dyDescent="0.3">
      <c r="A28" s="145"/>
      <c r="B28" s="146" t="s">
        <v>112</v>
      </c>
      <c r="C28" s="54">
        <v>0</v>
      </c>
      <c r="D28" s="54">
        <v>0</v>
      </c>
      <c r="E28" s="54">
        <v>0</v>
      </c>
      <c r="F28" s="54">
        <v>161.30000000000001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96">
        <v>161.30000000000001</v>
      </c>
      <c r="X28" s="96">
        <v>161.30000000000001</v>
      </c>
    </row>
    <row r="29" spans="1:24" ht="16.5" thickBot="1" x14ac:dyDescent="0.3">
      <c r="A29" s="145"/>
      <c r="B29" s="56" t="s">
        <v>28</v>
      </c>
      <c r="C29" s="57">
        <v>0</v>
      </c>
      <c r="D29" s="57">
        <v>0</v>
      </c>
      <c r="E29" s="57">
        <v>0</v>
      </c>
      <c r="F29" s="57">
        <v>911.09999999999991</v>
      </c>
      <c r="G29" s="57">
        <v>399.5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120.7</v>
      </c>
      <c r="Q29" s="57">
        <v>0</v>
      </c>
      <c r="R29" s="57">
        <v>0</v>
      </c>
      <c r="S29" s="57">
        <v>800</v>
      </c>
      <c r="T29" s="57">
        <v>0</v>
      </c>
      <c r="U29" s="57">
        <v>0</v>
      </c>
      <c r="V29" s="57">
        <v>149.11000000000001</v>
      </c>
      <c r="W29" s="57">
        <v>1310.5999999999999</v>
      </c>
      <c r="X29" s="57">
        <v>2380.4100000000003</v>
      </c>
    </row>
    <row r="30" spans="1:24" ht="16.5" thickBot="1" x14ac:dyDescent="0.3">
      <c r="A30" s="145"/>
      <c r="B30" s="58" t="s">
        <v>82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799.10199999999998</v>
      </c>
      <c r="T30" s="80">
        <v>0</v>
      </c>
      <c r="U30" s="80">
        <v>5.8979999999999997</v>
      </c>
      <c r="V30" s="80">
        <v>0</v>
      </c>
      <c r="W30" s="54">
        <v>0</v>
      </c>
      <c r="X30" s="54">
        <v>805</v>
      </c>
    </row>
    <row r="31" spans="1:24" ht="16.5" thickBot="1" x14ac:dyDescent="0.3">
      <c r="A31" s="145"/>
      <c r="B31" s="56" t="s">
        <v>113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799.10199999999998</v>
      </c>
      <c r="T31" s="57">
        <v>0</v>
      </c>
      <c r="U31" s="57">
        <v>5.8979999999999997</v>
      </c>
      <c r="V31" s="57">
        <v>0</v>
      </c>
      <c r="W31" s="57">
        <v>0</v>
      </c>
      <c r="X31" s="57">
        <v>805</v>
      </c>
    </row>
    <row r="32" spans="1:24" ht="15.75" x14ac:dyDescent="0.25">
      <c r="A32" s="145"/>
      <c r="B32" s="58" t="s">
        <v>83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3.35</v>
      </c>
      <c r="V32" s="59">
        <v>1.34</v>
      </c>
      <c r="W32" s="101">
        <v>0</v>
      </c>
      <c r="X32" s="101">
        <v>4.6900000000000004</v>
      </c>
    </row>
    <row r="33" spans="1:24" ht="15.75" x14ac:dyDescent="0.25">
      <c r="A33" s="145"/>
      <c r="B33" s="58" t="s">
        <v>84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1.93</v>
      </c>
      <c r="V33" s="59">
        <v>0</v>
      </c>
      <c r="W33" s="101">
        <v>0</v>
      </c>
      <c r="X33" s="101">
        <v>1.93</v>
      </c>
    </row>
    <row r="34" spans="1:24" ht="15.75" x14ac:dyDescent="0.25">
      <c r="A34" s="145"/>
      <c r="B34" s="58" t="s">
        <v>57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18.23</v>
      </c>
      <c r="T34" s="59">
        <v>0</v>
      </c>
      <c r="U34" s="59">
        <v>3.05</v>
      </c>
      <c r="V34" s="59">
        <v>0</v>
      </c>
      <c r="W34" s="101">
        <v>0</v>
      </c>
      <c r="X34" s="101">
        <v>21.28</v>
      </c>
    </row>
    <row r="35" spans="1:24" ht="15.75" x14ac:dyDescent="0.25">
      <c r="A35" s="145"/>
      <c r="B35" s="58" t="s">
        <v>85</v>
      </c>
      <c r="C35" s="101">
        <v>0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68.37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68.37</v>
      </c>
    </row>
    <row r="36" spans="1:24" ht="15.75" x14ac:dyDescent="0.25">
      <c r="A36" s="145"/>
      <c r="B36" s="58" t="s">
        <v>68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43.17</v>
      </c>
      <c r="U36" s="59">
        <v>40.54</v>
      </c>
      <c r="V36" s="59">
        <v>2.2200000000000002</v>
      </c>
      <c r="W36" s="101">
        <v>0</v>
      </c>
      <c r="X36" s="101">
        <v>85.93</v>
      </c>
    </row>
    <row r="37" spans="1:24" ht="15.75" x14ac:dyDescent="0.25">
      <c r="A37" s="145"/>
      <c r="B37" s="58" t="s">
        <v>58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3.05</v>
      </c>
      <c r="T37" s="59">
        <v>0</v>
      </c>
      <c r="U37" s="59">
        <v>0</v>
      </c>
      <c r="V37" s="59">
        <v>3.25</v>
      </c>
      <c r="W37" s="101">
        <v>0</v>
      </c>
      <c r="X37" s="101">
        <v>6.3</v>
      </c>
    </row>
    <row r="38" spans="1:24" ht="15.75" x14ac:dyDescent="0.25">
      <c r="A38" s="145"/>
      <c r="B38" s="58" t="s">
        <v>86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4.78</v>
      </c>
      <c r="U38" s="59">
        <v>0</v>
      </c>
      <c r="V38" s="59">
        <v>2.87</v>
      </c>
      <c r="W38" s="101">
        <v>0</v>
      </c>
      <c r="X38" s="101">
        <v>7.65</v>
      </c>
    </row>
    <row r="39" spans="1:24" ht="15.75" x14ac:dyDescent="0.25">
      <c r="A39" s="145"/>
      <c r="B39" s="58" t="s">
        <v>69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3.11</v>
      </c>
      <c r="T39" s="59">
        <v>0</v>
      </c>
      <c r="U39" s="59">
        <v>40.71</v>
      </c>
      <c r="V39" s="59">
        <v>1.95</v>
      </c>
      <c r="W39" s="101">
        <v>0</v>
      </c>
      <c r="X39" s="101">
        <v>45.77</v>
      </c>
    </row>
    <row r="40" spans="1:24" ht="16.5" thickBot="1" x14ac:dyDescent="0.3">
      <c r="A40" s="145"/>
      <c r="B40" s="58" t="s">
        <v>87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1.88</v>
      </c>
      <c r="T40" s="59">
        <v>0</v>
      </c>
      <c r="U40" s="59">
        <v>0</v>
      </c>
      <c r="V40" s="59">
        <v>0</v>
      </c>
      <c r="W40" s="101">
        <v>0</v>
      </c>
      <c r="X40" s="101">
        <v>1.88</v>
      </c>
    </row>
    <row r="41" spans="1:24" ht="16.5" thickBot="1" x14ac:dyDescent="0.3">
      <c r="A41" s="145"/>
      <c r="B41" s="56" t="s">
        <v>29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68.37</v>
      </c>
      <c r="P41" s="60">
        <v>0</v>
      </c>
      <c r="Q41" s="60">
        <v>0</v>
      </c>
      <c r="R41" s="60">
        <v>0</v>
      </c>
      <c r="S41" s="60">
        <v>26.27</v>
      </c>
      <c r="T41" s="60">
        <v>47.95</v>
      </c>
      <c r="U41" s="60">
        <v>89.58</v>
      </c>
      <c r="V41" s="60">
        <v>11.629999999999999</v>
      </c>
      <c r="W41" s="60">
        <v>0</v>
      </c>
      <c r="X41" s="60">
        <v>243.8</v>
      </c>
    </row>
    <row r="42" spans="1:24" ht="15.75" x14ac:dyDescent="0.25">
      <c r="A42" s="145"/>
      <c r="B42" s="102" t="s">
        <v>48</v>
      </c>
      <c r="C42" s="54">
        <v>3</v>
      </c>
      <c r="D42" s="54">
        <v>6</v>
      </c>
      <c r="E42" s="54">
        <v>6</v>
      </c>
      <c r="F42" s="54">
        <v>5</v>
      </c>
      <c r="G42" s="54">
        <v>3.7200000000000006</v>
      </c>
      <c r="H42" s="54">
        <v>4.18</v>
      </c>
      <c r="I42" s="54">
        <v>4.82</v>
      </c>
      <c r="J42" s="54">
        <v>5.1300000000000008</v>
      </c>
      <c r="K42" s="54">
        <v>4.9399999999999995</v>
      </c>
      <c r="L42" s="54">
        <v>4.7</v>
      </c>
      <c r="M42" s="54">
        <v>4.3900000000000006</v>
      </c>
      <c r="N42" s="54">
        <v>4.0999999999999996</v>
      </c>
      <c r="O42" s="54">
        <v>4.0600000000000005</v>
      </c>
      <c r="P42" s="54">
        <v>3.87</v>
      </c>
      <c r="Q42" s="54">
        <v>4.3499999999999996</v>
      </c>
      <c r="R42" s="54">
        <v>3.66</v>
      </c>
      <c r="S42" s="54">
        <v>3.21</v>
      </c>
      <c r="T42" s="54">
        <v>2.6100000000000003</v>
      </c>
      <c r="U42" s="54">
        <v>2.3800000000000003</v>
      </c>
      <c r="V42" s="54">
        <v>2.41</v>
      </c>
      <c r="W42" s="54">
        <v>47.49</v>
      </c>
      <c r="X42" s="54">
        <v>82.529999999999987</v>
      </c>
    </row>
    <row r="43" spans="1:24" ht="15.75" x14ac:dyDescent="0.25">
      <c r="A43" s="145"/>
      <c r="B43" s="102" t="s">
        <v>49</v>
      </c>
      <c r="C43" s="54">
        <v>78</v>
      </c>
      <c r="D43" s="54">
        <v>51</v>
      </c>
      <c r="E43" s="54">
        <v>58</v>
      </c>
      <c r="F43" s="54">
        <v>56</v>
      </c>
      <c r="G43" s="54">
        <v>54.2</v>
      </c>
      <c r="H43" s="54">
        <v>50.2</v>
      </c>
      <c r="I43" s="54">
        <v>47.900000000000006</v>
      </c>
      <c r="J43" s="54">
        <v>47.1</v>
      </c>
      <c r="K43" s="54">
        <v>54.300000000000004</v>
      </c>
      <c r="L43" s="54">
        <v>51.900000000000006</v>
      </c>
      <c r="M43" s="54">
        <v>48.800000000000004</v>
      </c>
      <c r="N43" s="54">
        <v>51.9</v>
      </c>
      <c r="O43" s="54">
        <v>47.800000000000004</v>
      </c>
      <c r="P43" s="54">
        <v>53.1</v>
      </c>
      <c r="Q43" s="54">
        <v>52.4</v>
      </c>
      <c r="R43" s="54">
        <v>43.300000000000011</v>
      </c>
      <c r="S43" s="54">
        <v>42.1</v>
      </c>
      <c r="T43" s="54">
        <v>35.4</v>
      </c>
      <c r="U43" s="54">
        <v>32.6</v>
      </c>
      <c r="V43" s="54">
        <v>33.300000000000004</v>
      </c>
      <c r="W43" s="54">
        <v>548.6</v>
      </c>
      <c r="X43" s="54">
        <v>989.29999999999984</v>
      </c>
    </row>
    <row r="44" spans="1:24" ht="16.5" thickBot="1" x14ac:dyDescent="0.3">
      <c r="A44" s="145"/>
      <c r="B44" s="102" t="s">
        <v>50</v>
      </c>
      <c r="C44" s="54">
        <v>7</v>
      </c>
      <c r="D44" s="54">
        <v>10</v>
      </c>
      <c r="E44" s="54">
        <v>10</v>
      </c>
      <c r="F44" s="54">
        <v>10</v>
      </c>
      <c r="G44" s="54">
        <v>9.1999999999999993</v>
      </c>
      <c r="H44" s="54">
        <v>11.43</v>
      </c>
      <c r="I44" s="54">
        <v>11.8</v>
      </c>
      <c r="J44" s="54">
        <v>11.98</v>
      </c>
      <c r="K44" s="54">
        <v>11.920000000000002</v>
      </c>
      <c r="L44" s="54">
        <v>13.01</v>
      </c>
      <c r="M44" s="54">
        <v>11.72</v>
      </c>
      <c r="N44" s="54">
        <v>10.67</v>
      </c>
      <c r="O44" s="54">
        <v>10.129999999999999</v>
      </c>
      <c r="P44" s="54">
        <v>9.1</v>
      </c>
      <c r="Q44" s="54">
        <v>8.5500000000000007</v>
      </c>
      <c r="R44" s="54">
        <v>7.02</v>
      </c>
      <c r="S44" s="54">
        <v>6.05</v>
      </c>
      <c r="T44" s="54">
        <v>6.5</v>
      </c>
      <c r="U44" s="54">
        <v>6.64</v>
      </c>
      <c r="V44" s="54">
        <v>6.68</v>
      </c>
      <c r="W44" s="61">
        <v>106.34000000000002</v>
      </c>
      <c r="X44" s="61">
        <v>189.40000000000003</v>
      </c>
    </row>
    <row r="45" spans="1:24" ht="16.5" thickBot="1" x14ac:dyDescent="0.3">
      <c r="A45" s="145"/>
      <c r="B45" s="56" t="s">
        <v>30</v>
      </c>
      <c r="C45" s="57">
        <v>88</v>
      </c>
      <c r="D45" s="57">
        <v>67</v>
      </c>
      <c r="E45" s="57">
        <v>74</v>
      </c>
      <c r="F45" s="57">
        <v>71</v>
      </c>
      <c r="G45" s="57">
        <v>67.12</v>
      </c>
      <c r="H45" s="57">
        <v>65.81</v>
      </c>
      <c r="I45" s="57">
        <v>64.52000000000001</v>
      </c>
      <c r="J45" s="57">
        <v>64.210000000000008</v>
      </c>
      <c r="K45" s="57">
        <v>71.16</v>
      </c>
      <c r="L45" s="57">
        <v>69.610000000000014</v>
      </c>
      <c r="M45" s="57">
        <v>64.910000000000011</v>
      </c>
      <c r="N45" s="57">
        <v>66.67</v>
      </c>
      <c r="O45" s="57">
        <v>61.990000000000009</v>
      </c>
      <c r="P45" s="57">
        <v>66.069999999999993</v>
      </c>
      <c r="Q45" s="57">
        <v>65.3</v>
      </c>
      <c r="R45" s="57">
        <v>53.980000000000004</v>
      </c>
      <c r="S45" s="57">
        <v>51.36</v>
      </c>
      <c r="T45" s="57">
        <v>44.51</v>
      </c>
      <c r="U45" s="57">
        <v>41.620000000000005</v>
      </c>
      <c r="V45" s="57">
        <v>42.390000000000008</v>
      </c>
      <c r="W45" s="57">
        <v>702.43000000000006</v>
      </c>
      <c r="X45" s="57">
        <v>1261.2299999999998</v>
      </c>
    </row>
    <row r="46" spans="1:24" ht="15.75" x14ac:dyDescent="0.25">
      <c r="A46" s="145"/>
      <c r="B46" s="158" t="s">
        <v>114</v>
      </c>
      <c r="C46" s="59">
        <v>0</v>
      </c>
      <c r="D46" s="59">
        <v>0</v>
      </c>
      <c r="E46" s="59">
        <v>1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4">
        <v>0</v>
      </c>
      <c r="W46" s="96">
        <v>1</v>
      </c>
      <c r="X46" s="96">
        <v>1</v>
      </c>
    </row>
    <row r="47" spans="1:24" ht="15.75" x14ac:dyDescent="0.25">
      <c r="A47" s="145"/>
      <c r="B47" s="158" t="s">
        <v>88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142.31</v>
      </c>
      <c r="O47" s="54">
        <v>300</v>
      </c>
      <c r="P47" s="54">
        <v>300</v>
      </c>
      <c r="Q47" s="54">
        <v>300</v>
      </c>
      <c r="R47" s="54">
        <v>300</v>
      </c>
      <c r="S47" s="54">
        <v>300</v>
      </c>
      <c r="T47" s="54">
        <v>289.36200000000002</v>
      </c>
      <c r="U47" s="54">
        <v>300</v>
      </c>
      <c r="V47" s="54">
        <v>300</v>
      </c>
      <c r="W47" s="147">
        <v>0</v>
      </c>
      <c r="X47" s="96">
        <v>126.5836</v>
      </c>
    </row>
    <row r="48" spans="1:24" ht="15.75" x14ac:dyDescent="0.25">
      <c r="A48" s="145"/>
      <c r="B48" s="159" t="s">
        <v>115</v>
      </c>
      <c r="C48" s="114">
        <v>0</v>
      </c>
      <c r="D48" s="114">
        <v>0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114">
        <v>0</v>
      </c>
      <c r="N48" s="114">
        <v>0</v>
      </c>
      <c r="O48" s="114">
        <v>0</v>
      </c>
      <c r="P48" s="114">
        <v>0</v>
      </c>
      <c r="Q48" s="114">
        <v>0</v>
      </c>
      <c r="R48" s="114">
        <v>0</v>
      </c>
      <c r="S48" s="114">
        <v>0</v>
      </c>
      <c r="T48" s="114">
        <v>0</v>
      </c>
      <c r="U48" s="114">
        <v>300</v>
      </c>
      <c r="V48" s="114">
        <v>300</v>
      </c>
      <c r="W48" s="148">
        <v>0</v>
      </c>
      <c r="X48" s="117">
        <v>30</v>
      </c>
    </row>
    <row r="49" spans="1:24" x14ac:dyDescent="0.25">
      <c r="A49" s="154" t="s">
        <v>19</v>
      </c>
      <c r="B49" s="97" t="s">
        <v>23</v>
      </c>
      <c r="C49" s="98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50"/>
      <c r="W49" s="98"/>
      <c r="X49" s="18"/>
    </row>
    <row r="50" spans="1:24" ht="15.75" x14ac:dyDescent="0.25">
      <c r="A50" s="144"/>
      <c r="B50" s="172" t="s">
        <v>89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-354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-354</v>
      </c>
    </row>
    <row r="51" spans="1:24" ht="15.75" x14ac:dyDescent="0.25">
      <c r="A51" s="144"/>
      <c r="B51" s="172" t="s">
        <v>90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  <c r="S51" s="96">
        <v>-359.3</v>
      </c>
      <c r="T51" s="96">
        <v>0</v>
      </c>
      <c r="U51" s="96">
        <v>0</v>
      </c>
      <c r="V51" s="96">
        <v>0</v>
      </c>
      <c r="W51" s="96">
        <v>0</v>
      </c>
      <c r="X51" s="96">
        <v>-359.3</v>
      </c>
    </row>
    <row r="52" spans="1:24" x14ac:dyDescent="0.25">
      <c r="A52" s="151"/>
      <c r="B52" s="97" t="s">
        <v>27</v>
      </c>
      <c r="C52" s="98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50"/>
      <c r="W52" s="55"/>
      <c r="X52" s="18"/>
    </row>
    <row r="53" spans="1:24" ht="15.75" x14ac:dyDescent="0.25">
      <c r="A53" s="152"/>
      <c r="B53" s="102" t="s">
        <v>116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135.51499999999999</v>
      </c>
      <c r="V53" s="54">
        <v>0</v>
      </c>
      <c r="W53" s="96">
        <v>0</v>
      </c>
      <c r="X53" s="96">
        <v>135.51499999999999</v>
      </c>
    </row>
    <row r="54" spans="1:24" ht="15.75" x14ac:dyDescent="0.25">
      <c r="A54" s="152"/>
      <c r="B54" s="102" t="s">
        <v>59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124.554</v>
      </c>
      <c r="V54" s="54">
        <v>0</v>
      </c>
      <c r="W54" s="96">
        <v>0</v>
      </c>
      <c r="X54" s="96">
        <v>124.554</v>
      </c>
    </row>
    <row r="55" spans="1:24" ht="16.5" thickBot="1" x14ac:dyDescent="0.3">
      <c r="A55" s="152"/>
      <c r="B55" s="102" t="s">
        <v>60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72.546999999999997</v>
      </c>
      <c r="V55" s="54">
        <v>0</v>
      </c>
      <c r="W55" s="96">
        <v>0</v>
      </c>
      <c r="X55" s="96">
        <v>72.546999999999997</v>
      </c>
    </row>
    <row r="56" spans="1:24" ht="16.5" thickBot="1" x14ac:dyDescent="0.3">
      <c r="A56" s="152"/>
      <c r="B56" s="56" t="s">
        <v>28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332.61599999999999</v>
      </c>
      <c r="V56" s="57">
        <v>0</v>
      </c>
      <c r="W56" s="57">
        <v>0</v>
      </c>
      <c r="X56" s="57">
        <v>332.61599999999999</v>
      </c>
    </row>
    <row r="57" spans="1:24" ht="16.5" customHeight="1" x14ac:dyDescent="0.25">
      <c r="A57" s="152"/>
      <c r="B57" s="82" t="s">
        <v>117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21.262</v>
      </c>
      <c r="Q57" s="54">
        <v>94.608999999999995</v>
      </c>
      <c r="R57" s="54">
        <v>120.258</v>
      </c>
      <c r="S57" s="54">
        <v>168.87100000000001</v>
      </c>
      <c r="T57" s="54">
        <v>0</v>
      </c>
      <c r="U57" s="54">
        <v>0</v>
      </c>
      <c r="V57" s="54">
        <v>0</v>
      </c>
      <c r="W57" s="54">
        <v>0</v>
      </c>
      <c r="X57" s="54">
        <v>405</v>
      </c>
    </row>
    <row r="58" spans="1:24" ht="16.5" customHeight="1" thickBot="1" x14ac:dyDescent="0.3">
      <c r="A58" s="152"/>
      <c r="B58" s="173" t="s">
        <v>92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629.58600000000001</v>
      </c>
      <c r="Q58" s="54">
        <v>0</v>
      </c>
      <c r="R58" s="54">
        <v>12.037000000000001</v>
      </c>
      <c r="S58" s="54">
        <v>8.3729999999999993</v>
      </c>
      <c r="T58" s="54">
        <v>0</v>
      </c>
      <c r="U58" s="54">
        <v>0</v>
      </c>
      <c r="V58" s="54">
        <v>0</v>
      </c>
      <c r="W58" s="96">
        <v>0</v>
      </c>
      <c r="X58" s="96">
        <v>649.99600000000009</v>
      </c>
    </row>
    <row r="59" spans="1:24" ht="16.5" customHeight="1" thickBot="1" x14ac:dyDescent="0.3">
      <c r="A59" s="152"/>
      <c r="B59" s="56" t="s">
        <v>113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650.84799999999996</v>
      </c>
      <c r="Q59" s="57">
        <v>94.608999999999995</v>
      </c>
      <c r="R59" s="57">
        <v>132.29499999999999</v>
      </c>
      <c r="S59" s="57">
        <v>177.244</v>
      </c>
      <c r="T59" s="57">
        <v>0</v>
      </c>
      <c r="U59" s="57">
        <v>0</v>
      </c>
      <c r="V59" s="57">
        <v>0</v>
      </c>
      <c r="W59" s="57">
        <v>0</v>
      </c>
      <c r="X59" s="57">
        <v>1054.9960000000001</v>
      </c>
    </row>
    <row r="60" spans="1:24" ht="16.5" customHeight="1" x14ac:dyDescent="0.25">
      <c r="A60" s="152"/>
      <c r="B60" s="173" t="s">
        <v>93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2.41</v>
      </c>
      <c r="T60" s="59">
        <v>0</v>
      </c>
      <c r="U60" s="59">
        <v>0</v>
      </c>
      <c r="V60" s="59">
        <v>0</v>
      </c>
      <c r="W60" s="101">
        <v>0</v>
      </c>
      <c r="X60" s="101">
        <v>2.41</v>
      </c>
    </row>
    <row r="61" spans="1:24" ht="16.5" customHeight="1" x14ac:dyDescent="0.25">
      <c r="A61" s="145"/>
      <c r="B61" s="102" t="s">
        <v>70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3.69</v>
      </c>
      <c r="T61" s="59">
        <v>0</v>
      </c>
      <c r="U61" s="59">
        <v>0</v>
      </c>
      <c r="V61" s="59">
        <v>0</v>
      </c>
      <c r="W61" s="101">
        <v>0</v>
      </c>
      <c r="X61" s="101">
        <v>3.69</v>
      </c>
    </row>
    <row r="62" spans="1:24" ht="16.5" customHeight="1" x14ac:dyDescent="0.25">
      <c r="A62" s="145"/>
      <c r="B62" s="102" t="s">
        <v>52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12.829999999999998</v>
      </c>
      <c r="T62" s="59">
        <v>0</v>
      </c>
      <c r="U62" s="59">
        <v>0</v>
      </c>
      <c r="V62" s="59">
        <v>0</v>
      </c>
      <c r="W62" s="101">
        <v>0</v>
      </c>
      <c r="X62" s="101">
        <v>12.829999999999998</v>
      </c>
    </row>
    <row r="63" spans="1:24" ht="16.5" customHeight="1" thickBot="1" x14ac:dyDescent="0.3">
      <c r="A63" s="145"/>
      <c r="B63" s="102" t="s">
        <v>72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4.8099999999999996</v>
      </c>
      <c r="T63" s="59">
        <v>0</v>
      </c>
      <c r="U63" s="59">
        <v>0</v>
      </c>
      <c r="V63" s="59">
        <v>0</v>
      </c>
      <c r="W63" s="101">
        <v>0</v>
      </c>
      <c r="X63" s="101">
        <v>4.8099999999999996</v>
      </c>
    </row>
    <row r="64" spans="1:24" ht="16.5" customHeight="1" thickBot="1" x14ac:dyDescent="0.3">
      <c r="A64" s="145"/>
      <c r="B64" s="56" t="s">
        <v>31</v>
      </c>
      <c r="C64" s="60"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23.74</v>
      </c>
      <c r="T64" s="60">
        <v>0</v>
      </c>
      <c r="U64" s="60">
        <v>0</v>
      </c>
      <c r="V64" s="60">
        <v>0</v>
      </c>
      <c r="W64" s="60">
        <v>0</v>
      </c>
      <c r="X64" s="60">
        <v>23.74</v>
      </c>
    </row>
    <row r="65" spans="1:24" ht="16.5" customHeight="1" x14ac:dyDescent="0.25">
      <c r="A65" s="152"/>
      <c r="B65" s="102" t="s">
        <v>53</v>
      </c>
      <c r="C65" s="54">
        <v>1</v>
      </c>
      <c r="D65" s="54">
        <v>1</v>
      </c>
      <c r="E65" s="54">
        <v>1</v>
      </c>
      <c r="F65" s="54">
        <v>2</v>
      </c>
      <c r="G65" s="54">
        <v>1.0100000000000002</v>
      </c>
      <c r="H65" s="54">
        <v>1.19</v>
      </c>
      <c r="I65" s="54">
        <v>1.1400000000000001</v>
      </c>
      <c r="J65" s="54">
        <v>1.07</v>
      </c>
      <c r="K65" s="54">
        <v>1.03</v>
      </c>
      <c r="L65" s="54">
        <v>0.94</v>
      </c>
      <c r="M65" s="54">
        <v>0.92999999999999994</v>
      </c>
      <c r="N65" s="54">
        <v>0.84000000000000008</v>
      </c>
      <c r="O65" s="54">
        <v>0.78</v>
      </c>
      <c r="P65" s="54">
        <v>0.74</v>
      </c>
      <c r="Q65" s="54">
        <v>0.81</v>
      </c>
      <c r="R65" s="54">
        <v>0.63</v>
      </c>
      <c r="S65" s="54">
        <v>0.52</v>
      </c>
      <c r="T65" s="54">
        <v>0.4</v>
      </c>
      <c r="U65" s="54">
        <v>0.31</v>
      </c>
      <c r="V65" s="54">
        <v>0.32</v>
      </c>
      <c r="W65" s="54">
        <v>11.379999999999999</v>
      </c>
      <c r="X65" s="54">
        <v>17.659999999999997</v>
      </c>
    </row>
    <row r="66" spans="1:24" ht="16.5" customHeight="1" x14ac:dyDescent="0.25">
      <c r="A66" s="145"/>
      <c r="B66" s="102" t="s">
        <v>54</v>
      </c>
      <c r="C66" s="54">
        <v>51</v>
      </c>
      <c r="D66" s="54">
        <v>44</v>
      </c>
      <c r="E66" s="54">
        <v>40</v>
      </c>
      <c r="F66" s="54">
        <v>41</v>
      </c>
      <c r="G66" s="54">
        <v>28.700000000000003</v>
      </c>
      <c r="H66" s="54">
        <v>24.4</v>
      </c>
      <c r="I66" s="54">
        <v>23.1</v>
      </c>
      <c r="J66" s="54">
        <v>22.500000000000004</v>
      </c>
      <c r="K66" s="54">
        <v>19.700000000000003</v>
      </c>
      <c r="L66" s="54">
        <v>18.400000000000002</v>
      </c>
      <c r="M66" s="54">
        <v>18.200000000000003</v>
      </c>
      <c r="N66" s="54">
        <v>17.000000000000004</v>
      </c>
      <c r="O66" s="54">
        <v>16.399999999999999</v>
      </c>
      <c r="P66" s="54">
        <v>16.400000000000002</v>
      </c>
      <c r="Q66" s="54">
        <v>16.100000000000001</v>
      </c>
      <c r="R66" s="54">
        <v>16.600000000000001</v>
      </c>
      <c r="S66" s="54">
        <v>15.4</v>
      </c>
      <c r="T66" s="54">
        <v>15.3</v>
      </c>
      <c r="U66" s="54">
        <v>16.3</v>
      </c>
      <c r="V66" s="54">
        <v>16.3</v>
      </c>
      <c r="W66" s="54">
        <v>312.79999999999995</v>
      </c>
      <c r="X66" s="54">
        <v>476.79999999999995</v>
      </c>
    </row>
    <row r="67" spans="1:24" ht="16.5" customHeight="1" thickBot="1" x14ac:dyDescent="0.3">
      <c r="A67" s="145"/>
      <c r="B67" s="102" t="s">
        <v>55</v>
      </c>
      <c r="C67" s="54">
        <v>10</v>
      </c>
      <c r="D67" s="54">
        <v>7</v>
      </c>
      <c r="E67" s="54">
        <v>11</v>
      </c>
      <c r="F67" s="54">
        <v>8</v>
      </c>
      <c r="G67" s="54">
        <v>8.08</v>
      </c>
      <c r="H67" s="54">
        <v>7.5500000000000007</v>
      </c>
      <c r="I67" s="54">
        <v>7.44</v>
      </c>
      <c r="J67" s="54">
        <v>7.1100000000000012</v>
      </c>
      <c r="K67" s="54">
        <v>7.8500000000000005</v>
      </c>
      <c r="L67" s="54">
        <v>7.1099999999999994</v>
      </c>
      <c r="M67" s="54">
        <v>6.2399999999999984</v>
      </c>
      <c r="N67" s="54">
        <v>5.82</v>
      </c>
      <c r="O67" s="54">
        <v>5.18</v>
      </c>
      <c r="P67" s="54">
        <v>4.7200000000000006</v>
      </c>
      <c r="Q67" s="54">
        <v>4.41</v>
      </c>
      <c r="R67" s="54">
        <v>3.75</v>
      </c>
      <c r="S67" s="54">
        <v>3.2</v>
      </c>
      <c r="T67" s="54">
        <v>2.62</v>
      </c>
      <c r="U67" s="54">
        <v>2.3099999999999996</v>
      </c>
      <c r="V67" s="54">
        <v>1.85</v>
      </c>
      <c r="W67" s="61">
        <v>81.139999999999986</v>
      </c>
      <c r="X67" s="61">
        <v>121.24</v>
      </c>
    </row>
    <row r="68" spans="1:24" ht="16.5" customHeight="1" thickBot="1" x14ac:dyDescent="0.3">
      <c r="A68" s="145"/>
      <c r="B68" s="56" t="s">
        <v>32</v>
      </c>
      <c r="C68" s="57">
        <v>62</v>
      </c>
      <c r="D68" s="57">
        <v>52</v>
      </c>
      <c r="E68" s="57">
        <v>52</v>
      </c>
      <c r="F68" s="57">
        <v>51</v>
      </c>
      <c r="G68" s="57">
        <v>37.790000000000006</v>
      </c>
      <c r="H68" s="57">
        <v>33.14</v>
      </c>
      <c r="I68" s="57">
        <v>31.680000000000003</v>
      </c>
      <c r="J68" s="57">
        <v>30.680000000000007</v>
      </c>
      <c r="K68" s="57">
        <v>28.580000000000005</v>
      </c>
      <c r="L68" s="57">
        <v>26.450000000000003</v>
      </c>
      <c r="M68" s="57">
        <v>25.37</v>
      </c>
      <c r="N68" s="57">
        <v>23.660000000000004</v>
      </c>
      <c r="O68" s="57">
        <v>22.36</v>
      </c>
      <c r="P68" s="57">
        <v>21.86</v>
      </c>
      <c r="Q68" s="57">
        <v>21.32</v>
      </c>
      <c r="R68" s="57">
        <v>20.98</v>
      </c>
      <c r="S68" s="57">
        <v>19.12</v>
      </c>
      <c r="T68" s="57">
        <v>18.32</v>
      </c>
      <c r="U68" s="57">
        <v>18.919999999999998</v>
      </c>
      <c r="V68" s="57">
        <v>18.470000000000002</v>
      </c>
      <c r="W68" s="57">
        <v>405.32</v>
      </c>
      <c r="X68" s="57">
        <v>615.70000000000016</v>
      </c>
    </row>
    <row r="69" spans="1:24" ht="16.5" customHeight="1" x14ac:dyDescent="0.25">
      <c r="A69" s="152"/>
      <c r="B69" s="173" t="s">
        <v>98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229.69300000000001</v>
      </c>
      <c r="O69" s="54">
        <v>400</v>
      </c>
      <c r="P69" s="54">
        <v>400</v>
      </c>
      <c r="Q69" s="54">
        <v>400</v>
      </c>
      <c r="R69" s="54">
        <v>400</v>
      </c>
      <c r="S69" s="54">
        <v>400</v>
      </c>
      <c r="T69" s="54">
        <v>400</v>
      </c>
      <c r="U69" s="54">
        <v>400</v>
      </c>
      <c r="V69" s="54">
        <v>369.322</v>
      </c>
      <c r="W69" s="96">
        <v>0</v>
      </c>
      <c r="X69" s="96">
        <v>169.95075000000003</v>
      </c>
    </row>
    <row r="70" spans="1:24" ht="16.5" customHeight="1" x14ac:dyDescent="0.25">
      <c r="A70" s="152"/>
      <c r="B70" s="173" t="s">
        <v>99</v>
      </c>
      <c r="C70" s="54">
        <v>311.42099999999999</v>
      </c>
      <c r="D70" s="54">
        <v>315.11700000000002</v>
      </c>
      <c r="E70" s="54">
        <v>400</v>
      </c>
      <c r="F70" s="54">
        <v>391.81099999999998</v>
      </c>
      <c r="G70" s="54">
        <v>395.24400000000003</v>
      </c>
      <c r="H70" s="54">
        <v>400</v>
      </c>
      <c r="I70" s="54">
        <v>386.71100000000001</v>
      </c>
      <c r="J70" s="54">
        <v>370.44</v>
      </c>
      <c r="K70" s="54">
        <v>400</v>
      </c>
      <c r="L70" s="54">
        <v>399.30799999999999</v>
      </c>
      <c r="M70" s="54">
        <v>399.99200000000002</v>
      </c>
      <c r="N70" s="54">
        <v>400</v>
      </c>
      <c r="O70" s="54">
        <v>400</v>
      </c>
      <c r="P70" s="54">
        <v>400</v>
      </c>
      <c r="Q70" s="54">
        <v>400</v>
      </c>
      <c r="R70" s="54">
        <v>400</v>
      </c>
      <c r="S70" s="54">
        <v>400</v>
      </c>
      <c r="T70" s="54">
        <v>400</v>
      </c>
      <c r="U70" s="54">
        <v>400</v>
      </c>
      <c r="V70" s="54">
        <v>400</v>
      </c>
      <c r="W70" s="96">
        <v>377.0052</v>
      </c>
      <c r="X70" s="96">
        <v>388.50220000000002</v>
      </c>
    </row>
    <row r="71" spans="1:24" ht="16.5" customHeight="1" x14ac:dyDescent="0.25">
      <c r="A71" s="152"/>
      <c r="B71" s="173" t="s">
        <v>100</v>
      </c>
      <c r="C71" s="54">
        <v>0</v>
      </c>
      <c r="D71" s="54">
        <v>0</v>
      </c>
      <c r="E71" s="54">
        <v>123.623</v>
      </c>
      <c r="F71" s="54">
        <v>0</v>
      </c>
      <c r="G71" s="54">
        <v>0</v>
      </c>
      <c r="H71" s="54">
        <v>44.779000000000003</v>
      </c>
      <c r="I71" s="54">
        <v>0</v>
      </c>
      <c r="J71" s="54">
        <v>0</v>
      </c>
      <c r="K71" s="54">
        <v>37.81</v>
      </c>
      <c r="L71" s="54">
        <v>0</v>
      </c>
      <c r="M71" s="54">
        <v>0</v>
      </c>
      <c r="N71" s="54">
        <v>375</v>
      </c>
      <c r="O71" s="54">
        <v>375</v>
      </c>
      <c r="P71" s="54">
        <v>375</v>
      </c>
      <c r="Q71" s="54">
        <v>375</v>
      </c>
      <c r="R71" s="54">
        <v>375</v>
      </c>
      <c r="S71" s="54">
        <v>375</v>
      </c>
      <c r="T71" s="54">
        <v>375</v>
      </c>
      <c r="U71" s="54">
        <v>375</v>
      </c>
      <c r="V71" s="54">
        <v>375</v>
      </c>
      <c r="W71" s="96">
        <v>20.621200000000002</v>
      </c>
      <c r="X71" s="96">
        <v>179.06059999999999</v>
      </c>
    </row>
    <row r="72" spans="1:24" ht="16.5" customHeight="1" x14ac:dyDescent="0.25">
      <c r="A72" s="152"/>
      <c r="B72" s="173" t="s">
        <v>101</v>
      </c>
      <c r="C72" s="54">
        <v>90.325000000000003</v>
      </c>
      <c r="D72" s="54">
        <v>3.7970000000000002</v>
      </c>
      <c r="E72" s="54">
        <v>100</v>
      </c>
      <c r="F72" s="54">
        <v>70.885000000000005</v>
      </c>
      <c r="G72" s="54">
        <v>0</v>
      </c>
      <c r="H72" s="54">
        <v>0</v>
      </c>
      <c r="I72" s="54">
        <v>32.037999999999997</v>
      </c>
      <c r="J72" s="54">
        <v>57.826000000000001</v>
      </c>
      <c r="K72" s="54">
        <v>100</v>
      </c>
      <c r="L72" s="54">
        <v>100</v>
      </c>
      <c r="M72" s="54">
        <v>100</v>
      </c>
      <c r="N72" s="54">
        <v>100</v>
      </c>
      <c r="O72" s="54">
        <v>100</v>
      </c>
      <c r="P72" s="54">
        <v>100</v>
      </c>
      <c r="Q72" s="54">
        <v>100</v>
      </c>
      <c r="R72" s="54">
        <v>100</v>
      </c>
      <c r="S72" s="54">
        <v>100</v>
      </c>
      <c r="T72" s="54">
        <v>100</v>
      </c>
      <c r="U72" s="54">
        <v>100</v>
      </c>
      <c r="V72" s="54">
        <v>100</v>
      </c>
      <c r="W72" s="96">
        <v>55.487100000000012</v>
      </c>
      <c r="X72" s="96">
        <v>77.743549999999999</v>
      </c>
    </row>
    <row r="73" spans="1:24" ht="16.5" customHeight="1" x14ac:dyDescent="0.25">
      <c r="A73" s="152"/>
      <c r="B73" s="174" t="s">
        <v>118</v>
      </c>
      <c r="C73" s="114">
        <v>0</v>
      </c>
      <c r="D73" s="114">
        <v>0</v>
      </c>
      <c r="E73" s="114">
        <v>0</v>
      </c>
      <c r="F73" s="114">
        <v>0</v>
      </c>
      <c r="G73" s="114">
        <v>0</v>
      </c>
      <c r="H73" s="114">
        <v>0</v>
      </c>
      <c r="I73" s="114">
        <v>0</v>
      </c>
      <c r="J73" s="114">
        <v>0</v>
      </c>
      <c r="K73" s="114">
        <v>0</v>
      </c>
      <c r="L73" s="114">
        <v>0</v>
      </c>
      <c r="M73" s="114">
        <v>0</v>
      </c>
      <c r="N73" s="114">
        <v>0</v>
      </c>
      <c r="O73" s="114">
        <v>0</v>
      </c>
      <c r="P73" s="114">
        <v>0</v>
      </c>
      <c r="Q73" s="114">
        <v>0</v>
      </c>
      <c r="R73" s="114">
        <v>0</v>
      </c>
      <c r="S73" s="114">
        <v>0</v>
      </c>
      <c r="T73" s="114">
        <v>49.103999999999999</v>
      </c>
      <c r="U73" s="114">
        <v>0</v>
      </c>
      <c r="V73" s="114">
        <v>311.00099999999998</v>
      </c>
      <c r="W73" s="117">
        <v>0</v>
      </c>
      <c r="X73" s="117">
        <v>18.005249999999997</v>
      </c>
    </row>
    <row r="74" spans="1:24" ht="16.5" customHeight="1" x14ac:dyDescent="0.25">
      <c r="A74" s="175"/>
      <c r="B74" s="174" t="s">
        <v>102</v>
      </c>
      <c r="C74" s="114">
        <v>253.19</v>
      </c>
      <c r="D74" s="114">
        <v>307.95299999999997</v>
      </c>
      <c r="E74" s="114">
        <v>303.06200000000001</v>
      </c>
      <c r="F74" s="114">
        <v>296.42599999999999</v>
      </c>
      <c r="G74" s="114">
        <v>302.83100000000002</v>
      </c>
      <c r="H74" s="114">
        <v>304.60899999999998</v>
      </c>
      <c r="I74" s="114">
        <v>310.33</v>
      </c>
      <c r="J74" s="114">
        <v>304.00099999999998</v>
      </c>
      <c r="K74" s="114">
        <v>316.851</v>
      </c>
      <c r="L74" s="114">
        <v>329.642</v>
      </c>
      <c r="M74" s="114">
        <v>343.411</v>
      </c>
      <c r="N74" s="114">
        <v>357.35500000000002</v>
      </c>
      <c r="O74" s="114">
        <v>400</v>
      </c>
      <c r="P74" s="114">
        <v>400</v>
      </c>
      <c r="Q74" s="114">
        <v>400</v>
      </c>
      <c r="R74" s="114">
        <v>400</v>
      </c>
      <c r="S74" s="114">
        <v>400</v>
      </c>
      <c r="T74" s="114">
        <v>400</v>
      </c>
      <c r="U74" s="114">
        <v>400</v>
      </c>
      <c r="V74" s="114">
        <v>400</v>
      </c>
      <c r="W74" s="117">
        <v>302.8895</v>
      </c>
      <c r="X74" s="117">
        <v>346.48304999999999</v>
      </c>
    </row>
    <row r="75" spans="1:24" ht="16.5" customHeight="1" x14ac:dyDescent="0.25">
      <c r="A75" s="175"/>
      <c r="B75" s="174" t="s">
        <v>103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  <c r="K75" s="114">
        <v>0</v>
      </c>
      <c r="L75" s="114">
        <v>0</v>
      </c>
      <c r="M75" s="114">
        <v>0</v>
      </c>
      <c r="N75" s="114">
        <v>0</v>
      </c>
      <c r="O75" s="114">
        <v>257.923</v>
      </c>
      <c r="P75" s="114">
        <v>293.63799999999998</v>
      </c>
      <c r="Q75" s="114">
        <v>309.43200000000002</v>
      </c>
      <c r="R75" s="114">
        <v>276.36500000000001</v>
      </c>
      <c r="S75" s="114">
        <v>367.70800000000003</v>
      </c>
      <c r="T75" s="114">
        <v>375</v>
      </c>
      <c r="U75" s="114">
        <v>231.43</v>
      </c>
      <c r="V75" s="114">
        <v>375</v>
      </c>
      <c r="W75" s="117">
        <v>0</v>
      </c>
      <c r="X75" s="117">
        <v>124.32480000000001</v>
      </c>
    </row>
    <row r="76" spans="1:24" s="167" customFormat="1" ht="16.5" thickBot="1" x14ac:dyDescent="0.3">
      <c r="A76" s="176"/>
      <c r="B76" s="177" t="s">
        <v>104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  <c r="I76" s="115">
        <v>0</v>
      </c>
      <c r="J76" s="115">
        <v>0</v>
      </c>
      <c r="K76" s="115">
        <v>0</v>
      </c>
      <c r="L76" s="115">
        <v>0</v>
      </c>
      <c r="M76" s="115">
        <v>0</v>
      </c>
      <c r="N76" s="115">
        <v>0</v>
      </c>
      <c r="O76" s="115">
        <v>100</v>
      </c>
      <c r="P76" s="115">
        <v>100</v>
      </c>
      <c r="Q76" s="115">
        <v>100</v>
      </c>
      <c r="R76" s="115">
        <v>100</v>
      </c>
      <c r="S76" s="115">
        <v>100</v>
      </c>
      <c r="T76" s="115">
        <v>100</v>
      </c>
      <c r="U76" s="115">
        <v>100</v>
      </c>
      <c r="V76" s="115">
        <v>100</v>
      </c>
      <c r="W76" s="117">
        <v>0</v>
      </c>
      <c r="X76" s="117">
        <v>40</v>
      </c>
    </row>
    <row r="77" spans="1:24" s="167" customFormat="1" ht="17.25" thickTop="1" thickBot="1" x14ac:dyDescent="0.3">
      <c r="A77" s="178"/>
      <c r="B77" s="179" t="s">
        <v>23</v>
      </c>
      <c r="C77" s="182">
        <v>0</v>
      </c>
      <c r="D77" s="182">
        <v>0</v>
      </c>
      <c r="E77" s="182">
        <v>-280</v>
      </c>
      <c r="F77" s="182">
        <v>0</v>
      </c>
      <c r="G77" s="182">
        <v>-387</v>
      </c>
      <c r="H77" s="182">
        <v>0</v>
      </c>
      <c r="I77" s="182">
        <v>0</v>
      </c>
      <c r="J77" s="182">
        <v>0</v>
      </c>
      <c r="K77" s="182">
        <v>0</v>
      </c>
      <c r="L77" s="182">
        <v>-82.3</v>
      </c>
      <c r="M77" s="182">
        <v>0</v>
      </c>
      <c r="N77" s="182">
        <v>-762</v>
      </c>
      <c r="O77" s="182">
        <v>-354</v>
      </c>
      <c r="P77" s="182">
        <v>-357</v>
      </c>
      <c r="Q77" s="182">
        <v>-76.539999999999992</v>
      </c>
      <c r="R77" s="182">
        <v>0</v>
      </c>
      <c r="S77" s="182">
        <v>-716.8</v>
      </c>
      <c r="T77" s="182">
        <v>0</v>
      </c>
      <c r="U77" s="182">
        <v>-81.540000000000006</v>
      </c>
      <c r="V77" s="182">
        <v>0</v>
      </c>
      <c r="W77" s="185"/>
      <c r="X77" s="185"/>
    </row>
    <row r="78" spans="1:24" s="167" customFormat="1" ht="16.5" thickTop="1" x14ac:dyDescent="0.25">
      <c r="A78" s="21"/>
      <c r="B78" s="180" t="s">
        <v>20</v>
      </c>
      <c r="C78" s="183">
        <v>150.00000000000023</v>
      </c>
      <c r="D78" s="183">
        <v>119</v>
      </c>
      <c r="E78" s="183">
        <v>126.99999999999989</v>
      </c>
      <c r="F78" s="183">
        <v>1033.1000000000004</v>
      </c>
      <c r="G78" s="183">
        <v>504.41000000000008</v>
      </c>
      <c r="H78" s="183">
        <v>98.950000000000045</v>
      </c>
      <c r="I78" s="183">
        <v>96.200000000000159</v>
      </c>
      <c r="J78" s="183">
        <v>94.889999999999873</v>
      </c>
      <c r="K78" s="183">
        <v>99.740000000000236</v>
      </c>
      <c r="L78" s="183">
        <v>96.059999999999832</v>
      </c>
      <c r="M78" s="183">
        <v>90.2800000000002</v>
      </c>
      <c r="N78" s="183">
        <v>90.329999999999927</v>
      </c>
      <c r="O78" s="183">
        <v>152.72000000000025</v>
      </c>
      <c r="P78" s="183">
        <v>859.47800000000007</v>
      </c>
      <c r="Q78" s="183">
        <v>181.22900000000021</v>
      </c>
      <c r="R78" s="183">
        <v>207.25500000000019</v>
      </c>
      <c r="S78" s="183">
        <v>1896.8359999999996</v>
      </c>
      <c r="T78" s="183">
        <v>110.77999999999929</v>
      </c>
      <c r="U78" s="183">
        <v>488.63400000000013</v>
      </c>
      <c r="V78" s="183">
        <v>221.59999999999991</v>
      </c>
      <c r="W78" s="64"/>
      <c r="X78" s="64"/>
    </row>
    <row r="79" spans="1:24" s="167" customFormat="1" ht="15.75" x14ac:dyDescent="0.25">
      <c r="A79" s="23"/>
      <c r="B79" s="181" t="s">
        <v>21</v>
      </c>
      <c r="C79" s="184">
        <v>654.93599999999992</v>
      </c>
      <c r="D79" s="184">
        <v>626.86699999999996</v>
      </c>
      <c r="E79" s="184">
        <v>926.68500000000006</v>
      </c>
      <c r="F79" s="184">
        <v>759.12199999999996</v>
      </c>
      <c r="G79" s="184">
        <v>698.07500000000005</v>
      </c>
      <c r="H79" s="184">
        <v>749.38799999999992</v>
      </c>
      <c r="I79" s="184">
        <v>729.07899999999995</v>
      </c>
      <c r="J79" s="184">
        <v>732.26700000000005</v>
      </c>
      <c r="K79" s="184">
        <v>854.66099999999994</v>
      </c>
      <c r="L79" s="184">
        <v>828.95</v>
      </c>
      <c r="M79" s="184">
        <v>843.40300000000002</v>
      </c>
      <c r="N79" s="184">
        <v>1604.3580000000002</v>
      </c>
      <c r="O79" s="184">
        <v>2332.9229999999998</v>
      </c>
      <c r="P79" s="184">
        <v>2368.6379999999999</v>
      </c>
      <c r="Q79" s="184">
        <v>2384.4319999999998</v>
      </c>
      <c r="R79" s="184">
        <v>2351.3649999999998</v>
      </c>
      <c r="S79" s="184">
        <v>2442.7080000000001</v>
      </c>
      <c r="T79" s="184">
        <v>2488.4660000000003</v>
      </c>
      <c r="U79" s="184">
        <v>2606.4299999999998</v>
      </c>
      <c r="V79" s="184">
        <v>3030.3230000000003</v>
      </c>
      <c r="W79" s="64"/>
      <c r="X79" s="64"/>
    </row>
    <row r="80" spans="1:24" s="167" customFormat="1" ht="15.75" x14ac:dyDescent="0.25">
      <c r="A80" s="23"/>
      <c r="B80" s="181" t="s">
        <v>22</v>
      </c>
      <c r="C80" s="184">
        <v>804.93600000000015</v>
      </c>
      <c r="D80" s="184">
        <v>745.86699999999996</v>
      </c>
      <c r="E80" s="184">
        <v>1053.6849999999999</v>
      </c>
      <c r="F80" s="184">
        <v>1792.2220000000002</v>
      </c>
      <c r="G80" s="184">
        <v>1202.4850000000001</v>
      </c>
      <c r="H80" s="184">
        <v>848.33799999999997</v>
      </c>
      <c r="I80" s="184">
        <v>825.27900000000011</v>
      </c>
      <c r="J80" s="184">
        <v>827.15699999999993</v>
      </c>
      <c r="K80" s="184">
        <v>954.40100000000018</v>
      </c>
      <c r="L80" s="184">
        <v>925.00999999999988</v>
      </c>
      <c r="M80" s="184">
        <v>933.68300000000022</v>
      </c>
      <c r="N80" s="184">
        <v>1694.6880000000001</v>
      </c>
      <c r="O80" s="184">
        <v>2485.643</v>
      </c>
      <c r="P80" s="184">
        <v>3228.116</v>
      </c>
      <c r="Q80" s="184">
        <v>2565.6610000000001</v>
      </c>
      <c r="R80" s="184">
        <v>2558.62</v>
      </c>
      <c r="S80" s="184">
        <v>4339.5439999999999</v>
      </c>
      <c r="T80" s="184">
        <v>2599.2459999999996</v>
      </c>
      <c r="U80" s="184">
        <v>3095.0639999999999</v>
      </c>
      <c r="V80" s="184">
        <v>3251.9230000000002</v>
      </c>
      <c r="W80" s="64"/>
      <c r="X80" s="64"/>
    </row>
    <row r="81" spans="1:24" s="167" customFormat="1" ht="15.75" x14ac:dyDescent="0.25">
      <c r="A81" s="23"/>
      <c r="B81" s="24" t="s">
        <v>33</v>
      </c>
      <c r="C81" s="25"/>
      <c r="D81" s="25"/>
      <c r="E81" s="25"/>
      <c r="F81" s="25"/>
      <c r="G81" s="25"/>
      <c r="H81" s="25"/>
      <c r="I81" s="25"/>
      <c r="J81" s="26"/>
      <c r="K81" s="27"/>
      <c r="L81" s="27"/>
      <c r="M81" s="27"/>
      <c r="N81" s="26"/>
      <c r="O81" s="26"/>
      <c r="P81" s="26"/>
      <c r="Q81" s="27"/>
      <c r="R81" s="27"/>
      <c r="S81" s="27"/>
      <c r="T81" s="27"/>
      <c r="U81" s="28"/>
      <c r="V81" s="28"/>
      <c r="W81" s="64"/>
      <c r="X81" s="64"/>
    </row>
    <row r="82" spans="1:24" s="167" customFormat="1" ht="15.75" x14ac:dyDescent="0.25">
      <c r="A82" s="164"/>
      <c r="B82" s="168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</row>
    <row r="83" spans="1:24" s="167" customFormat="1" ht="15.75" x14ac:dyDescent="0.25">
      <c r="A83" s="164"/>
      <c r="B83" s="165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</row>
    <row r="84" spans="1:24" s="167" customFormat="1" ht="15.75" x14ac:dyDescent="0.25">
      <c r="A84" s="164"/>
      <c r="B84" s="165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</row>
    <row r="85" spans="1:24" s="167" customFormat="1" ht="15.75" x14ac:dyDescent="0.25">
      <c r="A85" s="164"/>
      <c r="B85" s="165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</row>
    <row r="86" spans="1:24" s="167" customFormat="1" ht="15.75" x14ac:dyDescent="0.25">
      <c r="A86" s="164"/>
      <c r="B86" s="168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</row>
    <row r="87" spans="1:24" s="167" customFormat="1" ht="30" x14ac:dyDescent="0.25">
      <c r="A87" s="170"/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</row>
    <row r="89" spans="1:24" ht="20.25" x14ac:dyDescent="0.3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</row>
    <row r="90" spans="1:24" x14ac:dyDescent="0.25">
      <c r="B90" s="1" t="s">
        <v>0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X90" s="186"/>
    </row>
    <row r="91" spans="1:24" x14ac:dyDescent="0.25">
      <c r="B91" s="193"/>
      <c r="C91" s="194" t="s">
        <v>2</v>
      </c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5"/>
      <c r="V91" s="194"/>
      <c r="X91" s="194"/>
    </row>
    <row r="92" spans="1:24" x14ac:dyDescent="0.25">
      <c r="B92" s="187" t="s">
        <v>1</v>
      </c>
      <c r="C92" s="188">
        <v>2017</v>
      </c>
      <c r="D92" s="188">
        <v>2018</v>
      </c>
      <c r="E92" s="188">
        <v>2019</v>
      </c>
      <c r="F92" s="188">
        <v>2020</v>
      </c>
      <c r="G92" s="188">
        <v>2021</v>
      </c>
      <c r="H92" s="188">
        <v>2022</v>
      </c>
      <c r="I92" s="188">
        <v>2023</v>
      </c>
      <c r="J92" s="188">
        <v>2024</v>
      </c>
      <c r="K92" s="188">
        <v>2025</v>
      </c>
      <c r="L92" s="188">
        <v>2026</v>
      </c>
      <c r="M92" s="188">
        <v>2027</v>
      </c>
      <c r="N92" s="188">
        <v>2028</v>
      </c>
      <c r="O92" s="188">
        <v>2029</v>
      </c>
      <c r="P92" s="188">
        <v>2030</v>
      </c>
      <c r="Q92" s="188">
        <v>2031</v>
      </c>
      <c r="R92" s="188">
        <v>2032</v>
      </c>
      <c r="S92" s="188">
        <v>2033</v>
      </c>
      <c r="T92" s="188">
        <v>2034</v>
      </c>
      <c r="U92" s="188">
        <v>2035</v>
      </c>
      <c r="V92" s="188">
        <v>2036</v>
      </c>
      <c r="X92" s="188" t="s">
        <v>3</v>
      </c>
    </row>
    <row r="93" spans="1:24" x14ac:dyDescent="0.25">
      <c r="B93" s="196" t="s">
        <v>4</v>
      </c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90"/>
      <c r="X93" s="191"/>
    </row>
    <row r="94" spans="1:24" x14ac:dyDescent="0.25">
      <c r="B94" s="125" t="s">
        <v>5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3">
        <v>0</v>
      </c>
      <c r="U94" s="73">
        <v>0</v>
      </c>
      <c r="V94" s="73">
        <v>0</v>
      </c>
      <c r="X94" s="192">
        <v>0</v>
      </c>
    </row>
    <row r="95" spans="1:24" x14ac:dyDescent="0.25">
      <c r="B95" s="197" t="s">
        <v>6</v>
      </c>
      <c r="C95" s="126">
        <v>0</v>
      </c>
      <c r="D95" s="126">
        <v>0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0</v>
      </c>
      <c r="S95" s="126">
        <v>0</v>
      </c>
      <c r="T95" s="126">
        <v>0</v>
      </c>
      <c r="U95" s="126">
        <v>0</v>
      </c>
      <c r="V95" s="126">
        <v>0</v>
      </c>
      <c r="X95" s="126">
        <v>0</v>
      </c>
    </row>
    <row r="96" spans="1:24" x14ac:dyDescent="0.25">
      <c r="B96" s="197" t="s">
        <v>7</v>
      </c>
      <c r="C96" s="126">
        <v>150</v>
      </c>
      <c r="D96" s="126">
        <v>119</v>
      </c>
      <c r="E96" s="126">
        <v>126</v>
      </c>
      <c r="F96" s="126">
        <v>122</v>
      </c>
      <c r="G96" s="126">
        <v>104.91000000000001</v>
      </c>
      <c r="H96" s="126">
        <v>98.95</v>
      </c>
      <c r="I96" s="126">
        <v>96.200000000000017</v>
      </c>
      <c r="J96" s="126">
        <v>94.89</v>
      </c>
      <c r="K96" s="126">
        <v>99.74</v>
      </c>
      <c r="L96" s="126">
        <v>96.060000000000016</v>
      </c>
      <c r="M96" s="126">
        <v>90.280000000000015</v>
      </c>
      <c r="N96" s="126">
        <v>90.330000000000013</v>
      </c>
      <c r="O96" s="126">
        <v>84.350000000000023</v>
      </c>
      <c r="P96" s="126">
        <v>87.929999999999993</v>
      </c>
      <c r="Q96" s="126">
        <v>86.62</v>
      </c>
      <c r="R96" s="126">
        <v>74.960000000000008</v>
      </c>
      <c r="S96" s="126">
        <v>70.48</v>
      </c>
      <c r="T96" s="126">
        <v>62.829999999999991</v>
      </c>
      <c r="U96" s="126">
        <v>60.540000000000006</v>
      </c>
      <c r="V96" s="126">
        <v>60.860000000000007</v>
      </c>
      <c r="X96" s="126">
        <v>1876.93</v>
      </c>
    </row>
    <row r="97" spans="2:24" x14ac:dyDescent="0.25">
      <c r="B97" s="197" t="s">
        <v>8</v>
      </c>
      <c r="C97" s="126">
        <v>0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6">
        <v>0</v>
      </c>
      <c r="N97" s="126">
        <v>0</v>
      </c>
      <c r="O97" s="126">
        <v>68.37</v>
      </c>
      <c r="P97" s="126">
        <v>0</v>
      </c>
      <c r="Q97" s="126">
        <v>0</v>
      </c>
      <c r="R97" s="126">
        <v>0</v>
      </c>
      <c r="S97" s="126">
        <v>50.01</v>
      </c>
      <c r="T97" s="126">
        <v>47.95</v>
      </c>
      <c r="U97" s="126">
        <v>89.58</v>
      </c>
      <c r="V97" s="126">
        <v>11.629999999999999</v>
      </c>
      <c r="X97" s="126">
        <v>267.53999999999996</v>
      </c>
    </row>
    <row r="98" spans="2:24" x14ac:dyDescent="0.25">
      <c r="B98" s="197" t="s">
        <v>9</v>
      </c>
      <c r="C98" s="126">
        <v>0</v>
      </c>
      <c r="D98" s="126">
        <v>0</v>
      </c>
      <c r="E98" s="126">
        <v>0</v>
      </c>
      <c r="F98" s="126">
        <v>911.09999999999991</v>
      </c>
      <c r="G98" s="126">
        <v>399.5</v>
      </c>
      <c r="H98" s="126">
        <v>0</v>
      </c>
      <c r="I98" s="126">
        <v>0</v>
      </c>
      <c r="J98" s="126">
        <v>0</v>
      </c>
      <c r="K98" s="126">
        <v>0</v>
      </c>
      <c r="L98" s="126">
        <v>0</v>
      </c>
      <c r="M98" s="126">
        <v>0</v>
      </c>
      <c r="N98" s="126">
        <v>0</v>
      </c>
      <c r="O98" s="126">
        <v>0</v>
      </c>
      <c r="P98" s="126">
        <v>120.7</v>
      </c>
      <c r="Q98" s="126">
        <v>0</v>
      </c>
      <c r="R98" s="126">
        <v>0</v>
      </c>
      <c r="S98" s="126">
        <v>800</v>
      </c>
      <c r="T98" s="126">
        <v>0</v>
      </c>
      <c r="U98" s="126">
        <v>332.61599999999999</v>
      </c>
      <c r="V98" s="126">
        <v>149.11000000000001</v>
      </c>
      <c r="X98" s="126">
        <v>2713.0260000000003</v>
      </c>
    </row>
    <row r="99" spans="2:24" x14ac:dyDescent="0.25">
      <c r="B99" s="127" t="s">
        <v>61</v>
      </c>
      <c r="C99" s="126">
        <v>0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0</v>
      </c>
      <c r="L99" s="126">
        <v>0</v>
      </c>
      <c r="M99" s="126">
        <v>0</v>
      </c>
      <c r="N99" s="126">
        <v>0</v>
      </c>
      <c r="O99" s="126">
        <v>0</v>
      </c>
      <c r="P99" s="126">
        <v>0</v>
      </c>
      <c r="Q99" s="126">
        <v>0</v>
      </c>
      <c r="R99" s="126">
        <v>0</v>
      </c>
      <c r="S99" s="126">
        <v>0</v>
      </c>
      <c r="T99" s="126">
        <v>0</v>
      </c>
      <c r="U99" s="126">
        <v>0</v>
      </c>
      <c r="V99" s="126">
        <v>0</v>
      </c>
      <c r="X99" s="126">
        <v>0</v>
      </c>
    </row>
    <row r="100" spans="2:24" x14ac:dyDescent="0.25">
      <c r="B100" s="198" t="s">
        <v>10</v>
      </c>
      <c r="C100" s="126">
        <v>0</v>
      </c>
      <c r="D100" s="126">
        <v>0</v>
      </c>
      <c r="E100" s="126">
        <v>0</v>
      </c>
      <c r="F100" s="126">
        <v>0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6">
        <v>0</v>
      </c>
      <c r="P100" s="126">
        <v>650.84799999999996</v>
      </c>
      <c r="Q100" s="126">
        <v>94.608999999999995</v>
      </c>
      <c r="R100" s="126">
        <v>132.29499999999999</v>
      </c>
      <c r="S100" s="126">
        <v>976.346</v>
      </c>
      <c r="T100" s="126">
        <v>0</v>
      </c>
      <c r="U100" s="126">
        <v>5.8979999999999997</v>
      </c>
      <c r="V100" s="126">
        <v>0</v>
      </c>
      <c r="X100" s="126">
        <v>1859.9959999999999</v>
      </c>
    </row>
    <row r="101" spans="2:24" x14ac:dyDescent="0.25">
      <c r="B101" s="198" t="s">
        <v>62</v>
      </c>
      <c r="C101" s="126">
        <v>0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0</v>
      </c>
      <c r="Q101" s="126">
        <v>0</v>
      </c>
      <c r="R101" s="126">
        <v>0</v>
      </c>
      <c r="S101" s="126">
        <v>0</v>
      </c>
      <c r="T101" s="126">
        <v>0</v>
      </c>
      <c r="U101" s="126">
        <v>0</v>
      </c>
      <c r="V101" s="126">
        <v>0</v>
      </c>
      <c r="X101" s="126">
        <v>0</v>
      </c>
    </row>
    <row r="102" spans="2:24" x14ac:dyDescent="0.25">
      <c r="B102" s="198" t="s">
        <v>63</v>
      </c>
      <c r="C102" s="126">
        <v>0</v>
      </c>
      <c r="D102" s="126">
        <v>0</v>
      </c>
      <c r="E102" s="126">
        <v>0</v>
      </c>
      <c r="F102" s="126">
        <v>0</v>
      </c>
      <c r="G102" s="126">
        <v>0</v>
      </c>
      <c r="H102" s="126">
        <v>0</v>
      </c>
      <c r="I102" s="126">
        <v>0</v>
      </c>
      <c r="J102" s="126">
        <v>0</v>
      </c>
      <c r="K102" s="126">
        <v>0</v>
      </c>
      <c r="L102" s="126">
        <v>0</v>
      </c>
      <c r="M102" s="126">
        <v>0</v>
      </c>
      <c r="N102" s="126">
        <v>0</v>
      </c>
      <c r="O102" s="126">
        <v>0</v>
      </c>
      <c r="P102" s="126">
        <v>0</v>
      </c>
      <c r="Q102" s="126">
        <v>0</v>
      </c>
      <c r="R102" s="126">
        <v>0</v>
      </c>
      <c r="S102" s="126">
        <v>0</v>
      </c>
      <c r="T102" s="126">
        <v>0</v>
      </c>
      <c r="U102" s="126">
        <v>0</v>
      </c>
      <c r="V102" s="126">
        <v>0</v>
      </c>
      <c r="X102" s="126">
        <v>0</v>
      </c>
    </row>
    <row r="103" spans="2:24" x14ac:dyDescent="0.25">
      <c r="B103" s="198" t="s">
        <v>64</v>
      </c>
      <c r="C103" s="126">
        <v>0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26">
        <v>0</v>
      </c>
      <c r="R103" s="126">
        <v>0</v>
      </c>
      <c r="S103" s="126">
        <v>0</v>
      </c>
      <c r="T103" s="126">
        <v>0</v>
      </c>
      <c r="U103" s="126">
        <v>0</v>
      </c>
      <c r="V103" s="126">
        <v>0</v>
      </c>
      <c r="X103" s="126">
        <v>0</v>
      </c>
    </row>
    <row r="104" spans="2:24" x14ac:dyDescent="0.25">
      <c r="B104" s="198" t="s">
        <v>65</v>
      </c>
      <c r="C104" s="126">
        <v>0</v>
      </c>
      <c r="D104" s="126">
        <v>0</v>
      </c>
      <c r="E104" s="126">
        <v>1</v>
      </c>
      <c r="F104" s="126">
        <v>0</v>
      </c>
      <c r="G104" s="126">
        <v>0</v>
      </c>
      <c r="H104" s="126">
        <v>0</v>
      </c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6">
        <v>0</v>
      </c>
      <c r="P104" s="126">
        <v>0</v>
      </c>
      <c r="Q104" s="126">
        <v>0</v>
      </c>
      <c r="R104" s="126">
        <v>0</v>
      </c>
      <c r="S104" s="126">
        <v>0</v>
      </c>
      <c r="T104" s="126">
        <v>0</v>
      </c>
      <c r="U104" s="126">
        <v>0</v>
      </c>
      <c r="V104" s="126">
        <v>0</v>
      </c>
      <c r="X104" s="126">
        <v>1</v>
      </c>
    </row>
    <row r="105" spans="2:24" x14ac:dyDescent="0.25">
      <c r="B105" s="127" t="s">
        <v>11</v>
      </c>
      <c r="C105" s="126">
        <v>654.93599999999992</v>
      </c>
      <c r="D105" s="126">
        <v>626.86699999999996</v>
      </c>
      <c r="E105" s="126">
        <v>926.68500000000006</v>
      </c>
      <c r="F105" s="126">
        <v>759.12199999999996</v>
      </c>
      <c r="G105" s="126">
        <v>698.07500000000005</v>
      </c>
      <c r="H105" s="126">
        <v>749.38799999999992</v>
      </c>
      <c r="I105" s="126">
        <v>729.07899999999995</v>
      </c>
      <c r="J105" s="126">
        <v>732.26700000000005</v>
      </c>
      <c r="K105" s="126">
        <v>854.66099999999994</v>
      </c>
      <c r="L105" s="126">
        <v>828.95</v>
      </c>
      <c r="M105" s="126">
        <v>843.40300000000002</v>
      </c>
      <c r="N105" s="126">
        <v>1604.3580000000002</v>
      </c>
      <c r="O105" s="126">
        <v>2332.9229999999998</v>
      </c>
      <c r="P105" s="126">
        <v>2368.6379999999999</v>
      </c>
      <c r="Q105" s="126">
        <v>2384.4319999999998</v>
      </c>
      <c r="R105" s="126">
        <v>2351.3649999999998</v>
      </c>
      <c r="S105" s="126">
        <v>2442.7080000000001</v>
      </c>
      <c r="T105" s="126">
        <v>2488.4660000000003</v>
      </c>
      <c r="U105" s="126">
        <v>2606.4299999999998</v>
      </c>
      <c r="V105" s="126">
        <v>3030.3230000000003</v>
      </c>
      <c r="X105" s="126">
        <v>1500.6537999999998</v>
      </c>
    </row>
    <row r="106" spans="2:24" x14ac:dyDescent="0.25">
      <c r="B106" s="127" t="s">
        <v>66</v>
      </c>
      <c r="C106" s="126">
        <v>0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  <c r="J106" s="126">
        <v>0</v>
      </c>
      <c r="K106" s="126">
        <v>0</v>
      </c>
      <c r="L106" s="126">
        <v>0</v>
      </c>
      <c r="M106" s="126">
        <v>0</v>
      </c>
      <c r="N106" s="126">
        <v>0</v>
      </c>
      <c r="O106" s="126">
        <v>0</v>
      </c>
      <c r="P106" s="126">
        <v>0</v>
      </c>
      <c r="Q106" s="126">
        <v>0</v>
      </c>
      <c r="R106" s="126">
        <v>0</v>
      </c>
      <c r="S106" s="126">
        <v>0</v>
      </c>
      <c r="T106" s="126">
        <v>0</v>
      </c>
      <c r="U106" s="126">
        <v>0</v>
      </c>
      <c r="V106" s="126">
        <v>0</v>
      </c>
      <c r="X106" s="126">
        <v>0</v>
      </c>
    </row>
    <row r="107" spans="2:24" x14ac:dyDescent="0.25">
      <c r="B107" s="107" t="s">
        <v>67</v>
      </c>
      <c r="C107" s="126">
        <v>0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26">
        <v>0</v>
      </c>
      <c r="M107" s="126">
        <v>0</v>
      </c>
      <c r="N107" s="126">
        <v>0</v>
      </c>
      <c r="O107" s="126">
        <v>0</v>
      </c>
      <c r="P107" s="126">
        <v>0</v>
      </c>
      <c r="Q107" s="126">
        <v>0</v>
      </c>
      <c r="R107" s="126">
        <v>0</v>
      </c>
      <c r="S107" s="126">
        <v>0</v>
      </c>
      <c r="T107" s="126">
        <v>0</v>
      </c>
      <c r="U107" s="126">
        <v>0</v>
      </c>
      <c r="V107" s="126">
        <v>0</v>
      </c>
      <c r="X107" s="126">
        <v>0</v>
      </c>
    </row>
    <row r="108" spans="2:24" x14ac:dyDescent="0.25">
      <c r="B108" s="124" t="s">
        <v>12</v>
      </c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200"/>
      <c r="X108" s="201"/>
    </row>
    <row r="109" spans="2:24" x14ac:dyDescent="0.25">
      <c r="B109" s="202" t="s">
        <v>13</v>
      </c>
      <c r="C109" s="203">
        <v>0</v>
      </c>
      <c r="D109" s="203">
        <v>0</v>
      </c>
      <c r="E109" s="203">
        <v>-280</v>
      </c>
      <c r="F109" s="203">
        <v>0</v>
      </c>
      <c r="G109" s="203">
        <v>-387</v>
      </c>
      <c r="H109" s="203">
        <v>0</v>
      </c>
      <c r="I109" s="203">
        <v>0</v>
      </c>
      <c r="J109" s="203">
        <v>0</v>
      </c>
      <c r="K109" s="203">
        <v>0</v>
      </c>
      <c r="L109" s="203">
        <v>-82.3</v>
      </c>
      <c r="M109" s="203">
        <v>0</v>
      </c>
      <c r="N109" s="203">
        <v>0</v>
      </c>
      <c r="O109" s="203">
        <v>-354</v>
      </c>
      <c r="P109" s="203">
        <v>0</v>
      </c>
      <c r="Q109" s="203">
        <v>0</v>
      </c>
      <c r="R109" s="203">
        <v>0</v>
      </c>
      <c r="S109" s="203">
        <v>-359.3</v>
      </c>
      <c r="T109" s="203">
        <v>0</v>
      </c>
      <c r="U109" s="203">
        <v>0</v>
      </c>
      <c r="V109" s="203">
        <v>0</v>
      </c>
      <c r="X109" s="203">
        <v>-1462.6</v>
      </c>
    </row>
    <row r="110" spans="2:24" x14ac:dyDescent="0.25">
      <c r="B110" s="202" t="s">
        <v>14</v>
      </c>
      <c r="C110" s="203">
        <v>0</v>
      </c>
      <c r="D110" s="203">
        <v>0</v>
      </c>
      <c r="E110" s="203">
        <v>0</v>
      </c>
      <c r="F110" s="203">
        <v>0</v>
      </c>
      <c r="G110" s="203">
        <v>0</v>
      </c>
      <c r="H110" s="203">
        <v>0</v>
      </c>
      <c r="I110" s="203">
        <v>0</v>
      </c>
      <c r="J110" s="203">
        <v>0</v>
      </c>
      <c r="K110" s="203">
        <v>0</v>
      </c>
      <c r="L110" s="203">
        <v>0</v>
      </c>
      <c r="M110" s="203">
        <v>0</v>
      </c>
      <c r="N110" s="203">
        <v>-762</v>
      </c>
      <c r="O110" s="203">
        <v>0</v>
      </c>
      <c r="P110" s="203">
        <v>-357</v>
      </c>
      <c r="Q110" s="203">
        <v>-76.539999999999992</v>
      </c>
      <c r="R110" s="203">
        <v>0</v>
      </c>
      <c r="S110" s="203">
        <v>-357.5</v>
      </c>
      <c r="T110" s="203">
        <v>0</v>
      </c>
      <c r="U110" s="203">
        <v>-81.540000000000006</v>
      </c>
      <c r="V110" s="203">
        <v>0</v>
      </c>
      <c r="X110" s="203">
        <v>-1634.58</v>
      </c>
    </row>
    <row r="111" spans="2:24" x14ac:dyDescent="0.25">
      <c r="B111" s="202" t="s">
        <v>15</v>
      </c>
      <c r="C111" s="203">
        <v>0</v>
      </c>
      <c r="D111" s="203">
        <v>0</v>
      </c>
      <c r="E111" s="203">
        <v>0</v>
      </c>
      <c r="F111" s="203">
        <v>0</v>
      </c>
      <c r="G111" s="203">
        <v>0</v>
      </c>
      <c r="H111" s="203">
        <v>0</v>
      </c>
      <c r="I111" s="203">
        <v>0</v>
      </c>
      <c r="J111" s="203">
        <v>0</v>
      </c>
      <c r="K111" s="203">
        <v>0</v>
      </c>
      <c r="L111" s="203">
        <v>0</v>
      </c>
      <c r="M111" s="203">
        <v>0</v>
      </c>
      <c r="N111" s="203">
        <v>0</v>
      </c>
      <c r="O111" s="203">
        <v>0</v>
      </c>
      <c r="P111" s="203">
        <v>0</v>
      </c>
      <c r="Q111" s="203">
        <v>0</v>
      </c>
      <c r="R111" s="203">
        <v>0</v>
      </c>
      <c r="S111" s="203">
        <v>0</v>
      </c>
      <c r="T111" s="203">
        <v>0</v>
      </c>
      <c r="U111" s="203">
        <v>0</v>
      </c>
      <c r="V111" s="203">
        <v>0</v>
      </c>
      <c r="X111" s="203">
        <v>0</v>
      </c>
    </row>
    <row r="112" spans="2:24" x14ac:dyDescent="0.25">
      <c r="B112" s="202" t="s">
        <v>16</v>
      </c>
      <c r="C112" s="203">
        <v>0</v>
      </c>
      <c r="D112" s="203">
        <v>0</v>
      </c>
      <c r="E112" s="203">
        <v>0</v>
      </c>
      <c r="F112" s="203">
        <v>0</v>
      </c>
      <c r="G112" s="203">
        <v>0</v>
      </c>
      <c r="H112" s="203">
        <v>0</v>
      </c>
      <c r="I112" s="203">
        <v>0</v>
      </c>
      <c r="J112" s="203">
        <v>0</v>
      </c>
      <c r="K112" s="203">
        <v>0</v>
      </c>
      <c r="L112" s="203">
        <v>0</v>
      </c>
      <c r="M112" s="203">
        <v>0</v>
      </c>
      <c r="N112" s="203">
        <v>0</v>
      </c>
      <c r="O112" s="203">
        <v>0</v>
      </c>
      <c r="P112" s="203">
        <v>0</v>
      </c>
      <c r="Q112" s="203">
        <v>0</v>
      </c>
      <c r="R112" s="203">
        <v>0</v>
      </c>
      <c r="S112" s="203">
        <v>0</v>
      </c>
      <c r="T112" s="203">
        <v>0</v>
      </c>
      <c r="U112" s="203">
        <v>0</v>
      </c>
      <c r="V112" s="203">
        <v>0</v>
      </c>
      <c r="X112" s="203">
        <v>0</v>
      </c>
    </row>
    <row r="113" spans="2:24" x14ac:dyDescent="0.25">
      <c r="B113" s="8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X113" s="74"/>
    </row>
    <row r="114" spans="2:24" x14ac:dyDescent="0.25">
      <c r="B114" s="204" t="s">
        <v>3</v>
      </c>
      <c r="C114" s="205">
        <v>804.93599999999992</v>
      </c>
      <c r="D114" s="205">
        <v>745.86699999999996</v>
      </c>
      <c r="E114" s="205">
        <v>773.68499999999995</v>
      </c>
      <c r="F114" s="205">
        <v>1792.2219999999998</v>
      </c>
      <c r="G114" s="205">
        <v>815.48500000000013</v>
      </c>
      <c r="H114" s="205">
        <v>848.33799999999997</v>
      </c>
      <c r="I114" s="205">
        <v>825.279</v>
      </c>
      <c r="J114" s="205">
        <v>827.15700000000004</v>
      </c>
      <c r="K114" s="205">
        <v>954.40099999999995</v>
      </c>
      <c r="L114" s="205">
        <v>842.71000000000015</v>
      </c>
      <c r="M114" s="205">
        <v>933.68299999999999</v>
      </c>
      <c r="N114" s="205">
        <v>932.6880000000001</v>
      </c>
      <c r="O114" s="205">
        <v>2131.643</v>
      </c>
      <c r="P114" s="205">
        <v>2871.116</v>
      </c>
      <c r="Q114" s="205">
        <v>2489.1209999999996</v>
      </c>
      <c r="R114" s="205">
        <v>2558.62</v>
      </c>
      <c r="S114" s="205">
        <v>3622.7439999999997</v>
      </c>
      <c r="T114" s="205">
        <v>2599.2460000000005</v>
      </c>
      <c r="U114" s="205">
        <v>3013.5239999999999</v>
      </c>
      <c r="V114" s="205">
        <v>3251.9230000000002</v>
      </c>
      <c r="W114" s="128"/>
      <c r="X114" s="74"/>
    </row>
    <row r="115" spans="2:24" x14ac:dyDescent="0.25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</row>
    <row r="119" spans="2:24" x14ac:dyDescent="0.25">
      <c r="C119" s="211">
        <f>C114-'2017 IRP'!C107</f>
        <v>-129.84799999999996</v>
      </c>
      <c r="D119" s="211">
        <f>D114-'2017 IRP'!D107</f>
        <v>-235.08800000000019</v>
      </c>
      <c r="E119" s="211">
        <f>E114-'2017 IRP'!E107</f>
        <v>-228.03300000000013</v>
      </c>
      <c r="F119" s="211">
        <f>F114-'2017 IRP'!F107</f>
        <v>555.90399999999977</v>
      </c>
      <c r="G119" s="211">
        <f>G114-'2017 IRP'!G107</f>
        <v>-1138.7139999999999</v>
      </c>
      <c r="H119" s="211">
        <f>H114-'2017 IRP'!H107</f>
        <v>-488.94000000000005</v>
      </c>
      <c r="I119" s="211">
        <f>I114-'2017 IRP'!I107</f>
        <v>-442.71000000000004</v>
      </c>
      <c r="J119" s="211">
        <f>J114-'2017 IRP'!J107</f>
        <v>-462.33299999999997</v>
      </c>
      <c r="K119" s="211">
        <f>K114-'2017 IRP'!K107</f>
        <v>-546.84399999999994</v>
      </c>
      <c r="L119" s="211">
        <f>L114-'2017 IRP'!L107</f>
        <v>-515.47199999999987</v>
      </c>
      <c r="M119" s="211">
        <f>M114-'2017 IRP'!M107</f>
        <v>-511.71199999999999</v>
      </c>
      <c r="N119" s="211">
        <f>N114-'2017 IRP'!N107</f>
        <v>-598.75</v>
      </c>
      <c r="O119" s="211">
        <f>O114-'2017 IRP'!O107</f>
        <v>-202.66499999999996</v>
      </c>
      <c r="P119" s="211">
        <f>P114-'2017 IRP'!P107</f>
        <v>610.42299999999977</v>
      </c>
      <c r="Q119" s="211">
        <f>Q114-'2017 IRP'!Q107</f>
        <v>198.73399999999947</v>
      </c>
      <c r="R119" s="211">
        <f>R114-'2017 IRP'!R107</f>
        <v>209.61200000000008</v>
      </c>
      <c r="S119" s="211">
        <f>S114-'2017 IRP'!S107</f>
        <v>1347.9539999999997</v>
      </c>
      <c r="T119" s="211">
        <f>T114-'2017 IRP'!T107</f>
        <v>429.92100000000028</v>
      </c>
      <c r="U119" s="211">
        <f>U114-'2017 IRP'!U107</f>
        <v>684.29599999999937</v>
      </c>
      <c r="V119" s="211">
        <f>V114-'2017 IRP'!V107</f>
        <v>86.011000000000422</v>
      </c>
    </row>
    <row r="121" spans="2:24" x14ac:dyDescent="0.25">
      <c r="B121" t="s">
        <v>128</v>
      </c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</row>
    <row r="122" spans="2:24" x14ac:dyDescent="0.25">
      <c r="B122" t="s">
        <v>129</v>
      </c>
      <c r="C122" s="211">
        <f>SUM(C47,C69:C72)</f>
        <v>401.74599999999998</v>
      </c>
      <c r="D122" s="211">
        <f t="shared" ref="D122:V122" si="0">SUM(D47,D69:D72)</f>
        <v>318.91400000000004</v>
      </c>
      <c r="E122" s="211">
        <f t="shared" si="0"/>
        <v>623.62300000000005</v>
      </c>
      <c r="F122" s="211">
        <f t="shared" si="0"/>
        <v>462.69599999999997</v>
      </c>
      <c r="G122" s="211">
        <f t="shared" si="0"/>
        <v>395.24400000000003</v>
      </c>
      <c r="H122" s="211">
        <f t="shared" si="0"/>
        <v>444.779</v>
      </c>
      <c r="I122" s="211">
        <f t="shared" si="0"/>
        <v>418.74900000000002</v>
      </c>
      <c r="J122" s="211">
        <f t="shared" si="0"/>
        <v>428.26600000000002</v>
      </c>
      <c r="K122" s="211">
        <f t="shared" si="0"/>
        <v>537.80999999999995</v>
      </c>
      <c r="L122" s="211">
        <f t="shared" si="0"/>
        <v>499.30799999999999</v>
      </c>
      <c r="M122" s="211">
        <f t="shared" si="0"/>
        <v>499.99200000000002</v>
      </c>
      <c r="N122" s="211">
        <f t="shared" si="0"/>
        <v>1247.0030000000002</v>
      </c>
      <c r="O122" s="211">
        <f t="shared" si="0"/>
        <v>1575</v>
      </c>
      <c r="P122" s="211">
        <f t="shared" si="0"/>
        <v>1575</v>
      </c>
      <c r="Q122" s="211">
        <f t="shared" si="0"/>
        <v>1575</v>
      </c>
      <c r="R122" s="211">
        <f t="shared" si="0"/>
        <v>1575</v>
      </c>
      <c r="S122" s="211">
        <f t="shared" si="0"/>
        <v>1575</v>
      </c>
      <c r="T122" s="211">
        <f t="shared" si="0"/>
        <v>1564.3620000000001</v>
      </c>
      <c r="U122" s="211">
        <f t="shared" si="0"/>
        <v>1575</v>
      </c>
      <c r="V122" s="211">
        <f t="shared" si="0"/>
        <v>1544.3220000000001</v>
      </c>
    </row>
    <row r="123" spans="2:24" x14ac:dyDescent="0.25">
      <c r="B123" t="s">
        <v>130</v>
      </c>
      <c r="C123" s="211">
        <f>SUM(C48,C73:C76)</f>
        <v>253.19</v>
      </c>
      <c r="D123" s="241">
        <f t="shared" ref="D123:V123" si="1">SUM(D48,D73:D76)</f>
        <v>307.95299999999997</v>
      </c>
      <c r="E123" s="241">
        <f t="shared" si="1"/>
        <v>303.06200000000001</v>
      </c>
      <c r="F123" s="241">
        <f t="shared" si="1"/>
        <v>296.42599999999999</v>
      </c>
      <c r="G123" s="241">
        <f t="shared" si="1"/>
        <v>302.83100000000002</v>
      </c>
      <c r="H123" s="241">
        <f t="shared" si="1"/>
        <v>304.60899999999998</v>
      </c>
      <c r="I123" s="241">
        <f t="shared" si="1"/>
        <v>310.33</v>
      </c>
      <c r="J123" s="241">
        <f t="shared" si="1"/>
        <v>304.00099999999998</v>
      </c>
      <c r="K123" s="241">
        <f t="shared" si="1"/>
        <v>316.851</v>
      </c>
      <c r="L123" s="241">
        <f t="shared" si="1"/>
        <v>329.642</v>
      </c>
      <c r="M123" s="241">
        <f t="shared" si="1"/>
        <v>343.411</v>
      </c>
      <c r="N123" s="211">
        <f t="shared" si="1"/>
        <v>357.35500000000002</v>
      </c>
      <c r="O123" s="211">
        <f t="shared" si="1"/>
        <v>757.923</v>
      </c>
      <c r="P123" s="211">
        <f t="shared" si="1"/>
        <v>793.63799999999992</v>
      </c>
      <c r="Q123" s="211">
        <f t="shared" si="1"/>
        <v>809.43200000000002</v>
      </c>
      <c r="R123" s="211">
        <f t="shared" si="1"/>
        <v>776.36500000000001</v>
      </c>
      <c r="S123" s="211">
        <f t="shared" si="1"/>
        <v>867.70800000000008</v>
      </c>
      <c r="T123" s="211">
        <f t="shared" si="1"/>
        <v>924.10400000000004</v>
      </c>
      <c r="U123" s="211">
        <f t="shared" si="1"/>
        <v>1031.43</v>
      </c>
      <c r="V123" s="211">
        <f t="shared" si="1"/>
        <v>1486.001</v>
      </c>
    </row>
    <row r="124" spans="2:24" x14ac:dyDescent="0.25">
      <c r="B124" t="s">
        <v>131</v>
      </c>
      <c r="C124" s="211">
        <f>SUM(C122:C123)-C105</f>
        <v>0</v>
      </c>
      <c r="D124" s="211">
        <f t="shared" ref="D124:V124" si="2">SUM(D122:D123)-D105</f>
        <v>0</v>
      </c>
      <c r="E124" s="211">
        <f t="shared" si="2"/>
        <v>0</v>
      </c>
      <c r="F124" s="211">
        <f t="shared" si="2"/>
        <v>0</v>
      </c>
      <c r="G124" s="211">
        <f t="shared" si="2"/>
        <v>0</v>
      </c>
      <c r="H124" s="211">
        <f t="shared" si="2"/>
        <v>0</v>
      </c>
      <c r="I124" s="211">
        <f t="shared" si="2"/>
        <v>0</v>
      </c>
      <c r="J124" s="211">
        <f t="shared" si="2"/>
        <v>0</v>
      </c>
      <c r="K124" s="211">
        <f t="shared" si="2"/>
        <v>0</v>
      </c>
      <c r="L124" s="211">
        <f t="shared" si="2"/>
        <v>0</v>
      </c>
      <c r="M124" s="211">
        <f t="shared" si="2"/>
        <v>0</v>
      </c>
      <c r="N124" s="211">
        <f t="shared" si="2"/>
        <v>0</v>
      </c>
      <c r="O124" s="211">
        <f t="shared" si="2"/>
        <v>0</v>
      </c>
      <c r="P124" s="211">
        <f t="shared" si="2"/>
        <v>0</v>
      </c>
      <c r="Q124" s="211">
        <f t="shared" si="2"/>
        <v>0</v>
      </c>
      <c r="R124" s="211">
        <f t="shared" si="2"/>
        <v>0</v>
      </c>
      <c r="S124" s="211">
        <f t="shared" si="2"/>
        <v>0</v>
      </c>
      <c r="T124" s="211">
        <f t="shared" si="2"/>
        <v>0</v>
      </c>
      <c r="U124" s="211">
        <f t="shared" si="2"/>
        <v>0</v>
      </c>
      <c r="V124" s="211">
        <f t="shared" si="2"/>
        <v>0</v>
      </c>
    </row>
  </sheetData>
  <mergeCells count="1">
    <mergeCell ref="B87:M87"/>
  </mergeCells>
  <conditionalFormatting sqref="B87">
    <cfRule type="expression" dxfId="2" priority="5" stopIfTrue="1">
      <formula>ROUND($G$349,0)&lt;&gt;0</formula>
    </cfRule>
  </conditionalFormatting>
  <conditionalFormatting sqref="A3:B5">
    <cfRule type="expression" dxfId="1" priority="4" stopIfTrue="1">
      <formula>ROUND($G$401,0)&lt;&gt;0</formula>
    </cfRule>
  </conditionalFormatting>
  <conditionalFormatting sqref="B20">
    <cfRule type="containsText" dxfId="0" priority="1" operator="containsText" text="Early">
      <formula>NOT(ISERROR(SEARCH("Early",B20)))</formula>
    </cfRule>
  </conditionalFormatting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Tbl ES.1, 8.1 </vt:lpstr>
      <vt:lpstr>Compare</vt:lpstr>
      <vt:lpstr>2017 IRP</vt:lpstr>
      <vt:lpstr>2017 IRP Update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2015-03-25T21:06:27Z</dcterms:created>
  <dcterms:modified xsi:type="dcterms:W3CDTF">2018-04-30T04:45:16Z</dcterms:modified>
</cp:coreProperties>
</file>