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37\"/>
    </mc:Choice>
  </mc:AlternateContent>
  <bookViews>
    <workbookView xWindow="0" yWindow="-45" windowWidth="12000" windowHeight="5280" tabRatio="917"/>
  </bookViews>
  <sheets>
    <sheet name="Appendix B.2" sheetId="47" r:id="rId1"/>
    <sheet name="Table 1" sheetId="25" r:id="rId2"/>
    <sheet name="Table 2" sheetId="48" r:id="rId3"/>
    <sheet name="Table 4" sheetId="28" r:id="rId4"/>
    <sheet name="Table 5" sheetId="31" r:id="rId5"/>
    <sheet name="Table 3 DJ Wind 2031" sheetId="42" state="hidden" r:id="rId6"/>
    <sheet name="Table 3 ID Wind 2036" sheetId="44" state="hidden" r:id="rId7"/>
    <sheet name="Table 3 WY Wind 2021" sheetId="43" state="hidden" r:id="rId8"/>
    <sheet name="Table 3 UT Solar" sheetId="40" r:id="rId9"/>
    <sheet name="Table 3 Yakima Solar 2028" sheetId="41" state="hidden" r:id="rId10"/>
    <sheet name="Table 3 30 MW Geoth 2029" sheetId="46" state="hidden" r:id="rId11"/>
    <sheet name="Table 3 200 MW (UT N) 2029)" sheetId="29" state="hidden" r:id="rId12"/>
    <sheet name="Table 3 436MW (West M) 2030" sheetId="36" state="hidden" r:id="rId13"/>
    <sheet name="Table 3 477 MW (Wyo) 2033" sheetId="37" state="hidden" r:id="rId14"/>
    <sheet name="Table 3 200 MW (Wyo) 2033" sheetId="39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200_SCCT_UtahN" localSheetId="2">'[1]Table 1'!$I$19</definedName>
    <definedName name="_200_SCCT_UtahN">'Table 1'!$I$19</definedName>
    <definedName name="_200_SCCT_WYNE">'Table 1'!$I$21</definedName>
    <definedName name="_30_Geo_West" localSheetId="0">'Table 1'!$I$17</definedName>
    <definedName name="_30_Geo_West" localSheetId="2">'[1]Table 1'!$I$17</definedName>
    <definedName name="_30_Geo_West">'Table 1'!$I$17</definedName>
    <definedName name="_436_CCCT_WestMain" localSheetId="0">'Table 1'!$I$18</definedName>
    <definedName name="_436_CCCT_WestMain" localSheetId="2">'[1]Table 1'!$I$18</definedName>
    <definedName name="_436_CCCT_WestMain">'Table 1'!$I$18</definedName>
    <definedName name="_477_CCCT_WestMain" localSheetId="0">'[2]Table 1'!$I$18</definedName>
    <definedName name="_477_CCCT_WestMain" localSheetId="2">'[3]Table 1'!$I$18</definedName>
    <definedName name="_477_CCCT_WestMain">'[2]Table 1'!$I$18</definedName>
    <definedName name="_477_CCCT_WYNE">'Table 1'!$I$20</definedName>
    <definedName name="_635_CCCT_UtahS" localSheetId="0">'[2]Table 1'!$I$19</definedName>
    <definedName name="_635_CCCT_UtahS" localSheetId="2">'[3]Table 1'!$I$19</definedName>
    <definedName name="_635_CCCT_UtahS">'[2]Table 1'!$I$19</definedName>
    <definedName name="_635_CCCT_WyoNE" localSheetId="0">'[2]Table 1'!$I$17</definedName>
    <definedName name="_635_CCCT_WyoNE" localSheetId="2">'[3]Table 1'!$I$17</definedName>
    <definedName name="_635_CCCT_WyoNE">'[2]Table 1'!$I$17</definedName>
    <definedName name="_774_Wind_IDGoshen">'Table 1'!$I$23</definedName>
    <definedName name="_85_Wind_DJ_2031">'Table 1'!$I$22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2">'[1]Table 1'!#REF!</definedName>
    <definedName name="_Percent_Last_CCCT">'[1]Table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'[4]on off peak hours'!$C$15:$ED$15</definedName>
    <definedName name="Discount_Rate" localSheetId="2">'[3]Table 1'!$I$35</definedName>
    <definedName name="Discount_Rate">'Table 1'!$I$42</definedName>
    <definedName name="Discount_Rate_2015_IRP">'[5]Table 7 to 8'!$AE$43</definedName>
    <definedName name="DispatchSum">"GRID Thermal Generation!R2C1:R4C2"</definedName>
    <definedName name="FixedSolar_Capacity_Contr">'[5]Exhibit 3- Std FixedSolar QF'!$G$53</definedName>
    <definedName name="HoursHoliday">'[4]on off peak hours'!$C$16:$ED$20</definedName>
    <definedName name="Market">'[5]OFPC Source'!$J$8:$M$295</definedName>
    <definedName name="MidC_Flat">[6]Market_Price!#REF!</definedName>
    <definedName name="OR_AC_price">#REF!</definedName>
    <definedName name="_xlnm.Print_Area" localSheetId="0">'Appendix B.2'!$A$1:$G$43</definedName>
    <definedName name="_xlnm.Print_Area" localSheetId="1">'Table 1'!$A$1:$H$67</definedName>
    <definedName name="_xlnm.Print_Area" localSheetId="2">'Table 2'!$B$1:$P$34</definedName>
    <definedName name="_xlnm.Print_Area" localSheetId="11">'Table 3 200 MW (UT N) 2029)'!$A$1:$K$91</definedName>
    <definedName name="_xlnm.Print_Area" localSheetId="14">'Table 3 200 MW (Wyo) 2033'!$A$1:$K$91</definedName>
    <definedName name="_xlnm.Print_Area" localSheetId="10">'Table 3 30 MW Geoth 2029'!$A$1:$J$74</definedName>
    <definedName name="_xlnm.Print_Area" localSheetId="12">'Table 3 436MW (West M) 2030'!$A$1:$K$91</definedName>
    <definedName name="_xlnm.Print_Area" localSheetId="13">'Table 3 477 MW (Wyo) 2033'!$A$1:$K$91</definedName>
    <definedName name="_xlnm.Print_Area" localSheetId="5">'Table 3 DJ Wind 2031'!$A$1:$K$74</definedName>
    <definedName name="_xlnm.Print_Area" localSheetId="6">'Table 3 ID Wind 2036'!$A$1:$K$74</definedName>
    <definedName name="_xlnm.Print_Area" localSheetId="8">'Table 3 UT Solar'!$A$1:$K$74</definedName>
    <definedName name="_xlnm.Print_Area" localSheetId="7">'Table 3 WY Wind 2021'!$A$1:$K$74</definedName>
    <definedName name="_xlnm.Print_Area" localSheetId="9">'Table 3 Yakima Solar 2028'!$A$1:$K$74</definedName>
    <definedName name="_xlnm.Print_Area" localSheetId="3">'Table 4'!$A$1:$E$44</definedName>
    <definedName name="_xlnm.Print_Area" localSheetId="4">'Table 5'!$A$1:$H$266</definedName>
    <definedName name="_xlnm.Print_Titles" localSheetId="2">'Table 2'!$1:$9</definedName>
    <definedName name="_xlnm.Print_Titles" localSheetId="11">'Table 3 200 MW (UT N) 2029)'!$1:$6</definedName>
    <definedName name="_xlnm.Print_Titles" localSheetId="14">'Table 3 200 MW (Wyo) 2033'!$1:$6</definedName>
    <definedName name="_xlnm.Print_Titles" localSheetId="12">'Table 3 436MW (West M) 2030'!$1:$6</definedName>
    <definedName name="_xlnm.Print_Titles" localSheetId="13">'Table 3 477 MW (Wyo) 2033'!$1:$6</definedName>
    <definedName name="RenewableMarketShape" localSheetId="10">'[7]OFPC Source'!$P$5:$U$28</definedName>
    <definedName name="RenewableMarketShape" localSheetId="5">'[7]OFPC Source'!$P$5:$U$28</definedName>
    <definedName name="RenewableMarketShape" localSheetId="6">'[7]OFPC Source'!$P$5:$U$28</definedName>
    <definedName name="RenewableMarketShape" localSheetId="8">'[7]OFPC Source'!$P$5:$U$28</definedName>
    <definedName name="RenewableMarketShape" localSheetId="7">'[7]OFPC Source'!$P$5:$U$28</definedName>
    <definedName name="RenewableMarketShape" localSheetId="9">'[7]OFPC Source'!$P$5:$U$28</definedName>
    <definedName name="RenewableMarketShape">'[5]OFPC Source'!$P$5:$U$33</definedName>
    <definedName name="RevenueSum">"GRID Thermal Revenue!R2C1:R4C2"</definedName>
    <definedName name="Solar_Fixed_integr_cost">'[8]Table 10'!$B$46</definedName>
    <definedName name="Solar_HLH" localSheetId="10">'[7]OFPC Source'!$U$47</definedName>
    <definedName name="Solar_HLH" localSheetId="5">'[7]OFPC Source'!$U$47</definedName>
    <definedName name="Solar_HLH" localSheetId="6">'[7]OFPC Source'!$U$47</definedName>
    <definedName name="Solar_HLH" localSheetId="8">'[7]OFPC Source'!$U$47</definedName>
    <definedName name="Solar_HLH" localSheetId="7">'[7]OFPC Source'!$U$47</definedName>
    <definedName name="Solar_HLH" localSheetId="9">'[7]OFPC Source'!$U$47</definedName>
    <definedName name="Solar_HLH">'[5]OFPC Source'!$U$48</definedName>
    <definedName name="Solar_LLH" localSheetId="10">'[7]OFPC Source'!$V$47</definedName>
    <definedName name="Solar_LLH" localSheetId="5">'[7]OFPC Source'!$V$47</definedName>
    <definedName name="Solar_LLH" localSheetId="6">'[7]OFPC Source'!$V$47</definedName>
    <definedName name="Solar_LLH" localSheetId="8">'[7]OFPC Source'!$V$47</definedName>
    <definedName name="Solar_LLH" localSheetId="7">'[7]OFPC Source'!$V$47</definedName>
    <definedName name="Solar_LLH" localSheetId="9">'[7]OFPC Source'!$V$47</definedName>
    <definedName name="Solar_LLH">'[5]OFPC Source'!$V$48</definedName>
    <definedName name="Solar_Tracking_integr_cost">'[8]Table 10'!$B$45</definedName>
    <definedName name="Study_Cap_Adj" localSheetId="0">'[2]Table 1'!$I$8</definedName>
    <definedName name="Study_Cap_Adj" localSheetId="2">'[3]Table 1'!$I$8</definedName>
    <definedName name="Study_Cap_Adj">'Table 1'!$I$8</definedName>
    <definedName name="Study_CF" localSheetId="2">'[1]Table 5'!$M$7</definedName>
    <definedName name="Study_CF">'Table 5'!$M$7</definedName>
    <definedName name="Study_MW" localSheetId="2">'[1]Table 5'!$M$6</definedName>
    <definedName name="Study_MW">'Table 5'!$M$6</definedName>
    <definedName name="Study_Name" localSheetId="10">[4]ImportData!$D$7</definedName>
    <definedName name="Study_Name" localSheetId="5">[4]ImportData!$D$7</definedName>
    <definedName name="Study_Name" localSheetId="6">[4]ImportData!$D$7</definedName>
    <definedName name="Study_Name" localSheetId="8">[4]ImportData!$D$7</definedName>
    <definedName name="Study_Name" localSheetId="7">[4]ImportData!$D$7</definedName>
    <definedName name="Study_Name" localSheetId="9">[4]ImportData!$D$7</definedName>
    <definedName name="ValuationDate" localSheetId="0">#REF!</definedName>
    <definedName name="ValuationDate" localSheetId="2">#REF!</definedName>
    <definedName name="ValuationDate" localSheetId="10">#REF!</definedName>
    <definedName name="ValuationDate" localSheetId="5">#REF!</definedName>
    <definedName name="ValuationDate" localSheetId="6">#REF!</definedName>
    <definedName name="ValuationDate" localSheetId="8">#REF!</definedName>
    <definedName name="ValuationDate" localSheetId="7">#REF!</definedName>
    <definedName name="ValuationDate" localSheetId="9">#REF!</definedName>
    <definedName name="ValuationDate">#REF!</definedName>
    <definedName name="Wind_Capacity_Contr">'[5]Exhibit 2- Std Wind QF '!$E$57</definedName>
    <definedName name="Wind_Integration_Charge">'[5]Exhibit 2- Std Wind QF '!$E$45</definedName>
  </definedNames>
  <calcPr calcId="152511"/>
</workbook>
</file>

<file path=xl/calcChain.xml><?xml version="1.0" encoding="utf-8"?>
<calcChain xmlns="http://schemas.openxmlformats.org/spreadsheetml/2006/main">
  <c r="O31" i="48" l="1"/>
  <c r="N31" i="48"/>
  <c r="M31" i="48"/>
  <c r="L31" i="48"/>
  <c r="K31" i="48"/>
  <c r="J31" i="48"/>
  <c r="I31" i="48"/>
  <c r="H31" i="48"/>
  <c r="G31" i="48"/>
  <c r="F31" i="48"/>
  <c r="E31" i="48"/>
  <c r="D31" i="48"/>
  <c r="C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B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B29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B28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B27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B26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B25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B22" i="48"/>
  <c r="B21" i="48"/>
  <c r="B20" i="48"/>
  <c r="B19" i="48"/>
  <c r="B18" i="48"/>
  <c r="B17" i="48"/>
  <c r="B16" i="48"/>
  <c r="B15" i="48"/>
  <c r="B14" i="48"/>
  <c r="B13" i="48"/>
  <c r="J18" i="48" l="1"/>
  <c r="N16" i="48"/>
  <c r="L21" i="48" l="1"/>
  <c r="J15" i="48"/>
  <c r="O16" i="48"/>
  <c r="G15" i="48" l="1"/>
  <c r="D22" i="48"/>
  <c r="H22" i="48"/>
  <c r="M15" i="48"/>
  <c r="D20" i="48"/>
  <c r="E14" i="48"/>
  <c r="F19" i="48"/>
  <c r="D18" i="48"/>
  <c r="J14" i="48"/>
  <c r="D16" i="48"/>
  <c r="M19" i="48"/>
  <c r="E16" i="48"/>
  <c r="N17" i="48"/>
  <c r="L22" i="48" l="1"/>
  <c r="O22" i="48"/>
  <c r="M22" i="48"/>
  <c r="N22" i="48"/>
  <c r="K22" i="48"/>
  <c r="G22" i="48"/>
  <c r="J22" i="48"/>
  <c r="I22" i="48"/>
  <c r="F22" i="48"/>
  <c r="I17" i="48"/>
  <c r="M16" i="48"/>
  <c r="N15" i="48"/>
  <c r="H21" i="48"/>
  <c r="O14" i="48"/>
  <c r="L17" i="48"/>
  <c r="H20" i="48"/>
  <c r="J13" i="48"/>
  <c r="I13" i="48"/>
  <c r="N19" i="48"/>
  <c r="O15" i="48"/>
  <c r="G18" i="48"/>
  <c r="F14" i="48"/>
  <c r="H15" i="48"/>
  <c r="I14" i="48"/>
  <c r="F15" i="48"/>
  <c r="E21" i="48"/>
  <c r="O19" i="48"/>
  <c r="H17" i="48"/>
  <c r="F21" i="48"/>
  <c r="J16" i="48"/>
  <c r="M14" i="48"/>
  <c r="K20" i="48"/>
  <c r="O21" i="48"/>
  <c r="L13" i="48"/>
  <c r="K13" i="48"/>
  <c r="L15" i="48"/>
  <c r="I20" i="48"/>
  <c r="N21" i="48"/>
  <c r="H18" i="48"/>
  <c r="J20" i="48"/>
  <c r="I19" i="48"/>
  <c r="O17" i="48"/>
  <c r="H16" i="48"/>
  <c r="E17" i="48"/>
  <c r="I16" i="48"/>
  <c r="L19" i="48"/>
  <c r="L18" i="48"/>
  <c r="J17" i="48"/>
  <c r="J21" i="48"/>
  <c r="L16" i="48"/>
  <c r="M20" i="48"/>
  <c r="K14" i="48"/>
  <c r="M21" i="48"/>
  <c r="G20" i="48"/>
  <c r="H19" i="48"/>
  <c r="O13" i="48"/>
  <c r="N18" i="48"/>
  <c r="O20" i="48"/>
  <c r="N20" i="48"/>
  <c r="G21" i="48"/>
  <c r="G19" i="48"/>
  <c r="F13" i="48"/>
  <c r="K16" i="48"/>
  <c r="O18" i="48"/>
  <c r="G13" i="48"/>
  <c r="F20" i="48"/>
  <c r="L20" i="48"/>
  <c r="G14" i="48"/>
  <c r="K15" i="48"/>
  <c r="E19" i="48"/>
  <c r="H14" i="48"/>
  <c r="H13" i="48"/>
  <c r="N13" i="48"/>
  <c r="E13" i="48"/>
  <c r="M13" i="48"/>
  <c r="K21" i="48"/>
  <c r="G17" i="48"/>
  <c r="E15" i="48"/>
  <c r="K19" i="48"/>
  <c r="I18" i="48"/>
  <c r="I21" i="48"/>
  <c r="K18" i="48"/>
  <c r="N14" i="48"/>
  <c r="K17" i="48"/>
  <c r="I15" i="48"/>
  <c r="F17" i="48"/>
  <c r="L14" i="48"/>
  <c r="F16" i="48"/>
  <c r="F18" i="48"/>
  <c r="M18" i="48"/>
  <c r="J19" i="48"/>
  <c r="M17" i="48" l="1"/>
  <c r="E22" i="48"/>
  <c r="D15" i="48"/>
  <c r="D14" i="48"/>
  <c r="D19" i="48"/>
  <c r="E18" i="48"/>
  <c r="E20" i="48"/>
  <c r="D21" i="48"/>
  <c r="D13" i="48"/>
  <c r="D17" i="48"/>
  <c r="G16" i="48"/>
  <c r="C22" i="48" l="1"/>
  <c r="C15" i="48" l="1"/>
  <c r="C16" i="48"/>
  <c r="C21" i="48"/>
  <c r="C18" i="48"/>
  <c r="C20" i="48"/>
  <c r="C19" i="48"/>
  <c r="C17" i="48"/>
  <c r="C14" i="48"/>
  <c r="C13" i="48"/>
  <c r="O32" i="48" l="1"/>
  <c r="N32" i="48"/>
  <c r="M32" i="48"/>
  <c r="L32" i="48"/>
  <c r="K32" i="48"/>
  <c r="J32" i="48"/>
  <c r="I32" i="48"/>
  <c r="H32" i="48"/>
  <c r="G32" i="48"/>
  <c r="F32" i="48"/>
  <c r="E32" i="48"/>
  <c r="D32" i="48"/>
  <c r="C32" i="48"/>
  <c r="B32" i="48"/>
  <c r="N12" i="48"/>
  <c r="J12" i="48"/>
  <c r="I12" i="48" a="1"/>
  <c r="O12" i="48" s="1"/>
  <c r="L12" i="48" l="1"/>
  <c r="I12" i="48"/>
  <c r="M12" i="48"/>
  <c r="K12" i="48"/>
  <c r="B29" i="47"/>
  <c r="B39" i="47"/>
  <c r="B38" i="47"/>
  <c r="B59" i="25"/>
  <c r="B35" i="47" l="1"/>
  <c r="G30" i="47"/>
  <c r="G29" i="47"/>
  <c r="D6" i="47"/>
  <c r="Y5" i="25" l="1"/>
  <c r="X5" i="25"/>
  <c r="R5" i="25"/>
  <c r="Q5" i="25"/>
  <c r="P5" i="25"/>
  <c r="B53" i="25" l="1"/>
  <c r="B41" i="25" l="1"/>
  <c r="C10" i="25" l="1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3" i="46" s="1"/>
  <c r="E21" i="44"/>
  <c r="K21" i="44"/>
  <c r="E20" i="43"/>
  <c r="K20" i="43"/>
  <c r="F69" i="44"/>
  <c r="F70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G31" i="43"/>
  <c r="K33" i="44"/>
  <c r="G32" i="44"/>
  <c r="H32" i="44"/>
  <c r="H31" i="43"/>
  <c r="E33" i="44"/>
  <c r="I71" i="44"/>
  <c r="E34" i="46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l="1"/>
  <c r="B9" i="40" s="1"/>
  <c r="C10" i="40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F11" i="40"/>
  <c r="F10" i="40"/>
  <c r="C70" i="40"/>
  <c r="K13" i="40" l="1"/>
  <c r="G14" i="40"/>
  <c r="P63" i="40"/>
  <c r="C59" i="40" s="1"/>
  <c r="H10" i="40" s="1"/>
  <c r="H11" i="40" s="1"/>
  <c r="H12" i="40" s="1"/>
  <c r="H13" i="40" s="1"/>
  <c r="H14" i="40" s="1"/>
  <c r="F12" i="40"/>
  <c r="E14" i="40"/>
  <c r="D14" i="40"/>
  <c r="B28" i="40"/>
  <c r="C71" i="40"/>
  <c r="K14" i="40" l="1"/>
  <c r="G15" i="40"/>
  <c r="H15" i="40"/>
  <c r="I11" i="40"/>
  <c r="J11" i="40" s="1"/>
  <c r="I10" i="40"/>
  <c r="J10" i="40" s="1"/>
  <c r="I12" i="40"/>
  <c r="J12" i="40" s="1"/>
  <c r="D15" i="40"/>
  <c r="E15" i="40"/>
  <c r="B29" i="40"/>
  <c r="F13" i="40"/>
  <c r="I13" i="40" s="1"/>
  <c r="J13" i="40" s="1"/>
  <c r="C72" i="40"/>
  <c r="F14" i="40"/>
  <c r="K15" i="40" l="1"/>
  <c r="G16" i="40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7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33" i="31"/>
  <c r="I253" i="31" s="1"/>
  <c r="I25" i="31"/>
  <c r="I14" i="31"/>
  <c r="K9" i="31"/>
  <c r="G32" i="29" l="1"/>
  <c r="H32" i="29" s="1"/>
  <c r="D34" i="29"/>
  <c r="E33" i="29"/>
  <c r="F33" i="29"/>
  <c r="I85" i="29"/>
  <c r="I134" i="31"/>
  <c r="I254" i="31" s="1"/>
  <c r="I145" i="31"/>
  <c r="I26" i="31"/>
  <c r="I15" i="31"/>
  <c r="I37" i="31"/>
  <c r="F34" i="29" l="1"/>
  <c r="E34" i="29"/>
  <c r="G33" i="29"/>
  <c r="H33" i="29" s="1"/>
  <c r="D35" i="29"/>
  <c r="I86" i="29"/>
  <c r="I157" i="31"/>
  <c r="I49" i="31"/>
  <c r="I146" i="31"/>
  <c r="I38" i="31"/>
  <c r="I135" i="31"/>
  <c r="I255" i="31" s="1"/>
  <c r="I27" i="31"/>
  <c r="I16" i="31"/>
  <c r="G34" i="29" l="1"/>
  <c r="H34" i="29" s="1"/>
  <c r="F35" i="29"/>
  <c r="E35" i="29"/>
  <c r="D36" i="29"/>
  <c r="I87" i="29"/>
  <c r="I147" i="31"/>
  <c r="I39" i="31"/>
  <c r="I169" i="31"/>
  <c r="I61" i="31"/>
  <c r="I136" i="31"/>
  <c r="I256" i="31" s="1"/>
  <c r="I17" i="31"/>
  <c r="I28" i="31"/>
  <c r="I158" i="31"/>
  <c r="I50" i="31"/>
  <c r="G35" i="29" l="1"/>
  <c r="H35" i="29" s="1"/>
  <c r="E36" i="29"/>
  <c r="F36" i="29"/>
  <c r="D37" i="29"/>
  <c r="I88" i="29"/>
  <c r="I170" i="31"/>
  <c r="I62" i="31"/>
  <c r="I148" i="31"/>
  <c r="I40" i="31"/>
  <c r="I159" i="31"/>
  <c r="I51" i="31"/>
  <c r="I137" i="31"/>
  <c r="I257" i="31" s="1"/>
  <c r="I29" i="31"/>
  <c r="I18" i="31"/>
  <c r="I181" i="31"/>
  <c r="I73" i="31"/>
  <c r="G36" i="29" l="1"/>
  <c r="H36" i="29" s="1"/>
  <c r="F37" i="29"/>
  <c r="E37" i="29"/>
  <c r="D38" i="29"/>
  <c r="I89" i="29"/>
  <c r="I138" i="31"/>
  <c r="I258" i="31" s="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G37" i="29" l="1"/>
  <c r="H37" i="29" s="1"/>
  <c r="F38" i="29"/>
  <c r="E38" i="29"/>
  <c r="D39" i="29"/>
  <c r="I90" i="29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259" i="31" s="1"/>
  <c r="I31" i="31"/>
  <c r="I20" i="31"/>
  <c r="G38" i="29" l="1"/>
  <c r="H38" i="29" s="1"/>
  <c r="E39" i="29"/>
  <c r="F39" i="29"/>
  <c r="D40" i="29"/>
  <c r="I91" i="29"/>
  <c r="I151" i="31"/>
  <c r="I43" i="31"/>
  <c r="I195" i="31"/>
  <c r="I87" i="31"/>
  <c r="I162" i="31"/>
  <c r="I54" i="31"/>
  <c r="I217" i="31"/>
  <c r="I109" i="31"/>
  <c r="I184" i="31"/>
  <c r="I76" i="31"/>
  <c r="I140" i="31"/>
  <c r="I260" i="31" s="1"/>
  <c r="I21" i="31"/>
  <c r="I32" i="31"/>
  <c r="I206" i="31"/>
  <c r="I98" i="31"/>
  <c r="I173" i="31"/>
  <c r="I65" i="31"/>
  <c r="G39" i="29" l="1"/>
  <c r="H39" i="29" s="1"/>
  <c r="F40" i="29"/>
  <c r="E40" i="29"/>
  <c r="I152" i="31"/>
  <c r="I44" i="31"/>
  <c r="I174" i="31"/>
  <c r="I66" i="31"/>
  <c r="I185" i="31"/>
  <c r="I77" i="31"/>
  <c r="I218" i="31"/>
  <c r="I110" i="31"/>
  <c r="I141" i="31"/>
  <c r="I261" i="31" s="1"/>
  <c r="I33" i="31"/>
  <c r="I22" i="31"/>
  <c r="I196" i="31"/>
  <c r="I88" i="31"/>
  <c r="I229" i="31"/>
  <c r="I121" i="31"/>
  <c r="I207" i="31"/>
  <c r="I99" i="31"/>
  <c r="I163" i="31"/>
  <c r="I55" i="31"/>
  <c r="G40" i="29" l="1"/>
  <c r="H40" i="29" s="1"/>
  <c r="I175" i="31"/>
  <c r="I67" i="31"/>
  <c r="I208" i="31"/>
  <c r="I100" i="31"/>
  <c r="I153" i="31"/>
  <c r="I45" i="31"/>
  <c r="I230" i="31"/>
  <c r="I122" i="31"/>
  <c r="I164" i="31"/>
  <c r="I56" i="31"/>
  <c r="I219" i="31"/>
  <c r="I111" i="31"/>
  <c r="I241" i="31"/>
  <c r="I142" i="31"/>
  <c r="I262" i="31" s="1"/>
  <c r="I23" i="31"/>
  <c r="I34" i="31"/>
  <c r="I197" i="31"/>
  <c r="I89" i="31"/>
  <c r="I186" i="31"/>
  <c r="I78" i="31"/>
  <c r="I198" i="31" l="1"/>
  <c r="I90" i="31"/>
  <c r="I143" i="31"/>
  <c r="I263" i="31" s="1"/>
  <c r="I35" i="31"/>
  <c r="I24" i="31"/>
  <c r="I231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220" i="31"/>
  <c r="I112" i="31"/>
  <c r="I177" i="31" l="1"/>
  <c r="I69" i="31"/>
  <c r="I188" i="31"/>
  <c r="I80" i="31"/>
  <c r="I221" i="31"/>
  <c r="I113" i="31"/>
  <c r="I199" i="31"/>
  <c r="I91" i="31"/>
  <c r="I243" i="31"/>
  <c r="I155" i="31"/>
  <c r="I47" i="31"/>
  <c r="I232" i="31"/>
  <c r="I124" i="31"/>
  <c r="I166" i="31"/>
  <c r="I58" i="31"/>
  <c r="I144" i="31"/>
  <c r="I264" i="31" s="1"/>
  <c r="I36" i="31"/>
  <c r="I210" i="31"/>
  <c r="I102" i="31"/>
  <c r="I222" i="31" l="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233" i="31"/>
  <c r="I125" i="31"/>
  <c r="I200" i="31"/>
  <c r="I92" i="31"/>
  <c r="I212" i="31" l="1"/>
  <c r="I104" i="31"/>
  <c r="I190" i="31"/>
  <c r="I82" i="31"/>
  <c r="I201" i="31"/>
  <c r="I93" i="31"/>
  <c r="I245" i="31"/>
  <c r="I179" i="31"/>
  <c r="I71" i="31"/>
  <c r="I168" i="31"/>
  <c r="I60" i="31"/>
  <c r="I223" i="31"/>
  <c r="I115" i="31"/>
  <c r="I234" i="31"/>
  <c r="I126" i="31"/>
  <c r="I235" i="31" l="1"/>
  <c r="I127" i="31"/>
  <c r="I246" i="31"/>
  <c r="I191" i="31"/>
  <c r="I83" i="31"/>
  <c r="I213" i="31"/>
  <c r="I105" i="31"/>
  <c r="I202" i="31"/>
  <c r="I94" i="31"/>
  <c r="I180" i="31"/>
  <c r="I72" i="31"/>
  <c r="I224" i="31"/>
  <c r="I116" i="31"/>
  <c r="I225" i="31" l="1"/>
  <c r="I117" i="31"/>
  <c r="I203" i="31"/>
  <c r="I95" i="31"/>
  <c r="I236" i="31"/>
  <c r="I128" i="31"/>
  <c r="I192" i="31"/>
  <c r="I84" i="31"/>
  <c r="I214" i="31"/>
  <c r="I106" i="31"/>
  <c r="I247" i="31"/>
  <c r="I226" i="31" l="1"/>
  <c r="I118" i="31"/>
  <c r="I248" i="31"/>
  <c r="I215" i="31"/>
  <c r="I107" i="31"/>
  <c r="I204" i="31"/>
  <c r="I96" i="31"/>
  <c r="I237" i="31"/>
  <c r="I129" i="31"/>
  <c r="I249" i="31" l="1"/>
  <c r="I227" i="31"/>
  <c r="I119" i="31"/>
  <c r="I216" i="31"/>
  <c r="I108" i="31"/>
  <c r="I238" i="31"/>
  <c r="I130" i="31"/>
  <c r="I250" i="31" l="1"/>
  <c r="I239" i="31"/>
  <c r="I131" i="31"/>
  <c r="I228" i="31"/>
  <c r="I120" i="31"/>
  <c r="I251" i="31" l="1"/>
  <c r="I240" i="3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60" i="25" l="1"/>
  <c r="B61" i="25" l="1"/>
  <c r="M16" i="28"/>
  <c r="C9" i="28" l="1"/>
  <c r="C21" i="28" l="1"/>
  <c r="C27" i="28"/>
  <c r="I27" i="29" s="1"/>
  <c r="J27" i="29" s="1"/>
  <c r="K27" i="29" s="1"/>
  <c r="C17" i="28"/>
  <c r="C35" i="28"/>
  <c r="I35" i="29" s="1"/>
  <c r="J35" i="29" s="1"/>
  <c r="K35" i="29" s="1"/>
  <c r="C14" i="28"/>
  <c r="C30" i="28"/>
  <c r="I30" i="29" s="1"/>
  <c r="J30" i="29" s="1"/>
  <c r="K30" i="29" s="1"/>
  <c r="C32" i="28"/>
  <c r="I32" i="29" s="1"/>
  <c r="J32" i="29" s="1"/>
  <c r="K32" i="29" s="1"/>
  <c r="C16" i="28"/>
  <c r="C29" i="28"/>
  <c r="I29" i="29" s="1"/>
  <c r="J29" i="29" s="1"/>
  <c r="K29" i="29" s="1"/>
  <c r="C25" i="28"/>
  <c r="C31" i="28"/>
  <c r="I31" i="29" s="1"/>
  <c r="J31" i="29" s="1"/>
  <c r="K31" i="29" s="1"/>
  <c r="C39" i="28"/>
  <c r="I39" i="29" s="1"/>
  <c r="J39" i="29" s="1"/>
  <c r="K39" i="29" s="1"/>
  <c r="C20" i="28"/>
  <c r="C15" i="28"/>
  <c r="C22" i="28"/>
  <c r="C28" i="28"/>
  <c r="C24" i="28"/>
  <c r="C38" i="28"/>
  <c r="I38" i="29" s="1"/>
  <c r="J38" i="29" s="1"/>
  <c r="K38" i="29" s="1"/>
  <c r="C26" i="28"/>
  <c r="C40" i="28"/>
  <c r="I40" i="29" s="1"/>
  <c r="J40" i="29" s="1"/>
  <c r="K40" i="29" s="1"/>
  <c r="C19" i="28"/>
  <c r="C37" i="28"/>
  <c r="I37" i="29" s="1"/>
  <c r="J37" i="29" s="1"/>
  <c r="K37" i="29" s="1"/>
  <c r="C18" i="28"/>
  <c r="C23" i="28"/>
  <c r="C33" i="28"/>
  <c r="I33" i="29" s="1"/>
  <c r="J33" i="29" s="1"/>
  <c r="K33" i="29" s="1"/>
  <c r="C36" i="28"/>
  <c r="I36" i="29" s="1"/>
  <c r="J36" i="29" s="1"/>
  <c r="K36" i="29" s="1"/>
  <c r="C34" i="28"/>
  <c r="I34" i="29" s="1"/>
  <c r="J34" i="29" s="1"/>
  <c r="K34" i="29" s="1"/>
  <c r="M14" i="31" l="1"/>
  <c r="B13" i="31" l="1"/>
  <c r="J13" i="31" l="1"/>
  <c r="B13" i="25" s="1"/>
  <c r="B8" i="47" s="1"/>
  <c r="L16" i="31"/>
  <c r="B14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D8" i="47"/>
  <c r="L14" i="31"/>
  <c r="J14" i="31"/>
  <c r="B15" i="31"/>
  <c r="O13" i="25"/>
  <c r="B14" i="25"/>
  <c r="B9" i="47" s="1"/>
  <c r="D9" i="47" s="1"/>
  <c r="O14" i="25" l="1"/>
  <c r="B15" i="25"/>
  <c r="B10" i="47" s="1"/>
  <c r="D10" i="47" s="1"/>
  <c r="X13" i="25"/>
  <c r="AJ13" i="25" s="1"/>
  <c r="T13" i="25"/>
  <c r="AF13" i="25" s="1"/>
  <c r="P13" i="25"/>
  <c r="AB13" i="25" s="1"/>
  <c r="V13" i="25"/>
  <c r="AH13" i="25" s="1"/>
  <c r="W13" i="25"/>
  <c r="AI13" i="25" s="1"/>
  <c r="S13" i="25"/>
  <c r="AE13" i="25" s="1"/>
  <c r="R13" i="25"/>
  <c r="AD13" i="25" s="1"/>
  <c r="Y13" i="25"/>
  <c r="AK13" i="25" s="1"/>
  <c r="U13" i="25"/>
  <c r="AG13" i="25" s="1"/>
  <c r="Q13" i="25"/>
  <c r="AC13" i="25" s="1"/>
  <c r="AW13" i="25"/>
  <c r="AR13" i="25"/>
  <c r="AN13" i="25"/>
  <c r="AP13" i="25"/>
  <c r="AO13" i="25"/>
  <c r="AV13" i="25"/>
  <c r="AT13" i="25"/>
  <c r="AU13" i="25"/>
  <c r="AS13" i="25"/>
  <c r="AQ13" i="25"/>
  <c r="B16" i="31"/>
  <c r="J15" i="31"/>
  <c r="B17" i="31" l="1"/>
  <c r="J16" i="31"/>
  <c r="BE13" i="25"/>
  <c r="BG13" i="25"/>
  <c r="BH13" i="25"/>
  <c r="BI13" i="25"/>
  <c r="BF13" i="25"/>
  <c r="BB13" i="25"/>
  <c r="AZ13" i="25"/>
  <c r="O15" i="25"/>
  <c r="B16" i="25"/>
  <c r="B11" i="47" s="1"/>
  <c r="D11" i="47" s="1"/>
  <c r="BA13" i="25"/>
  <c r="BC13" i="25"/>
  <c r="BD13" i="25"/>
  <c r="V14" i="25"/>
  <c r="AH14" i="25" s="1"/>
  <c r="R14" i="25"/>
  <c r="AD14" i="25" s="1"/>
  <c r="X14" i="25"/>
  <c r="AJ14" i="25" s="1"/>
  <c r="P14" i="25"/>
  <c r="AB14" i="25" s="1"/>
  <c r="Y14" i="25"/>
  <c r="AK14" i="25" s="1"/>
  <c r="U14" i="25"/>
  <c r="AG14" i="25" s="1"/>
  <c r="Q14" i="25"/>
  <c r="AC14" i="25" s="1"/>
  <c r="T14" i="25"/>
  <c r="AF14" i="25" s="1"/>
  <c r="S14" i="25"/>
  <c r="AE14" i="25" s="1"/>
  <c r="W14" i="25"/>
  <c r="AI14" i="25" s="1"/>
  <c r="AO14" i="25"/>
  <c r="AQ14" i="25"/>
  <c r="AU14" i="25"/>
  <c r="AS14" i="25"/>
  <c r="AR14" i="25"/>
  <c r="AW14" i="25"/>
  <c r="BI14" i="25" s="1"/>
  <c r="AP14" i="25"/>
  <c r="AT14" i="25"/>
  <c r="BF14" i="25" s="1"/>
  <c r="AV14" i="25"/>
  <c r="BH14" i="25" s="1"/>
  <c r="AN14" i="25"/>
  <c r="AZ14" i="25" s="1"/>
  <c r="BB14" i="25" l="1"/>
  <c r="BD14" i="25"/>
  <c r="BG14" i="25"/>
  <c r="BE14" i="25"/>
  <c r="BJ13" i="25"/>
  <c r="C13" i="25" s="1"/>
  <c r="BC14" i="25"/>
  <c r="BA14" i="25"/>
  <c r="X15" i="25"/>
  <c r="AJ15" i="25" s="1"/>
  <c r="T15" i="25"/>
  <c r="AF15" i="25" s="1"/>
  <c r="P15" i="25"/>
  <c r="AB15" i="25" s="1"/>
  <c r="R15" i="25"/>
  <c r="AD15" i="25" s="1"/>
  <c r="W15" i="25"/>
  <c r="AI15" i="25" s="1"/>
  <c r="S15" i="25"/>
  <c r="AE15" i="25" s="1"/>
  <c r="V15" i="25"/>
  <c r="AH15" i="25" s="1"/>
  <c r="U15" i="25"/>
  <c r="AG15" i="25" s="1"/>
  <c r="Q15" i="25"/>
  <c r="AC15" i="25" s="1"/>
  <c r="Y15" i="25"/>
  <c r="AK15" i="25" s="1"/>
  <c r="AP15" i="25"/>
  <c r="AU15" i="25"/>
  <c r="AR15" i="25"/>
  <c r="BD15" i="25" s="1"/>
  <c r="AN15" i="25"/>
  <c r="AS15" i="25"/>
  <c r="AQ15" i="25"/>
  <c r="AW15" i="25"/>
  <c r="AV15" i="25"/>
  <c r="AT15" i="25"/>
  <c r="BF15" i="25" s="1"/>
  <c r="AO15" i="25"/>
  <c r="O16" i="25"/>
  <c r="B17" i="25"/>
  <c r="B12" i="47" s="1"/>
  <c r="D12" i="47" s="1"/>
  <c r="B18" i="31"/>
  <c r="J17" i="31"/>
  <c r="BC15" i="25" l="1"/>
  <c r="BJ14" i="25"/>
  <c r="C14" i="25" s="1"/>
  <c r="AZ15" i="25"/>
  <c r="BI15" i="25"/>
  <c r="BE15" i="25"/>
  <c r="BB15" i="25"/>
  <c r="BA15" i="25"/>
  <c r="BG15" i="25"/>
  <c r="BH15" i="25"/>
  <c r="V16" i="25"/>
  <c r="AH16" i="25" s="1"/>
  <c r="R16" i="25"/>
  <c r="AD16" i="25" s="1"/>
  <c r="T16" i="25"/>
  <c r="AF16" i="25" s="1"/>
  <c r="Y16" i="25"/>
  <c r="AK16" i="25" s="1"/>
  <c r="U16" i="25"/>
  <c r="AG16" i="25" s="1"/>
  <c r="Q16" i="25"/>
  <c r="AC16" i="25" s="1"/>
  <c r="X16" i="25"/>
  <c r="AJ16" i="25" s="1"/>
  <c r="P16" i="25"/>
  <c r="AB16" i="25" s="1"/>
  <c r="S16" i="25"/>
  <c r="AE16" i="25" s="1"/>
  <c r="W16" i="25"/>
  <c r="AI16" i="25" s="1"/>
  <c r="AV16" i="25"/>
  <c r="BH16" i="25" s="1"/>
  <c r="AT16" i="25"/>
  <c r="AU16" i="25"/>
  <c r="AS16" i="25"/>
  <c r="AW16" i="25"/>
  <c r="AN16" i="25"/>
  <c r="AO16" i="25"/>
  <c r="BA16" i="25" s="1"/>
  <c r="AQ16" i="25"/>
  <c r="AR16" i="25"/>
  <c r="BD16" i="25" s="1"/>
  <c r="AP16" i="25"/>
  <c r="BB16" i="25" s="1"/>
  <c r="J18" i="31"/>
  <c r="B19" i="31"/>
  <c r="O17" i="25"/>
  <c r="B18" i="25"/>
  <c r="B13" i="47" s="1"/>
  <c r="D13" i="47" s="1"/>
  <c r="BJ15" i="25" l="1"/>
  <c r="C15" i="25" s="1"/>
  <c r="BF16" i="25"/>
  <c r="BC16" i="25"/>
  <c r="BE16" i="25"/>
  <c r="AZ16" i="25"/>
  <c r="BI16" i="25"/>
  <c r="BG16" i="25"/>
  <c r="B19" i="25"/>
  <c r="B14" i="47" s="1"/>
  <c r="D14" i="47" s="1"/>
  <c r="O18" i="25"/>
  <c r="B20" i="31"/>
  <c r="J19" i="31"/>
  <c r="X17" i="25"/>
  <c r="AJ17" i="25" s="1"/>
  <c r="T17" i="25"/>
  <c r="AF17" i="25" s="1"/>
  <c r="P17" i="25"/>
  <c r="AB17" i="25" s="1"/>
  <c r="V17" i="25"/>
  <c r="AH17" i="25" s="1"/>
  <c r="W17" i="25"/>
  <c r="AI17" i="25" s="1"/>
  <c r="S17" i="25"/>
  <c r="AE17" i="25" s="1"/>
  <c r="R17" i="25"/>
  <c r="AD17" i="25" s="1"/>
  <c r="Q17" i="25"/>
  <c r="AC17" i="25" s="1"/>
  <c r="Y17" i="25"/>
  <c r="AK17" i="25" s="1"/>
  <c r="U17" i="25"/>
  <c r="AG17" i="25" s="1"/>
  <c r="AO17" i="25"/>
  <c r="AR17" i="25"/>
  <c r="AS17" i="25"/>
  <c r="AW17" i="25"/>
  <c r="AT17" i="25"/>
  <c r="AN17" i="25"/>
  <c r="AP17" i="25"/>
  <c r="AV17" i="25"/>
  <c r="AQ17" i="25"/>
  <c r="AU17" i="25"/>
  <c r="BF17" i="25" l="1"/>
  <c r="AZ17" i="25"/>
  <c r="BB17" i="25"/>
  <c r="BE17" i="25"/>
  <c r="BD17" i="25"/>
  <c r="BC17" i="25"/>
  <c r="BA17" i="25"/>
  <c r="BG17" i="25"/>
  <c r="BH17" i="25"/>
  <c r="BI17" i="25"/>
  <c r="BJ16" i="25"/>
  <c r="C16" i="25" s="1"/>
  <c r="V18" i="25"/>
  <c r="AH18" i="25" s="1"/>
  <c r="R18" i="25"/>
  <c r="AD18" i="25" s="1"/>
  <c r="T18" i="25"/>
  <c r="AF18" i="25" s="1"/>
  <c r="Y18" i="25"/>
  <c r="AK18" i="25" s="1"/>
  <c r="U18" i="25"/>
  <c r="AG18" i="25" s="1"/>
  <c r="Q18" i="25"/>
  <c r="AC18" i="25" s="1"/>
  <c r="X18" i="25"/>
  <c r="AJ18" i="25" s="1"/>
  <c r="P18" i="25"/>
  <c r="AB18" i="25" s="1"/>
  <c r="W18" i="25"/>
  <c r="AI18" i="25" s="1"/>
  <c r="S18" i="25"/>
  <c r="AE18" i="25" s="1"/>
  <c r="AS18" i="25"/>
  <c r="AQ18" i="25"/>
  <c r="AU18" i="25"/>
  <c r="AV18" i="25"/>
  <c r="AR18" i="25"/>
  <c r="AO18" i="25"/>
  <c r="BA18" i="25" s="1"/>
  <c r="AT18" i="25"/>
  <c r="BF18" i="25" s="1"/>
  <c r="AP18" i="25"/>
  <c r="BB18" i="25" s="1"/>
  <c r="AN18" i="25"/>
  <c r="AW18" i="25"/>
  <c r="BI18" i="25" s="1"/>
  <c r="O19" i="25"/>
  <c r="B20" i="25"/>
  <c r="B15" i="47" s="1"/>
  <c r="D15" i="47" s="1"/>
  <c r="J20" i="31"/>
  <c r="B21" i="31"/>
  <c r="BD18" i="25" l="1"/>
  <c r="BG18" i="25"/>
  <c r="BC18" i="25"/>
  <c r="BE18" i="25"/>
  <c r="AZ18" i="25"/>
  <c r="BJ17" i="25"/>
  <c r="C17" i="25" s="1"/>
  <c r="BH18" i="25"/>
  <c r="B21" i="25"/>
  <c r="B16" i="47" s="1"/>
  <c r="D16" i="47" s="1"/>
  <c r="O20" i="25"/>
  <c r="B22" i="31"/>
  <c r="J21" i="31"/>
  <c r="X19" i="25"/>
  <c r="AJ19" i="25" s="1"/>
  <c r="T19" i="25"/>
  <c r="AF19" i="25" s="1"/>
  <c r="P19" i="25"/>
  <c r="AB19" i="25" s="1"/>
  <c r="V19" i="25"/>
  <c r="AH19" i="25" s="1"/>
  <c r="W19" i="25"/>
  <c r="AI19" i="25" s="1"/>
  <c r="S19" i="25"/>
  <c r="AE19" i="25" s="1"/>
  <c r="R19" i="25"/>
  <c r="AD19" i="25" s="1"/>
  <c r="Y19" i="25"/>
  <c r="AK19" i="25" s="1"/>
  <c r="U19" i="25"/>
  <c r="AG19" i="25" s="1"/>
  <c r="Q19" i="25"/>
  <c r="AC19" i="25" s="1"/>
  <c r="AU19" i="25"/>
  <c r="AW19" i="25"/>
  <c r="BI19" i="25" s="1"/>
  <c r="AT19" i="25"/>
  <c r="AO19" i="25"/>
  <c r="BA19" i="25" s="1"/>
  <c r="AQ19" i="25"/>
  <c r="AV19" i="25"/>
  <c r="AN19" i="25"/>
  <c r="AR19" i="25"/>
  <c r="BD19" i="25" s="1"/>
  <c r="AP19" i="25"/>
  <c r="BB19" i="25" s="1"/>
  <c r="AS19" i="25"/>
  <c r="AZ19" i="25" l="1"/>
  <c r="BF19" i="25"/>
  <c r="BJ18" i="25"/>
  <c r="C18" i="25" s="1"/>
  <c r="BE19" i="25"/>
  <c r="BH19" i="25"/>
  <c r="BC19" i="25"/>
  <c r="BG19" i="25"/>
  <c r="J22" i="31"/>
  <c r="B23" i="31"/>
  <c r="V20" i="25"/>
  <c r="AH20" i="25" s="1"/>
  <c r="R20" i="25"/>
  <c r="AD20" i="25" s="1"/>
  <c r="T20" i="25"/>
  <c r="AF20" i="25" s="1"/>
  <c r="Y20" i="25"/>
  <c r="AK20" i="25" s="1"/>
  <c r="U20" i="25"/>
  <c r="AG20" i="25" s="1"/>
  <c r="Q20" i="25"/>
  <c r="AC20" i="25" s="1"/>
  <c r="X20" i="25"/>
  <c r="AJ20" i="25" s="1"/>
  <c r="P20" i="25"/>
  <c r="AB20" i="25" s="1"/>
  <c r="S20" i="25"/>
  <c r="AE20" i="25" s="1"/>
  <c r="W20" i="25"/>
  <c r="AI20" i="25" s="1"/>
  <c r="AQ20" i="25"/>
  <c r="AP20" i="25"/>
  <c r="AU20" i="25"/>
  <c r="AN20" i="25"/>
  <c r="AR20" i="25"/>
  <c r="AS20" i="25"/>
  <c r="AW20" i="25"/>
  <c r="BI20" i="25" s="1"/>
  <c r="AO20" i="25"/>
  <c r="AV20" i="25"/>
  <c r="AT20" i="25"/>
  <c r="B22" i="25"/>
  <c r="B17" i="47" s="1"/>
  <c r="D17" i="47" s="1"/>
  <c r="O21" i="25"/>
  <c r="BF20" i="25" l="1"/>
  <c r="BE20" i="25"/>
  <c r="AZ20" i="25"/>
  <c r="BA20" i="25"/>
  <c r="BG20" i="25"/>
  <c r="BJ19" i="25"/>
  <c r="C19" i="25" s="1"/>
  <c r="BB20" i="25"/>
  <c r="BC20" i="25"/>
  <c r="BH20" i="25"/>
  <c r="BD20" i="25"/>
  <c r="J23" i="31"/>
  <c r="B24" i="31"/>
  <c r="X21" i="25"/>
  <c r="AJ21" i="25" s="1"/>
  <c r="T21" i="25"/>
  <c r="AF21" i="25" s="1"/>
  <c r="P21" i="25"/>
  <c r="AB21" i="25" s="1"/>
  <c r="V21" i="25"/>
  <c r="AH21" i="25" s="1"/>
  <c r="W21" i="25"/>
  <c r="AI21" i="25" s="1"/>
  <c r="S21" i="25"/>
  <c r="AE21" i="25" s="1"/>
  <c r="R21" i="25"/>
  <c r="AD21" i="25" s="1"/>
  <c r="Y21" i="25"/>
  <c r="AK21" i="25" s="1"/>
  <c r="Q21" i="25"/>
  <c r="AC21" i="25" s="1"/>
  <c r="U21" i="25"/>
  <c r="AG21" i="25" s="1"/>
  <c r="AQ21" i="25"/>
  <c r="AN21" i="25"/>
  <c r="AR21" i="25"/>
  <c r="AU21" i="25"/>
  <c r="BG21" i="25" s="1"/>
  <c r="AP21" i="25"/>
  <c r="AO21" i="25"/>
  <c r="AS21" i="25"/>
  <c r="AV21" i="25"/>
  <c r="BH21" i="25" s="1"/>
  <c r="AT21" i="25"/>
  <c r="AW21" i="25"/>
  <c r="BI21" i="25" s="1"/>
  <c r="O22" i="25"/>
  <c r="B23" i="25"/>
  <c r="B18" i="47" s="1"/>
  <c r="D18" i="47" s="1"/>
  <c r="BF21" i="25" l="1"/>
  <c r="BE21" i="25"/>
  <c r="BD21" i="25"/>
  <c r="BC21" i="25"/>
  <c r="BJ20" i="25"/>
  <c r="C20" i="25" s="1"/>
  <c r="BB21" i="25"/>
  <c r="BA21" i="25"/>
  <c r="AZ21" i="25"/>
  <c r="V22" i="25"/>
  <c r="AH22" i="25" s="1"/>
  <c r="R22" i="25"/>
  <c r="AD22" i="25" s="1"/>
  <c r="T22" i="25"/>
  <c r="AF22" i="25" s="1"/>
  <c r="Y22" i="25"/>
  <c r="AK22" i="25" s="1"/>
  <c r="U22" i="25"/>
  <c r="AG22" i="25" s="1"/>
  <c r="Q22" i="25"/>
  <c r="AC22" i="25" s="1"/>
  <c r="X22" i="25"/>
  <c r="AJ22" i="25" s="1"/>
  <c r="P22" i="25"/>
  <c r="AB22" i="25" s="1"/>
  <c r="W22" i="25"/>
  <c r="AI22" i="25" s="1"/>
  <c r="S22" i="25"/>
  <c r="AE22" i="25" s="1"/>
  <c r="AV22" i="25"/>
  <c r="BH22" i="25" s="1"/>
  <c r="AN22" i="25"/>
  <c r="AZ22" i="25" s="1"/>
  <c r="AP22" i="25"/>
  <c r="AU22" i="25"/>
  <c r="AO22" i="25"/>
  <c r="AS22" i="25"/>
  <c r="AQ22" i="25"/>
  <c r="AW22" i="25"/>
  <c r="AR22" i="25"/>
  <c r="BD22" i="25" s="1"/>
  <c r="AT22" i="25"/>
  <c r="J24" i="31"/>
  <c r="B25" i="31"/>
  <c r="B24" i="25"/>
  <c r="B19" i="47" s="1"/>
  <c r="D19" i="47" s="1"/>
  <c r="O23" i="25"/>
  <c r="BA22" i="25" l="1"/>
  <c r="BC22" i="25"/>
  <c r="BB22" i="25"/>
  <c r="BJ21" i="25"/>
  <c r="C21" i="25" s="1"/>
  <c r="BI22" i="25"/>
  <c r="BF22" i="25"/>
  <c r="BE22" i="25"/>
  <c r="BG22" i="25"/>
  <c r="X23" i="25"/>
  <c r="AJ23" i="25" s="1"/>
  <c r="T23" i="25"/>
  <c r="AF23" i="25" s="1"/>
  <c r="P23" i="25"/>
  <c r="AB23" i="25" s="1"/>
  <c r="V23" i="25"/>
  <c r="AH23" i="25" s="1"/>
  <c r="W23" i="25"/>
  <c r="AI23" i="25" s="1"/>
  <c r="S23" i="25"/>
  <c r="AE23" i="25" s="1"/>
  <c r="R23" i="25"/>
  <c r="AD23" i="25" s="1"/>
  <c r="U23" i="25"/>
  <c r="AG23" i="25" s="1"/>
  <c r="Q23" i="25"/>
  <c r="AC23" i="25" s="1"/>
  <c r="Y23" i="25"/>
  <c r="AK23" i="25" s="1"/>
  <c r="AQ23" i="25"/>
  <c r="AW23" i="25"/>
  <c r="AU23" i="25"/>
  <c r="BG23" i="25" s="1"/>
  <c r="AN23" i="25"/>
  <c r="AS23" i="25"/>
  <c r="AO23" i="25"/>
  <c r="BA23" i="25" s="1"/>
  <c r="AT23" i="25"/>
  <c r="AP23" i="25"/>
  <c r="AV23" i="25"/>
  <c r="BH23" i="25" s="1"/>
  <c r="AR23" i="25"/>
  <c r="O24" i="25"/>
  <c r="B25" i="25"/>
  <c r="B20" i="47" s="1"/>
  <c r="D20" i="47" s="1"/>
  <c r="J25" i="31"/>
  <c r="B26" i="31"/>
  <c r="BD23" i="25" l="1"/>
  <c r="BI23" i="25"/>
  <c r="BB23" i="25"/>
  <c r="AZ23" i="25"/>
  <c r="BJ22" i="25"/>
  <c r="C22" i="25" s="1"/>
  <c r="BE23" i="25"/>
  <c r="BC23" i="25"/>
  <c r="BF23" i="25"/>
  <c r="B27" i="31"/>
  <c r="J26" i="31"/>
  <c r="B26" i="25"/>
  <c r="B21" i="47" s="1"/>
  <c r="D21" i="47" s="1"/>
  <c r="O25" i="25"/>
  <c r="V24" i="25"/>
  <c r="AH24" i="25" s="1"/>
  <c r="R24" i="25"/>
  <c r="AD24" i="25" s="1"/>
  <c r="T24" i="25"/>
  <c r="AF24" i="25" s="1"/>
  <c r="Y24" i="25"/>
  <c r="AK24" i="25" s="1"/>
  <c r="U24" i="25"/>
  <c r="AG24" i="25" s="1"/>
  <c r="Q24" i="25"/>
  <c r="AC24" i="25" s="1"/>
  <c r="X24" i="25"/>
  <c r="AJ24" i="25" s="1"/>
  <c r="P24" i="25"/>
  <c r="AB24" i="25" s="1"/>
  <c r="S24" i="25"/>
  <c r="AE24" i="25" s="1"/>
  <c r="W24" i="25"/>
  <c r="AI24" i="25" s="1"/>
  <c r="AR24" i="25"/>
  <c r="BD24" i="25" s="1"/>
  <c r="AW24" i="25"/>
  <c r="AT24" i="25"/>
  <c r="BF24" i="25" s="1"/>
  <c r="AN24" i="25"/>
  <c r="AO24" i="25"/>
  <c r="AU24" i="25"/>
  <c r="AQ24" i="25"/>
  <c r="BC24" i="25" s="1"/>
  <c r="AP24" i="25"/>
  <c r="BB24" i="25" s="1"/>
  <c r="AS24" i="25"/>
  <c r="BE24" i="25" s="1"/>
  <c r="AV24" i="25"/>
  <c r="BH24" i="25" s="1"/>
  <c r="BA24" i="25" l="1"/>
  <c r="BG24" i="25"/>
  <c r="BJ23" i="25"/>
  <c r="C23" i="25" s="1"/>
  <c r="AZ24" i="25"/>
  <c r="BI24" i="25"/>
  <c r="X25" i="25"/>
  <c r="AJ25" i="25" s="1"/>
  <c r="T25" i="25"/>
  <c r="AF25" i="25" s="1"/>
  <c r="P25" i="25"/>
  <c r="AB25" i="25" s="1"/>
  <c r="V25" i="25"/>
  <c r="AH25" i="25" s="1"/>
  <c r="W25" i="25"/>
  <c r="AI25" i="25" s="1"/>
  <c r="S25" i="25"/>
  <c r="AE25" i="25" s="1"/>
  <c r="R25" i="25"/>
  <c r="AD25" i="25" s="1"/>
  <c r="Q25" i="25"/>
  <c r="AC25" i="25" s="1"/>
  <c r="U25" i="25"/>
  <c r="AG25" i="25" s="1"/>
  <c r="Y25" i="25"/>
  <c r="AK25" i="25" s="1"/>
  <c r="AU25" i="25"/>
  <c r="AP25" i="25"/>
  <c r="AW25" i="25"/>
  <c r="AS25" i="25"/>
  <c r="BE25" i="25" s="1"/>
  <c r="AQ25" i="25"/>
  <c r="AO25" i="25"/>
  <c r="BA25" i="25" s="1"/>
  <c r="AN25" i="25"/>
  <c r="AV25" i="25"/>
  <c r="BH25" i="25" s="1"/>
  <c r="AR25" i="25"/>
  <c r="AT25" i="25"/>
  <c r="BF25" i="25" s="1"/>
  <c r="B28" i="31"/>
  <c r="J27" i="31"/>
  <c r="O26" i="25"/>
  <c r="B27" i="25"/>
  <c r="B22" i="47" s="1"/>
  <c r="AZ25" i="25" l="1"/>
  <c r="BB25" i="25"/>
  <c r="D22" i="47"/>
  <c r="D30" i="47" s="1"/>
  <c r="B37" i="47"/>
  <c r="BG25" i="25"/>
  <c r="BI25" i="25"/>
  <c r="BD25" i="25"/>
  <c r="BC25" i="25"/>
  <c r="BJ24" i="25"/>
  <c r="C24" i="25" s="1"/>
  <c r="V26" i="25"/>
  <c r="AH26" i="25" s="1"/>
  <c r="R26" i="25"/>
  <c r="AD26" i="25" s="1"/>
  <c r="T26" i="25"/>
  <c r="AF26" i="25" s="1"/>
  <c r="W26" i="25"/>
  <c r="AI26" i="25" s="1"/>
  <c r="Y26" i="25"/>
  <c r="AK26" i="25" s="1"/>
  <c r="U26" i="25"/>
  <c r="AG26" i="25" s="1"/>
  <c r="Q26" i="25"/>
  <c r="AC26" i="25" s="1"/>
  <c r="X26" i="25"/>
  <c r="AJ26" i="25" s="1"/>
  <c r="P26" i="25"/>
  <c r="AB26" i="25" s="1"/>
  <c r="S26" i="25"/>
  <c r="AE26" i="25" s="1"/>
  <c r="AV26" i="25"/>
  <c r="AN26" i="25"/>
  <c r="AR26" i="25"/>
  <c r="AO26" i="25"/>
  <c r="AU26" i="25"/>
  <c r="AT26" i="25"/>
  <c r="AS26" i="25"/>
  <c r="AW26" i="25"/>
  <c r="AQ26" i="25"/>
  <c r="AP26" i="25"/>
  <c r="J28" i="31"/>
  <c r="B29" i="31"/>
  <c r="O27" i="25"/>
  <c r="B28" i="25"/>
  <c r="B23" i="47" s="1"/>
  <c r="D23" i="47" s="1"/>
  <c r="BE26" i="25" l="1"/>
  <c r="BB26" i="25"/>
  <c r="BC26" i="25"/>
  <c r="BG26" i="25"/>
  <c r="BH26" i="25"/>
  <c r="BJ25" i="25"/>
  <c r="C25" i="25" s="1"/>
  <c r="BI26" i="25"/>
  <c r="BA26" i="25"/>
  <c r="BD26" i="25"/>
  <c r="BF26" i="25"/>
  <c r="AZ26" i="25"/>
  <c r="J29" i="31"/>
  <c r="B30" i="31"/>
  <c r="B29" i="25"/>
  <c r="B24" i="47" s="1"/>
  <c r="D24" i="47" s="1"/>
  <c r="O28" i="25"/>
  <c r="X27" i="25"/>
  <c r="AJ27" i="25" s="1"/>
  <c r="T27" i="25"/>
  <c r="AF27" i="25" s="1"/>
  <c r="P27" i="25"/>
  <c r="AB27" i="25" s="1"/>
  <c r="R27" i="25"/>
  <c r="AD27" i="25" s="1"/>
  <c r="U27" i="25"/>
  <c r="AG27" i="25" s="1"/>
  <c r="W27" i="25"/>
  <c r="AI27" i="25" s="1"/>
  <c r="S27" i="25"/>
  <c r="AE27" i="25" s="1"/>
  <c r="V27" i="25"/>
  <c r="AH27" i="25" s="1"/>
  <c r="Y27" i="25"/>
  <c r="AK27" i="25" s="1"/>
  <c r="Q27" i="25"/>
  <c r="AC27" i="25" s="1"/>
  <c r="AT27" i="25"/>
  <c r="AQ27" i="25"/>
  <c r="AU27" i="25"/>
  <c r="AW27" i="25"/>
  <c r="BI27" i="25" s="1"/>
  <c r="AP27" i="25"/>
  <c r="AV27" i="25"/>
  <c r="BH27" i="25" s="1"/>
  <c r="AR27" i="25"/>
  <c r="AO27" i="25"/>
  <c r="BA27" i="25" s="1"/>
  <c r="AS27" i="25"/>
  <c r="BE27" i="25" s="1"/>
  <c r="AN27" i="25"/>
  <c r="BD27" i="25" l="1"/>
  <c r="BB27" i="25"/>
  <c r="BF27" i="25"/>
  <c r="BG27" i="25"/>
  <c r="AZ27" i="25"/>
  <c r="BC27" i="25"/>
  <c r="BJ26" i="25"/>
  <c r="C26" i="25" s="1"/>
  <c r="V28" i="25"/>
  <c r="AH28" i="25" s="1"/>
  <c r="R28" i="25"/>
  <c r="AD28" i="25" s="1"/>
  <c r="X28" i="25"/>
  <c r="AJ28" i="25" s="1"/>
  <c r="P28" i="25"/>
  <c r="AB28" i="25" s="1"/>
  <c r="W28" i="25"/>
  <c r="AI28" i="25" s="1"/>
  <c r="Y28" i="25"/>
  <c r="AK28" i="25" s="1"/>
  <c r="U28" i="25"/>
  <c r="AG28" i="25" s="1"/>
  <c r="Q28" i="25"/>
  <c r="AC28" i="25" s="1"/>
  <c r="T28" i="25"/>
  <c r="AF28" i="25" s="1"/>
  <c r="S28" i="25"/>
  <c r="AE28" i="25" s="1"/>
  <c r="AT28" i="25"/>
  <c r="AW28" i="25"/>
  <c r="AN28" i="25"/>
  <c r="AV28" i="25"/>
  <c r="AO28" i="25"/>
  <c r="AP28" i="25"/>
  <c r="AR28" i="25"/>
  <c r="AQ28" i="25"/>
  <c r="BC28" i="25" s="1"/>
  <c r="AS28" i="25"/>
  <c r="BE28" i="25" s="1"/>
  <c r="AU28" i="25"/>
  <c r="B30" i="25"/>
  <c r="B25" i="47" s="1"/>
  <c r="D25" i="47" s="1"/>
  <c r="O29" i="25"/>
  <c r="B31" i="31"/>
  <c r="J30" i="31"/>
  <c r="BH28" i="25" l="1"/>
  <c r="BG28" i="25"/>
  <c r="BD28" i="25"/>
  <c r="BF28" i="25"/>
  <c r="AZ28" i="25"/>
  <c r="BA28" i="25"/>
  <c r="BJ27" i="25"/>
  <c r="C27" i="25" s="1"/>
  <c r="BB28" i="25"/>
  <c r="BI28" i="25"/>
  <c r="J31" i="31"/>
  <c r="B32" i="31"/>
  <c r="X29" i="25"/>
  <c r="AJ29" i="25" s="1"/>
  <c r="T29" i="25"/>
  <c r="AF29" i="25" s="1"/>
  <c r="P29" i="25"/>
  <c r="AB29" i="25" s="1"/>
  <c r="V29" i="25"/>
  <c r="AH29" i="25" s="1"/>
  <c r="U29" i="25"/>
  <c r="AG29" i="25" s="1"/>
  <c r="W29" i="25"/>
  <c r="AI29" i="25" s="1"/>
  <c r="S29" i="25"/>
  <c r="AE29" i="25" s="1"/>
  <c r="R29" i="25"/>
  <c r="AD29" i="25" s="1"/>
  <c r="Y29" i="25"/>
  <c r="AK29" i="25" s="1"/>
  <c r="Q29" i="25"/>
  <c r="AC29" i="25" s="1"/>
  <c r="AP29" i="25"/>
  <c r="AU29" i="25"/>
  <c r="AW29" i="25"/>
  <c r="AO29" i="25"/>
  <c r="BA29" i="25" s="1"/>
  <c r="AT29" i="25"/>
  <c r="AQ29" i="25"/>
  <c r="AV29" i="25"/>
  <c r="AS29" i="25"/>
  <c r="AN29" i="25"/>
  <c r="AZ29" i="25" s="1"/>
  <c r="AR29" i="25"/>
  <c r="B31" i="25"/>
  <c r="B26" i="47" s="1"/>
  <c r="D26" i="47" s="1"/>
  <c r="O30" i="25"/>
  <c r="BH29" i="25" l="1"/>
  <c r="BI29" i="25"/>
  <c r="BE29" i="25"/>
  <c r="BJ28" i="25"/>
  <c r="C28" i="25" s="1"/>
  <c r="BF29" i="25"/>
  <c r="BB29" i="25"/>
  <c r="BD29" i="25"/>
  <c r="BC29" i="25"/>
  <c r="BG29" i="25"/>
  <c r="V30" i="25"/>
  <c r="AH30" i="25" s="1"/>
  <c r="R30" i="25"/>
  <c r="AD30" i="25" s="1"/>
  <c r="T30" i="25"/>
  <c r="AF30" i="25" s="1"/>
  <c r="W30" i="25"/>
  <c r="AI30" i="25" s="1"/>
  <c r="Y30" i="25"/>
  <c r="AK30" i="25" s="1"/>
  <c r="U30" i="25"/>
  <c r="AG30" i="25" s="1"/>
  <c r="Q30" i="25"/>
  <c r="AC30" i="25" s="1"/>
  <c r="X30" i="25"/>
  <c r="AJ30" i="25" s="1"/>
  <c r="P30" i="25"/>
  <c r="AB30" i="25" s="1"/>
  <c r="S30" i="25"/>
  <c r="AE30" i="25" s="1"/>
  <c r="AP30" i="25"/>
  <c r="AU30" i="25"/>
  <c r="AN30" i="25"/>
  <c r="AZ30" i="25" s="1"/>
  <c r="AS30" i="25"/>
  <c r="AQ30" i="25"/>
  <c r="AW30" i="25"/>
  <c r="AR30" i="25"/>
  <c r="AO30" i="25"/>
  <c r="AT30" i="25"/>
  <c r="AV30" i="25"/>
  <c r="B32" i="25"/>
  <c r="B27" i="47" s="1"/>
  <c r="D27" i="47" s="1"/>
  <c r="O31" i="25"/>
  <c r="B33" i="31"/>
  <c r="J32" i="31"/>
  <c r="BI30" i="25" l="1"/>
  <c r="BF30" i="25"/>
  <c r="BJ29" i="25"/>
  <c r="C29" i="25" s="1"/>
  <c r="BA30" i="25"/>
  <c r="BB30" i="25"/>
  <c r="BG30" i="25"/>
  <c r="BD30" i="25"/>
  <c r="O32" i="25"/>
  <c r="BH30" i="25"/>
  <c r="J33" i="31"/>
  <c r="B34" i="31"/>
  <c r="X31" i="25"/>
  <c r="AJ31" i="25" s="1"/>
  <c r="T31" i="25"/>
  <c r="AF31" i="25" s="1"/>
  <c r="P31" i="25"/>
  <c r="AB31" i="25" s="1"/>
  <c r="V31" i="25"/>
  <c r="AH31" i="25" s="1"/>
  <c r="Y31" i="25"/>
  <c r="AK31" i="25" s="1"/>
  <c r="Q31" i="25"/>
  <c r="AC31" i="25" s="1"/>
  <c r="W31" i="25"/>
  <c r="AI31" i="25" s="1"/>
  <c r="S31" i="25"/>
  <c r="AE31" i="25" s="1"/>
  <c r="R31" i="25"/>
  <c r="AD31" i="25" s="1"/>
  <c r="U31" i="25"/>
  <c r="AG31" i="25" s="1"/>
  <c r="AQ31" i="25"/>
  <c r="AV31" i="25"/>
  <c r="AS31" i="25"/>
  <c r="AP31" i="25"/>
  <c r="AU31" i="25"/>
  <c r="AT31" i="25"/>
  <c r="AN31" i="25"/>
  <c r="AW31" i="25"/>
  <c r="AR31" i="25"/>
  <c r="BD31" i="25" s="1"/>
  <c r="AO31" i="25"/>
  <c r="BC30" i="25"/>
  <c r="BE30" i="25"/>
  <c r="BA31" i="25" l="1"/>
  <c r="BG31" i="25"/>
  <c r="AZ31" i="25"/>
  <c r="BJ30" i="25"/>
  <c r="C30" i="25" s="1"/>
  <c r="BI31" i="25"/>
  <c r="BB31" i="25"/>
  <c r="BH31" i="25"/>
  <c r="BC31" i="25"/>
  <c r="BF31" i="25"/>
  <c r="BE31" i="25"/>
  <c r="V32" i="25"/>
  <c r="AH32" i="25" s="1"/>
  <c r="R32" i="25"/>
  <c r="AD32" i="25" s="1"/>
  <c r="X32" i="25"/>
  <c r="AJ32" i="25" s="1"/>
  <c r="P32" i="25"/>
  <c r="AB32" i="25" s="1"/>
  <c r="S32" i="25"/>
  <c r="AE32" i="25" s="1"/>
  <c r="Y32" i="25"/>
  <c r="AK32" i="25" s="1"/>
  <c r="U32" i="25"/>
  <c r="AG32" i="25" s="1"/>
  <c r="Q32" i="25"/>
  <c r="AC32" i="25" s="1"/>
  <c r="T32" i="25"/>
  <c r="AF32" i="25" s="1"/>
  <c r="W32" i="25"/>
  <c r="AI32" i="25" s="1"/>
  <c r="AQ32" i="25"/>
  <c r="AV32" i="25"/>
  <c r="AS32" i="25"/>
  <c r="BE32" i="25" s="1"/>
  <c r="AP32" i="25"/>
  <c r="BB32" i="25" s="1"/>
  <c r="AO32" i="25"/>
  <c r="AN32" i="25"/>
  <c r="AZ32" i="25" s="1"/>
  <c r="AW32" i="25"/>
  <c r="AR32" i="25"/>
  <c r="BD32" i="25" s="1"/>
  <c r="AU32" i="25"/>
  <c r="AT32" i="25"/>
  <c r="B35" i="31"/>
  <c r="J34" i="31"/>
  <c r="BH32" i="25" l="1"/>
  <c r="BI32" i="25"/>
  <c r="BF32" i="25"/>
  <c r="BJ31" i="25"/>
  <c r="C31" i="25" s="1"/>
  <c r="BG32" i="25"/>
  <c r="BA32" i="25"/>
  <c r="BC32" i="25"/>
  <c r="B36" i="31"/>
  <c r="J35" i="31"/>
  <c r="BJ32" i="25" l="1"/>
  <c r="C32" i="25" s="1"/>
  <c r="J36" i="31"/>
  <c r="B37" i="31"/>
  <c r="J37" i="31" l="1"/>
  <c r="B38" i="31"/>
  <c r="B39" i="31" l="1"/>
  <c r="J38" i="31"/>
  <c r="J39" i="31" l="1"/>
  <c r="B40" i="31"/>
  <c r="J40" i="31" l="1"/>
  <c r="B41" i="31"/>
  <c r="J41" i="31" l="1"/>
  <c r="B42" i="31"/>
  <c r="J42" i="31" l="1"/>
  <c r="B43" i="31"/>
  <c r="J43" i="31" l="1"/>
  <c r="B44" i="31"/>
  <c r="J44" i="31" l="1"/>
  <c r="B45" i="31"/>
  <c r="J45" i="31" l="1"/>
  <c r="B46" i="31"/>
  <c r="J46" i="31" l="1"/>
  <c r="B47" i="31"/>
  <c r="J47" i="31" l="1"/>
  <c r="B48" i="31"/>
  <c r="J48" i="31" l="1"/>
  <c r="B49" i="31"/>
  <c r="B50" i="31" l="1"/>
  <c r="J49" i="31"/>
  <c r="J50" i="31" l="1"/>
  <c r="B51" i="31"/>
  <c r="J51" i="31" l="1"/>
  <c r="B52" i="31"/>
  <c r="B53" i="31" l="1"/>
  <c r="J52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B67" i="31" l="1"/>
  <c r="J66" i="31"/>
  <c r="J67" i="31" l="1"/>
  <c r="B68" i="31"/>
  <c r="J68" i="31" l="1"/>
  <c r="B69" i="31"/>
  <c r="B70" i="31" l="1"/>
  <c r="J69" i="31"/>
  <c r="J70" i="31" l="1"/>
  <c r="B71" i="31"/>
  <c r="J71" i="31" l="1"/>
  <c r="B72" i="31"/>
  <c r="B73" i="31" l="1"/>
  <c r="J72" i="31"/>
  <c r="J73" i="31" l="1"/>
  <c r="B74" i="31"/>
  <c r="J74" i="31" l="1"/>
  <c r="B75" i="31"/>
  <c r="J75" i="31" l="1"/>
  <c r="B76" i="31"/>
  <c r="J76" i="31" l="1"/>
  <c r="B77" i="31"/>
  <c r="J77" i="31" l="1"/>
  <c r="B78" i="31"/>
  <c r="J78" i="31" l="1"/>
  <c r="B79" i="31"/>
  <c r="B80" i="31" l="1"/>
  <c r="J79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B87" i="31" l="1"/>
  <c r="J86" i="31"/>
  <c r="J87" i="31" l="1"/>
  <c r="B88" i="31"/>
  <c r="J88" i="31" l="1"/>
  <c r="B89" i="31"/>
  <c r="B90" i="31" l="1"/>
  <c r="J89" i="31"/>
  <c r="B91" i="31" l="1"/>
  <c r="J90" i="31"/>
  <c r="J91" i="31" l="1"/>
  <c r="B92" i="31"/>
  <c r="J92" i="31" l="1"/>
  <c r="B93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B106" i="31" l="1"/>
  <c r="J105" i="31"/>
  <c r="J106" i="31" l="1"/>
  <c r="B107" i="31"/>
  <c r="B108" i="31" l="1"/>
  <c r="J107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J114" i="31" l="1"/>
  <c r="B115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B125" i="31" l="1"/>
  <c r="J124" i="31"/>
  <c r="J125" i="31" l="1"/>
  <c r="B126" i="31"/>
  <c r="J126" i="31" l="1"/>
  <c r="B127" i="31"/>
  <c r="J127" i="31" l="1"/>
  <c r="B128" i="31"/>
  <c r="J128" i="31" l="1"/>
  <c r="B129" i="31"/>
  <c r="J129" i="31" l="1"/>
  <c r="B130" i="31"/>
  <c r="B131" i="31" l="1"/>
  <c r="J130" i="31"/>
  <c r="B132" i="31" l="1"/>
  <c r="J131" i="31"/>
  <c r="J132" i="31" l="1"/>
  <c r="B133" i="31"/>
  <c r="L13" i="31"/>
  <c r="J133" i="31" l="1"/>
  <c r="B134" i="31"/>
  <c r="J134" i="31" l="1"/>
  <c r="B135" i="31"/>
  <c r="B136" i="31" l="1"/>
  <c r="J135" i="31"/>
  <c r="J136" i="31" l="1"/>
  <c r="B137" i="31"/>
  <c r="J137" i="31" l="1"/>
  <c r="B138" i="31"/>
  <c r="J138" i="31" l="1"/>
  <c r="B139" i="31"/>
  <c r="B140" i="31" l="1"/>
  <c r="J139" i="31"/>
  <c r="J140" i="31" l="1"/>
  <c r="B141" i="31"/>
  <c r="J141" i="31" l="1"/>
  <c r="B142" i="31"/>
  <c r="J142" i="31" l="1"/>
  <c r="B143" i="31"/>
  <c r="J143" i="31" l="1"/>
  <c r="B144" i="31"/>
  <c r="J144" i="31" l="1"/>
  <c r="B145" i="31"/>
  <c r="J145" i="31" l="1"/>
  <c r="B146" i="31"/>
  <c r="B147" i="31" l="1"/>
  <c r="J146" i="31"/>
  <c r="J147" i="31" l="1"/>
  <c r="B148" i="31"/>
  <c r="J148" i="31" l="1"/>
  <c r="B149" i="31"/>
  <c r="J149" i="31" l="1"/>
  <c r="B150" i="31"/>
  <c r="J150" i="31" l="1"/>
  <c r="B151" i="31"/>
  <c r="J151" i="31" l="1"/>
  <c r="B152" i="31"/>
  <c r="B153" i="31" l="1"/>
  <c r="J152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J161" i="31" l="1"/>
  <c r="B162" i="31"/>
  <c r="J162" i="31" l="1"/>
  <c r="B163" i="31"/>
  <c r="J163" i="31" l="1"/>
  <c r="B164" i="31"/>
  <c r="J164" i="31" l="1"/>
  <c r="B165" i="31"/>
  <c r="B166" i="31" l="1"/>
  <c r="J165" i="31"/>
  <c r="J166" i="31" l="1"/>
  <c r="B167" i="31"/>
  <c r="J167" i="31" l="1"/>
  <c r="B168" i="31"/>
  <c r="J168" i="31" l="1"/>
  <c r="B169" i="31"/>
  <c r="J169" i="31" l="1"/>
  <c r="B170" i="31"/>
  <c r="J170" i="31" l="1"/>
  <c r="B171" i="31"/>
  <c r="J171" i="31" l="1"/>
  <c r="B172" i="31"/>
  <c r="J172" i="31" l="1"/>
  <c r="B173" i="31"/>
  <c r="J173" i="31" l="1"/>
  <c r="B174" i="31"/>
  <c r="J174" i="31" l="1"/>
  <c r="B175" i="31"/>
  <c r="J175" i="31" l="1"/>
  <c r="B176" i="31"/>
  <c r="B177" i="31" l="1"/>
  <c r="J176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J188" i="31" l="1"/>
  <c r="B189" i="31"/>
  <c r="J189" i="31" l="1"/>
  <c r="B190" i="31"/>
  <c r="J190" i="31" l="1"/>
  <c r="B191" i="31"/>
  <c r="B192" i="31" l="1"/>
  <c r="J191" i="31"/>
  <c r="J192" i="31" l="1"/>
  <c r="B193" i="31"/>
  <c r="B194" i="31" l="1"/>
  <c r="J193" i="31"/>
  <c r="J194" i="31" l="1"/>
  <c r="B195" i="31"/>
  <c r="J195" i="31" l="1"/>
  <c r="B196" i="31"/>
  <c r="J196" i="31" l="1"/>
  <c r="B197" i="31"/>
  <c r="J197" i="31" l="1"/>
  <c r="B198" i="31"/>
  <c r="B199" i="31" l="1"/>
  <c r="J198" i="31"/>
  <c r="J199" i="31" l="1"/>
  <c r="B200" i="31"/>
  <c r="J200" i="31" l="1"/>
  <c r="B201" i="31"/>
  <c r="B202" i="31" l="1"/>
  <c r="J201" i="31"/>
  <c r="B203" i="31" l="1"/>
  <c r="J202" i="31"/>
  <c r="J203" i="31" l="1"/>
  <c r="B204" i="31"/>
  <c r="J204" i="31" l="1"/>
  <c r="B205" i="31"/>
  <c r="J205" i="31" l="1"/>
  <c r="B206" i="31"/>
  <c r="J206" i="31" l="1"/>
  <c r="B207" i="31"/>
  <c r="J207" i="31" l="1"/>
  <c r="B208" i="31"/>
  <c r="J208" i="31" l="1"/>
  <c r="B209" i="31"/>
  <c r="J209" i="31" l="1"/>
  <c r="B210" i="31"/>
  <c r="J210" i="31" l="1"/>
  <c r="B211" i="31"/>
  <c r="J211" i="31" l="1"/>
  <c r="B212" i="31"/>
  <c r="J212" i="31" l="1"/>
  <c r="B213" i="31"/>
  <c r="J213" i="31" l="1"/>
  <c r="B214" i="31"/>
  <c r="B215" i="31" l="1"/>
  <c r="J214" i="31"/>
  <c r="B216" i="31" l="1"/>
  <c r="J215" i="31"/>
  <c r="J216" i="31" l="1"/>
  <c r="B217" i="31"/>
  <c r="B218" i="31" l="1"/>
  <c r="J217" i="31"/>
  <c r="B219" i="31" l="1"/>
  <c r="J218" i="31"/>
  <c r="B220" i="31" l="1"/>
  <c r="J219" i="31"/>
  <c r="J220" i="31" l="1"/>
  <c r="B221" i="31"/>
  <c r="J221" i="31" l="1"/>
  <c r="B222" i="31"/>
  <c r="B223" i="31" l="1"/>
  <c r="J222" i="31"/>
  <c r="B224" i="31" l="1"/>
  <c r="J223" i="31"/>
  <c r="J224" i="31" l="1"/>
  <c r="B225" i="31"/>
  <c r="B226" i="31" l="1"/>
  <c r="J225" i="31"/>
  <c r="B227" i="31" l="1"/>
  <c r="J226" i="31"/>
  <c r="B228" i="31" l="1"/>
  <c r="J227" i="31"/>
  <c r="B229" i="31" l="1"/>
  <c r="J228" i="31"/>
  <c r="B230" i="31" l="1"/>
  <c r="J229" i="31"/>
  <c r="B231" i="31" l="1"/>
  <c r="J230" i="31"/>
  <c r="B232" i="31" l="1"/>
  <c r="J231" i="31"/>
  <c r="B233" i="31" l="1"/>
  <c r="J232" i="31"/>
  <c r="B234" i="31" l="1"/>
  <c r="J233" i="31"/>
  <c r="B235" i="31" l="1"/>
  <c r="J234" i="31"/>
  <c r="B236" i="31" l="1"/>
  <c r="J235" i="31"/>
  <c r="B237" i="31" l="1"/>
  <c r="J236" i="31"/>
  <c r="B238" i="31" l="1"/>
  <c r="J237" i="31"/>
  <c r="B239" i="31" l="1"/>
  <c r="J238" i="31"/>
  <c r="B240" i="31" l="1"/>
  <c r="J239" i="31"/>
  <c r="B241" i="31" l="1"/>
  <c r="J240" i="31"/>
  <c r="J241" i="31" l="1"/>
  <c r="B242" i="31"/>
  <c r="B243" i="31" l="1"/>
  <c r="J242" i="31"/>
  <c r="B244" i="31" l="1"/>
  <c r="J243" i="31"/>
  <c r="B245" i="31" l="1"/>
  <c r="J244" i="31"/>
  <c r="J245" i="31" l="1"/>
  <c r="B246" i="31"/>
  <c r="B247" i="31" l="1"/>
  <c r="J246" i="31"/>
  <c r="J247" i="31" l="1"/>
  <c r="B248" i="31"/>
  <c r="J248" i="31" l="1"/>
  <c r="B249" i="31"/>
  <c r="B250" i="31" l="1"/>
  <c r="J249" i="31"/>
  <c r="B251" i="31" l="1"/>
  <c r="J250" i="31"/>
  <c r="B252" i="31" l="1"/>
  <c r="J251" i="31"/>
  <c r="B253" i="31" l="1"/>
  <c r="J252" i="31"/>
  <c r="J253" i="31" l="1"/>
  <c r="B266" i="31"/>
  <c r="B254" i="31"/>
  <c r="J254" i="31" l="1"/>
  <c r="B255" i="31"/>
  <c r="B256" i="31" l="1"/>
  <c r="J255" i="31"/>
  <c r="B257" i="31" l="1"/>
  <c r="J256" i="31"/>
  <c r="B258" i="31" l="1"/>
  <c r="J257" i="31"/>
  <c r="B259" i="31" l="1"/>
  <c r="J258" i="31"/>
  <c r="B260" i="31" l="1"/>
  <c r="J259" i="31"/>
  <c r="B261" i="31" l="1"/>
  <c r="J260" i="31"/>
  <c r="J261" i="31" l="1"/>
  <c r="B262" i="31"/>
  <c r="B263" i="31" l="1"/>
  <c r="J262" i="31"/>
  <c r="B264" i="31" l="1"/>
  <c r="J264" i="31" s="1"/>
  <c r="J263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K69" i="31" l="1"/>
  <c r="D69" i="31"/>
  <c r="D123" i="31"/>
  <c r="K123" i="31"/>
  <c r="D51" i="31"/>
  <c r="K51" i="31"/>
  <c r="K95" i="31"/>
  <c r="D95" i="31"/>
  <c r="D46" i="31"/>
  <c r="K46" i="31"/>
  <c r="K86" i="31"/>
  <c r="D86" i="31"/>
  <c r="D19" i="31"/>
  <c r="K19" i="31"/>
  <c r="K67" i="31"/>
  <c r="D67" i="31"/>
  <c r="K124" i="31"/>
  <c r="D124" i="31"/>
  <c r="D131" i="31"/>
  <c r="K131" i="31"/>
  <c r="D40" i="31"/>
  <c r="K40" i="31"/>
  <c r="D72" i="31"/>
  <c r="K72" i="31"/>
  <c r="K102" i="31"/>
  <c r="D102" i="31"/>
  <c r="D129" i="31"/>
  <c r="K129" i="31"/>
  <c r="D21" i="31"/>
  <c r="K21" i="31"/>
  <c r="K38" i="31"/>
  <c r="D38" i="31"/>
  <c r="D55" i="31"/>
  <c r="K55" i="31"/>
  <c r="K64" i="31"/>
  <c r="D64" i="31"/>
  <c r="D80" i="31"/>
  <c r="K80" i="31"/>
  <c r="K113" i="31"/>
  <c r="D113" i="31"/>
  <c r="K20" i="31"/>
  <c r="D20" i="31"/>
  <c r="D37" i="31"/>
  <c r="K37" i="31"/>
  <c r="O18" i="31"/>
  <c r="D48" i="31"/>
  <c r="K48" i="31"/>
  <c r="D79" i="31"/>
  <c r="K79" i="31"/>
  <c r="D90" i="31"/>
  <c r="K90" i="31"/>
  <c r="K101" i="31"/>
  <c r="D101" i="31"/>
  <c r="D125" i="31"/>
  <c r="K125" i="31"/>
  <c r="D23" i="31"/>
  <c r="K23" i="31"/>
  <c r="D35" i="31"/>
  <c r="K35" i="31"/>
  <c r="D52" i="31"/>
  <c r="K52" i="31"/>
  <c r="K70" i="31"/>
  <c r="D70" i="31"/>
  <c r="D84" i="31"/>
  <c r="K84" i="31"/>
  <c r="D109" i="31"/>
  <c r="K109" i="31"/>
  <c r="O24" i="31"/>
  <c r="D111" i="31"/>
  <c r="K111" i="31"/>
  <c r="D130" i="31"/>
  <c r="K130" i="31"/>
  <c r="D105" i="31"/>
  <c r="K105" i="31"/>
  <c r="K119" i="31"/>
  <c r="D119" i="31"/>
  <c r="D22" i="31"/>
  <c r="K22" i="31"/>
  <c r="D81" i="31"/>
  <c r="K81" i="31"/>
  <c r="D18" i="31"/>
  <c r="K18" i="31"/>
  <c r="K61" i="31"/>
  <c r="D61" i="31"/>
  <c r="O20" i="31"/>
  <c r="D106" i="31"/>
  <c r="K106" i="31"/>
  <c r="K34" i="31"/>
  <c r="D34" i="31"/>
  <c r="D74" i="31"/>
  <c r="K74" i="31"/>
  <c r="K120" i="31"/>
  <c r="D120" i="31"/>
  <c r="K45" i="31"/>
  <c r="D45" i="31"/>
  <c r="D98" i="31"/>
  <c r="K98" i="31"/>
  <c r="K116" i="31"/>
  <c r="D116" i="31"/>
  <c r="K24" i="31"/>
  <c r="D24" i="31"/>
  <c r="K59" i="31"/>
  <c r="D59" i="31"/>
  <c r="D14" i="31"/>
  <c r="K14" i="31"/>
  <c r="K28" i="31"/>
  <c r="D28" i="31"/>
  <c r="D44" i="31"/>
  <c r="K44" i="31"/>
  <c r="D62" i="31"/>
  <c r="K62" i="31"/>
  <c r="D73" i="31"/>
  <c r="K73" i="31"/>
  <c r="O21" i="31"/>
  <c r="D88" i="31"/>
  <c r="K88" i="31"/>
  <c r="D108" i="31"/>
  <c r="K108" i="31"/>
  <c r="K43" i="31"/>
  <c r="D43" i="31"/>
  <c r="D58" i="31"/>
  <c r="K58" i="31"/>
  <c r="K71" i="31"/>
  <c r="D71" i="31"/>
  <c r="D87" i="31"/>
  <c r="K87" i="31"/>
  <c r="K100" i="31"/>
  <c r="D100" i="31"/>
  <c r="D27" i="31"/>
  <c r="K27" i="31"/>
  <c r="K39" i="31"/>
  <c r="D39" i="31"/>
  <c r="D49" i="31"/>
  <c r="K49" i="31"/>
  <c r="O19" i="31"/>
  <c r="K65" i="31"/>
  <c r="D65" i="31"/>
  <c r="D83" i="31"/>
  <c r="K83" i="31"/>
  <c r="K94" i="31"/>
  <c r="D94" i="31"/>
  <c r="D104" i="31"/>
  <c r="K104" i="31"/>
  <c r="K25" i="31"/>
  <c r="D12" i="31"/>
  <c r="G12" i="31" s="1"/>
  <c r="D25" i="31"/>
  <c r="O17" i="31"/>
  <c r="D36" i="31"/>
  <c r="K36" i="31"/>
  <c r="K56" i="31"/>
  <c r="D56" i="31"/>
  <c r="D75" i="31"/>
  <c r="K75" i="31"/>
  <c r="K89" i="31"/>
  <c r="D89" i="31"/>
  <c r="D117" i="31"/>
  <c r="K117" i="31"/>
  <c r="K114" i="31"/>
  <c r="D114" i="31"/>
  <c r="D132" i="31"/>
  <c r="K132" i="31"/>
  <c r="K107" i="31"/>
  <c r="D107" i="31"/>
  <c r="D122" i="31"/>
  <c r="K122" i="31"/>
  <c r="D54" i="31"/>
  <c r="K54" i="31"/>
  <c r="K99" i="31"/>
  <c r="D99" i="31"/>
  <c r="K32" i="31"/>
  <c r="D32" i="31"/>
  <c r="D76" i="31"/>
  <c r="K76" i="31"/>
  <c r="K16" i="31"/>
  <c r="D16" i="31"/>
  <c r="K57" i="31"/>
  <c r="D57" i="31"/>
  <c r="D97" i="31"/>
  <c r="K97" i="31"/>
  <c r="O23" i="31"/>
  <c r="D31" i="31"/>
  <c r="K31" i="31"/>
  <c r="K82" i="31"/>
  <c r="D82" i="31"/>
  <c r="D126" i="31"/>
  <c r="K126" i="31"/>
  <c r="K17" i="31"/>
  <c r="D17" i="31"/>
  <c r="K33" i="31"/>
  <c r="D33" i="31"/>
  <c r="D50" i="31"/>
  <c r="K50" i="31"/>
  <c r="K66" i="31"/>
  <c r="D66" i="31"/>
  <c r="D77" i="31"/>
  <c r="K77" i="31"/>
  <c r="K93" i="31"/>
  <c r="D93" i="31"/>
  <c r="D115" i="31"/>
  <c r="K115" i="31"/>
  <c r="D13" i="31"/>
  <c r="K13" i="31"/>
  <c r="O16" i="31"/>
  <c r="D29" i="31"/>
  <c r="K29" i="31"/>
  <c r="K47" i="31"/>
  <c r="D47" i="31"/>
  <c r="D60" i="31"/>
  <c r="K60" i="31"/>
  <c r="K91" i="31"/>
  <c r="D91" i="31"/>
  <c r="D103" i="31"/>
  <c r="K103" i="31"/>
  <c r="K128" i="31"/>
  <c r="D128" i="31"/>
  <c r="D30" i="31"/>
  <c r="K30" i="31"/>
  <c r="K42" i="31"/>
  <c r="D42" i="31"/>
  <c r="D53" i="31"/>
  <c r="K53" i="31"/>
  <c r="K68" i="31"/>
  <c r="D68" i="31"/>
  <c r="K85" i="31"/>
  <c r="D85" i="31"/>
  <c r="O22" i="31"/>
  <c r="K96" i="31"/>
  <c r="D96" i="31"/>
  <c r="D110" i="31"/>
  <c r="K110" i="31"/>
  <c r="D15" i="31"/>
  <c r="K15" i="31"/>
  <c r="K26" i="31"/>
  <c r="D26" i="31"/>
  <c r="K41" i="31"/>
  <c r="D41" i="31"/>
  <c r="K63" i="31"/>
  <c r="D63" i="31"/>
  <c r="D78" i="31"/>
  <c r="K78" i="31"/>
  <c r="K92" i="31"/>
  <c r="D92" i="31"/>
  <c r="K121" i="31"/>
  <c r="D121" i="31"/>
  <c r="O25" i="31"/>
  <c r="K118" i="31"/>
  <c r="D118" i="31"/>
  <c r="D112" i="31"/>
  <c r="K112" i="31"/>
  <c r="K127" i="31"/>
  <c r="D127" i="31"/>
  <c r="N22" i="31" l="1"/>
  <c r="K5" i="31"/>
  <c r="M7" i="31" s="1"/>
  <c r="N23" i="31"/>
  <c r="N24" i="31"/>
  <c r="N18" i="31"/>
  <c r="N19" i="31"/>
  <c r="N25" i="31"/>
  <c r="N16" i="31"/>
  <c r="N17" i="31"/>
  <c r="N21" i="31"/>
  <c r="N20" i="31"/>
  <c r="R18" i="31" l="1"/>
  <c r="R22" i="31"/>
  <c r="R21" i="31"/>
  <c r="R17" i="31"/>
  <c r="R16" i="31"/>
  <c r="R24" i="31"/>
  <c r="R19" i="31"/>
  <c r="R20" i="31"/>
  <c r="R25" i="31"/>
  <c r="R23" i="31"/>
  <c r="B36" i="47"/>
  <c r="B5" i="25"/>
  <c r="B5" i="48" s="1"/>
  <c r="G9" i="25"/>
  <c r="C7" i="47" l="1"/>
  <c r="B4" i="47"/>
  <c r="B4" i="31"/>
  <c r="B5" i="28"/>
  <c r="C59" i="31" l="1"/>
  <c r="E59" i="31" s="1"/>
  <c r="C79" i="31"/>
  <c r="E79" i="31" s="1"/>
  <c r="G79" i="31" l="1"/>
  <c r="G59" i="31"/>
  <c r="C117" i="31"/>
  <c r="E117" i="31" s="1"/>
  <c r="C60" i="31"/>
  <c r="E60" i="31" s="1"/>
  <c r="C43" i="31"/>
  <c r="E43" i="31" s="1"/>
  <c r="G43" i="31" l="1"/>
  <c r="G60" i="31"/>
  <c r="G117" i="31"/>
  <c r="C40" i="31"/>
  <c r="E40" i="31" s="1"/>
  <c r="C26" i="31"/>
  <c r="E26" i="31" s="1"/>
  <c r="C49" i="31"/>
  <c r="C125" i="31"/>
  <c r="E125" i="31" s="1"/>
  <c r="C97" i="31"/>
  <c r="C73" i="31"/>
  <c r="C46" i="31"/>
  <c r="E46" i="31" s="1"/>
  <c r="C71" i="31"/>
  <c r="E71" i="31" s="1"/>
  <c r="C94" i="31"/>
  <c r="E94" i="31" s="1"/>
  <c r="C31" i="31"/>
  <c r="E31" i="31" s="1"/>
  <c r="C50" i="31"/>
  <c r="E50" i="31" s="1"/>
  <c r="C87" i="31"/>
  <c r="E87" i="31" s="1"/>
  <c r="C121" i="31"/>
  <c r="G87" i="31" l="1"/>
  <c r="G71" i="31"/>
  <c r="G125" i="31"/>
  <c r="G26" i="31"/>
  <c r="G50" i="31"/>
  <c r="G94" i="31"/>
  <c r="G46" i="31"/>
  <c r="G31" i="31"/>
  <c r="G40" i="31"/>
  <c r="E49" i="31"/>
  <c r="E73" i="31"/>
  <c r="E121" i="31"/>
  <c r="E97" i="31"/>
  <c r="C128" i="31"/>
  <c r="E128" i="31" s="1"/>
  <c r="C123" i="31"/>
  <c r="E123" i="31" s="1"/>
  <c r="C120" i="31"/>
  <c r="E120" i="31" s="1"/>
  <c r="C91" i="31"/>
  <c r="E91" i="31" s="1"/>
  <c r="C88" i="31"/>
  <c r="E88" i="31" s="1"/>
  <c r="C104" i="31"/>
  <c r="E104" i="31" s="1"/>
  <c r="C82" i="31"/>
  <c r="E82" i="31" s="1"/>
  <c r="C34" i="31"/>
  <c r="E34" i="31" s="1"/>
  <c r="C75" i="31"/>
  <c r="E75" i="31" s="1"/>
  <c r="C89" i="31"/>
  <c r="E89" i="31" s="1"/>
  <c r="C103" i="31"/>
  <c r="E103" i="31" s="1"/>
  <c r="C55" i="31"/>
  <c r="E55" i="31" s="1"/>
  <c r="C51" i="31"/>
  <c r="E51" i="31" s="1"/>
  <c r="C77" i="31"/>
  <c r="E77" i="31" s="1"/>
  <c r="C100" i="31"/>
  <c r="E100" i="31" s="1"/>
  <c r="C101" i="31"/>
  <c r="E101" i="31" s="1"/>
  <c r="C127" i="31"/>
  <c r="E127" i="31" s="1"/>
  <c r="C33" i="31"/>
  <c r="E33" i="31" s="1"/>
  <c r="C118" i="31"/>
  <c r="E118" i="31" s="1"/>
  <c r="C132" i="31"/>
  <c r="E132" i="31" s="1"/>
  <c r="C111" i="31"/>
  <c r="E111" i="31" s="1"/>
  <c r="C112" i="31"/>
  <c r="E112" i="31" s="1"/>
  <c r="C63" i="31"/>
  <c r="E63" i="31" s="1"/>
  <c r="C65" i="31"/>
  <c r="E65" i="31" s="1"/>
  <c r="C32" i="31"/>
  <c r="E32" i="31" s="1"/>
  <c r="C107" i="31"/>
  <c r="E107" i="31" s="1"/>
  <c r="C131" i="31"/>
  <c r="E131" i="31" s="1"/>
  <c r="C124" i="31"/>
  <c r="E124" i="31" s="1"/>
  <c r="C96" i="31"/>
  <c r="E96" i="31" s="1"/>
  <c r="C69" i="31"/>
  <c r="E69" i="31" s="1"/>
  <c r="C108" i="31"/>
  <c r="E108" i="31" s="1"/>
  <c r="C106" i="31"/>
  <c r="E106" i="31" s="1"/>
  <c r="C42" i="31"/>
  <c r="E42" i="31" s="1"/>
  <c r="C110" i="31"/>
  <c r="E110" i="31" s="1"/>
  <c r="C68" i="31"/>
  <c r="E68" i="31" s="1"/>
  <c r="C39" i="31"/>
  <c r="E39" i="31" s="1"/>
  <c r="C35" i="31"/>
  <c r="E35" i="31" s="1"/>
  <c r="C30" i="31"/>
  <c r="E30" i="31" s="1"/>
  <c r="C57" i="31"/>
  <c r="E57" i="31" s="1"/>
  <c r="C119" i="31"/>
  <c r="E119" i="31" s="1"/>
  <c r="C115" i="31"/>
  <c r="E115" i="31" s="1"/>
  <c r="C36" i="31"/>
  <c r="E36" i="31" s="1"/>
  <c r="C41" i="31"/>
  <c r="E41" i="31" s="1"/>
  <c r="C83" i="31"/>
  <c r="E83" i="31" s="1"/>
  <c r="C67" i="31"/>
  <c r="E67" i="31" s="1"/>
  <c r="C126" i="31"/>
  <c r="E126" i="31" s="1"/>
  <c r="C81" i="31"/>
  <c r="E81" i="31" s="1"/>
  <c r="C113" i="31"/>
  <c r="E113" i="31" s="1"/>
  <c r="C27" i="31"/>
  <c r="E27" i="31" s="1"/>
  <c r="C47" i="31"/>
  <c r="E47" i="31" s="1"/>
  <c r="C29" i="31"/>
  <c r="E29" i="31" s="1"/>
  <c r="C80" i="31"/>
  <c r="E80" i="31" s="1"/>
  <c r="C86" i="31"/>
  <c r="E86" i="31" s="1"/>
  <c r="C114" i="31"/>
  <c r="E114" i="31" s="1"/>
  <c r="C76" i="31"/>
  <c r="E76" i="31" s="1"/>
  <c r="C93" i="31"/>
  <c r="E93" i="31" s="1"/>
  <c r="C78" i="31"/>
  <c r="E78" i="31" s="1"/>
  <c r="C58" i="31"/>
  <c r="E58" i="31" s="1"/>
  <c r="C44" i="31"/>
  <c r="E44" i="31" s="1"/>
  <c r="C54" i="31"/>
  <c r="E54" i="31" s="1"/>
  <c r="C102" i="31"/>
  <c r="E102" i="31" s="1"/>
  <c r="C28" i="31"/>
  <c r="E28" i="31" s="1"/>
  <c r="C92" i="31"/>
  <c r="E92" i="31" s="1"/>
  <c r="C62" i="31"/>
  <c r="E62" i="31" s="1"/>
  <c r="C66" i="31"/>
  <c r="E66" i="31" s="1"/>
  <c r="C130" i="31"/>
  <c r="E130" i="31" s="1"/>
  <c r="C45" i="31"/>
  <c r="E45" i="31" s="1"/>
  <c r="C53" i="31"/>
  <c r="E53" i="31" s="1"/>
  <c r="C38" i="31"/>
  <c r="E38" i="31" s="1"/>
  <c r="C105" i="31"/>
  <c r="E105" i="31" s="1"/>
  <c r="C129" i="31"/>
  <c r="E129" i="31" s="1"/>
  <c r="C84" i="31"/>
  <c r="E84" i="31" s="1"/>
  <c r="C64" i="31"/>
  <c r="E64" i="31" s="1"/>
  <c r="C48" i="31"/>
  <c r="E48" i="31" s="1"/>
  <c r="C72" i="31"/>
  <c r="E72" i="31" s="1"/>
  <c r="C90" i="31"/>
  <c r="E90" i="31" s="1"/>
  <c r="C99" i="31"/>
  <c r="E99" i="31" s="1"/>
  <c r="C56" i="31"/>
  <c r="E56" i="31" s="1"/>
  <c r="C95" i="31"/>
  <c r="E95" i="31" s="1"/>
  <c r="C116" i="31"/>
  <c r="E116" i="31" s="1"/>
  <c r="C24" i="31"/>
  <c r="E24" i="31" s="1"/>
  <c r="C22" i="31"/>
  <c r="E22" i="31" s="1"/>
  <c r="C14" i="31"/>
  <c r="E14" i="31" s="1"/>
  <c r="C18" i="31"/>
  <c r="E18" i="31" s="1"/>
  <c r="C23" i="31"/>
  <c r="E23" i="31" s="1"/>
  <c r="C15" i="31"/>
  <c r="E15" i="31" s="1"/>
  <c r="C17" i="31"/>
  <c r="E17" i="31" s="1"/>
  <c r="C20" i="31"/>
  <c r="E20" i="31" s="1"/>
  <c r="C16" i="31"/>
  <c r="E16" i="31" s="1"/>
  <c r="C19" i="31"/>
  <c r="E19" i="31" s="1"/>
  <c r="C21" i="31"/>
  <c r="E21" i="31" s="1"/>
  <c r="G15" i="31" l="1"/>
  <c r="G18" i="31"/>
  <c r="G95" i="31"/>
  <c r="G56" i="31"/>
  <c r="G90" i="31"/>
  <c r="G48" i="31"/>
  <c r="G84" i="31"/>
  <c r="G130" i="31"/>
  <c r="G93" i="31"/>
  <c r="G86" i="31"/>
  <c r="G29" i="31"/>
  <c r="G81" i="31"/>
  <c r="G67" i="31"/>
  <c r="G115" i="31"/>
  <c r="G57" i="31"/>
  <c r="G106" i="31"/>
  <c r="G124" i="31"/>
  <c r="G32" i="31"/>
  <c r="G118" i="31"/>
  <c r="G127" i="31"/>
  <c r="G100" i="31"/>
  <c r="G89" i="31"/>
  <c r="G19" i="31"/>
  <c r="G16" i="31"/>
  <c r="G99" i="31"/>
  <c r="G72" i="31"/>
  <c r="G105" i="31"/>
  <c r="G53" i="31"/>
  <c r="G62" i="31"/>
  <c r="G28" i="31"/>
  <c r="G54" i="31"/>
  <c r="G44" i="31"/>
  <c r="G78" i="31"/>
  <c r="G114" i="31"/>
  <c r="G80" i="31"/>
  <c r="G126" i="31"/>
  <c r="G35" i="31"/>
  <c r="G68" i="31"/>
  <c r="G42" i="31"/>
  <c r="G63" i="31"/>
  <c r="G33" i="31"/>
  <c r="G51" i="31"/>
  <c r="G75" i="31"/>
  <c r="G82" i="31"/>
  <c r="G91" i="31"/>
  <c r="G123" i="31"/>
  <c r="G17" i="31"/>
  <c r="G23" i="31"/>
  <c r="G14" i="31"/>
  <c r="G22" i="31"/>
  <c r="G116" i="31"/>
  <c r="G64" i="31"/>
  <c r="G38" i="31"/>
  <c r="G92" i="31"/>
  <c r="G47" i="31"/>
  <c r="G113" i="31"/>
  <c r="G83" i="31"/>
  <c r="G36" i="31"/>
  <c r="G119" i="31"/>
  <c r="G108" i="31"/>
  <c r="G69" i="31"/>
  <c r="G107" i="31"/>
  <c r="G112" i="31"/>
  <c r="G132" i="31"/>
  <c r="G101" i="31"/>
  <c r="G77" i="31"/>
  <c r="G103" i="31"/>
  <c r="G88" i="31"/>
  <c r="G21" i="31"/>
  <c r="G20" i="31"/>
  <c r="G24" i="31"/>
  <c r="G129" i="31"/>
  <c r="G45" i="31"/>
  <c r="G66" i="31"/>
  <c r="G102" i="31"/>
  <c r="G58" i="31"/>
  <c r="G76" i="31"/>
  <c r="G27" i="31"/>
  <c r="G41" i="31"/>
  <c r="G30" i="31"/>
  <c r="G39" i="31"/>
  <c r="G110" i="31"/>
  <c r="G96" i="31"/>
  <c r="G131" i="31"/>
  <c r="G65" i="31"/>
  <c r="G111" i="31"/>
  <c r="G55" i="31"/>
  <c r="G34" i="31"/>
  <c r="G104" i="31"/>
  <c r="G120" i="31"/>
  <c r="G128" i="31"/>
  <c r="G73" i="31"/>
  <c r="G121" i="31"/>
  <c r="G97" i="31"/>
  <c r="G49" i="31"/>
  <c r="C70" i="31"/>
  <c r="E70" i="31" s="1"/>
  <c r="C25" i="31"/>
  <c r="C37" i="31"/>
  <c r="C52" i="31"/>
  <c r="E52" i="31" s="1"/>
  <c r="C74" i="31"/>
  <c r="C122" i="31"/>
  <c r="C98" i="31"/>
  <c r="C61" i="31"/>
  <c r="C85" i="31"/>
  <c r="C109" i="31"/>
  <c r="C13" i="31"/>
  <c r="G70" i="31" l="1"/>
  <c r="G52" i="31"/>
  <c r="E13" i="31"/>
  <c r="M16" i="31"/>
  <c r="E13" i="25"/>
  <c r="E61" i="31"/>
  <c r="M20" i="31"/>
  <c r="E17" i="25"/>
  <c r="E85" i="31"/>
  <c r="M22" i="31"/>
  <c r="E19" i="25"/>
  <c r="E74" i="31"/>
  <c r="E18" i="25"/>
  <c r="M21" i="31"/>
  <c r="M19" i="31"/>
  <c r="E122" i="31"/>
  <c r="E22" i="25"/>
  <c r="M25" i="31"/>
  <c r="E14" i="25"/>
  <c r="E25" i="31"/>
  <c r="M17" i="31"/>
  <c r="M24" i="31"/>
  <c r="E109" i="31"/>
  <c r="E21" i="25"/>
  <c r="E98" i="31"/>
  <c r="M23" i="31"/>
  <c r="E20" i="25"/>
  <c r="E37" i="31"/>
  <c r="M18" i="31"/>
  <c r="E15" i="25"/>
  <c r="G16" i="25"/>
  <c r="E16" i="25"/>
  <c r="C11" i="47" l="1"/>
  <c r="E11" i="47" s="1"/>
  <c r="P17" i="31"/>
  <c r="Q17" i="31"/>
  <c r="G19" i="25"/>
  <c r="G85" i="31"/>
  <c r="G98" i="31"/>
  <c r="G20" i="25"/>
  <c r="G15" i="25"/>
  <c r="G37" i="31"/>
  <c r="G14" i="25"/>
  <c r="G25" i="31"/>
  <c r="G122" i="31"/>
  <c r="G22" i="25"/>
  <c r="G74" i="31"/>
  <c r="G18" i="25"/>
  <c r="P19" i="31"/>
  <c r="Q19" i="31"/>
  <c r="Q20" i="31"/>
  <c r="P20" i="31"/>
  <c r="Q16" i="31"/>
  <c r="P16" i="31"/>
  <c r="G21" i="25"/>
  <c r="G109" i="31"/>
  <c r="Q18" i="31"/>
  <c r="P18" i="31"/>
  <c r="Q23" i="31"/>
  <c r="P23" i="31"/>
  <c r="Q24" i="31"/>
  <c r="P24" i="31"/>
  <c r="P25" i="31"/>
  <c r="Q25" i="31"/>
  <c r="P21" i="31"/>
  <c r="Q21" i="31"/>
  <c r="P22" i="31"/>
  <c r="Q22" i="31"/>
  <c r="G17" i="25"/>
  <c r="G61" i="31"/>
  <c r="G13" i="25"/>
  <c r="G13" i="31"/>
  <c r="C13" i="47" l="1"/>
  <c r="E13" i="47" s="1"/>
  <c r="C15" i="47"/>
  <c r="E15" i="47" s="1"/>
  <c r="C16" i="47"/>
  <c r="E16" i="47" s="1"/>
  <c r="C9" i="47"/>
  <c r="E9" i="47" s="1"/>
  <c r="C17" i="47"/>
  <c r="E17" i="47" s="1"/>
  <c r="C12" i="47"/>
  <c r="E12" i="47" s="1"/>
  <c r="C10" i="47"/>
  <c r="E10" i="47" s="1"/>
  <c r="C14" i="47"/>
  <c r="E14" i="47" s="1"/>
  <c r="C8" i="47"/>
  <c r="E8" i="47" s="1"/>
  <c r="F201" i="31" l="1"/>
  <c r="F234" i="31"/>
  <c r="F179" i="31"/>
  <c r="F230" i="31"/>
  <c r="F161" i="31"/>
  <c r="F168" i="31"/>
  <c r="F171" i="31"/>
  <c r="F215" i="31"/>
  <c r="F186" i="31"/>
  <c r="F224" i="31"/>
  <c r="F226" i="31"/>
  <c r="F195" i="31"/>
  <c r="F209" i="31"/>
  <c r="F204" i="31"/>
  <c r="F189" i="31"/>
  <c r="F203" i="31"/>
  <c r="F212" i="31"/>
  <c r="F170" i="31"/>
  <c r="F153" i="31"/>
  <c r="F217" i="31"/>
  <c r="F142" i="31"/>
  <c r="F160" i="31"/>
  <c r="F169" i="31"/>
  <c r="F197" i="31"/>
  <c r="F193" i="31"/>
  <c r="F138" i="31"/>
  <c r="F199" i="31"/>
  <c r="F145" i="31"/>
  <c r="F222" i="31"/>
  <c r="F221" i="31"/>
  <c r="F147" i="31"/>
  <c r="F133" i="31"/>
  <c r="F228" i="31"/>
  <c r="F150" i="31"/>
  <c r="F208" i="31"/>
  <c r="F156" i="31"/>
  <c r="F182" i="31"/>
  <c r="F188" i="31"/>
  <c r="F164" i="31"/>
  <c r="F218" i="31"/>
  <c r="F235" i="31"/>
  <c r="F200" i="31"/>
  <c r="F206" i="31"/>
  <c r="F239" i="31"/>
  <c r="F229" i="31"/>
  <c r="F219" i="31"/>
  <c r="F134" i="31"/>
  <c r="F140" i="31"/>
  <c r="F162" i="31"/>
  <c r="F240" i="31"/>
  <c r="F233" i="31"/>
  <c r="F143" i="31"/>
  <c r="F211" i="31"/>
  <c r="F176" i="31"/>
  <c r="F185" i="31"/>
  <c r="F172" i="31"/>
  <c r="F141" i="31"/>
  <c r="F159" i="31"/>
  <c r="F155" i="31"/>
  <c r="F177" i="31"/>
  <c r="F146" i="31"/>
  <c r="F196" i="31"/>
  <c r="F180" i="31"/>
  <c r="F191" i="31"/>
  <c r="F183" i="31"/>
  <c r="F173" i="31"/>
  <c r="F232" i="31"/>
  <c r="F148" i="31"/>
  <c r="F207" i="31"/>
  <c r="F192" i="31"/>
  <c r="F213" i="31"/>
  <c r="F194" i="31"/>
  <c r="F223" i="31"/>
  <c r="F181" i="31"/>
  <c r="F220" i="31"/>
  <c r="F178" i="31"/>
  <c r="F135" i="31"/>
  <c r="F198" i="31"/>
  <c r="F202" i="31"/>
  <c r="F151" i="31"/>
  <c r="F158" i="31"/>
  <c r="F167" i="31"/>
  <c r="F231" i="31"/>
  <c r="F157" i="31"/>
  <c r="F174" i="31"/>
  <c r="F225" i="31"/>
  <c r="F144" i="31"/>
  <c r="F227" i="31"/>
  <c r="F163" i="31"/>
  <c r="F175" i="31"/>
  <c r="F136" i="31"/>
  <c r="F187" i="31"/>
  <c r="F190" i="31"/>
  <c r="F154" i="31"/>
  <c r="F137" i="31"/>
  <c r="F236" i="31"/>
  <c r="F139" i="31"/>
  <c r="F152" i="31"/>
  <c r="F184" i="31"/>
  <c r="F216" i="31"/>
  <c r="F165" i="31"/>
  <c r="F149" i="31"/>
  <c r="F205" i="31"/>
  <c r="F210" i="31"/>
  <c r="F166" i="31"/>
  <c r="F237" i="31"/>
  <c r="F238" i="31"/>
  <c r="F214" i="31"/>
  <c r="F246" i="31" l="1"/>
  <c r="F247" i="31"/>
  <c r="K247" i="31" s="1"/>
  <c r="F242" i="31"/>
  <c r="K242" i="31" s="1"/>
  <c r="F252" i="31"/>
  <c r="D252" i="31" s="1"/>
  <c r="F245" i="31"/>
  <c r="F241" i="31"/>
  <c r="D241" i="31" s="1"/>
  <c r="F251" i="31"/>
  <c r="K251" i="31" s="1"/>
  <c r="F249" i="31"/>
  <c r="K249" i="31" s="1"/>
  <c r="F244" i="31"/>
  <c r="K244" i="31" s="1"/>
  <c r="F243" i="31"/>
  <c r="K243" i="31" s="1"/>
  <c r="F250" i="31"/>
  <c r="K250" i="31" s="1"/>
  <c r="F248" i="31"/>
  <c r="D248" i="31" s="1"/>
  <c r="K163" i="31"/>
  <c r="D163" i="31"/>
  <c r="K225" i="31"/>
  <c r="D225" i="31"/>
  <c r="D243" i="31"/>
  <c r="K165" i="31"/>
  <c r="D165" i="31"/>
  <c r="K184" i="31"/>
  <c r="D184" i="31"/>
  <c r="K152" i="31"/>
  <c r="D152" i="31"/>
  <c r="F263" i="31"/>
  <c r="F255" i="31"/>
  <c r="C255" i="31"/>
  <c r="F264" i="31"/>
  <c r="F253" i="31"/>
  <c r="F258" i="31"/>
  <c r="K136" i="31"/>
  <c r="D136" i="31"/>
  <c r="K175" i="31"/>
  <c r="D175" i="31"/>
  <c r="K144" i="31"/>
  <c r="D144" i="31"/>
  <c r="K158" i="31"/>
  <c r="D158" i="31"/>
  <c r="K194" i="31"/>
  <c r="D194" i="31"/>
  <c r="K207" i="31"/>
  <c r="D207" i="31"/>
  <c r="K180" i="31"/>
  <c r="D180" i="31"/>
  <c r="K196" i="31"/>
  <c r="D196" i="31"/>
  <c r="K155" i="31"/>
  <c r="D155" i="31"/>
  <c r="K172" i="31"/>
  <c r="D172" i="31"/>
  <c r="K185" i="31"/>
  <c r="D185" i="31"/>
  <c r="K162" i="31"/>
  <c r="D162" i="31"/>
  <c r="K206" i="31"/>
  <c r="D206" i="31"/>
  <c r="K182" i="31"/>
  <c r="D182" i="31"/>
  <c r="K133" i="31"/>
  <c r="D133" i="31"/>
  <c r="O26" i="31"/>
  <c r="F9" i="31"/>
  <c r="F7" i="31"/>
  <c r="K222" i="31"/>
  <c r="D222" i="31"/>
  <c r="K199" i="31"/>
  <c r="D199" i="31"/>
  <c r="K197" i="31"/>
  <c r="D197" i="31"/>
  <c r="K169" i="31"/>
  <c r="D169" i="31"/>
  <c r="O29" i="31"/>
  <c r="K153" i="31"/>
  <c r="D153" i="31"/>
  <c r="K189" i="31"/>
  <c r="D189" i="31"/>
  <c r="K204" i="31"/>
  <c r="D204" i="31"/>
  <c r="K171" i="31"/>
  <c r="D171" i="31"/>
  <c r="K161" i="31"/>
  <c r="D161" i="31"/>
  <c r="K230" i="31"/>
  <c r="D230" i="31"/>
  <c r="K214" i="31"/>
  <c r="D214" i="31"/>
  <c r="K210" i="31"/>
  <c r="D210" i="31"/>
  <c r="K237" i="31"/>
  <c r="D237" i="31"/>
  <c r="K149" i="31"/>
  <c r="D149" i="31"/>
  <c r="K137" i="31"/>
  <c r="D137" i="31"/>
  <c r="K231" i="31"/>
  <c r="D231" i="31"/>
  <c r="K151" i="31"/>
  <c r="D151" i="31"/>
  <c r="K178" i="31"/>
  <c r="D178" i="31"/>
  <c r="K223" i="31"/>
  <c r="D223" i="31"/>
  <c r="K173" i="31"/>
  <c r="D173" i="31"/>
  <c r="K183" i="31"/>
  <c r="D183" i="31"/>
  <c r="K141" i="31"/>
  <c r="D141" i="31"/>
  <c r="K143" i="31"/>
  <c r="D143" i="31"/>
  <c r="K233" i="31"/>
  <c r="D233" i="31"/>
  <c r="K240" i="31"/>
  <c r="D240" i="31"/>
  <c r="K229" i="31"/>
  <c r="D229" i="31"/>
  <c r="O34" i="31"/>
  <c r="K239" i="31"/>
  <c r="D239" i="31"/>
  <c r="K235" i="31"/>
  <c r="D235" i="31"/>
  <c r="K218" i="31"/>
  <c r="D218" i="31"/>
  <c r="K188" i="31"/>
  <c r="D188" i="31"/>
  <c r="K228" i="31"/>
  <c r="D228" i="31"/>
  <c r="K221" i="31"/>
  <c r="D221" i="31"/>
  <c r="K245" i="31"/>
  <c r="D245" i="31"/>
  <c r="K217" i="31"/>
  <c r="D217" i="31"/>
  <c r="O33" i="31"/>
  <c r="K195" i="31"/>
  <c r="D195" i="31"/>
  <c r="K215" i="31"/>
  <c r="D215" i="31"/>
  <c r="K168" i="31"/>
  <c r="D168" i="31"/>
  <c r="K201" i="31"/>
  <c r="D201" i="31"/>
  <c r="K166" i="31"/>
  <c r="D166" i="31"/>
  <c r="K154" i="31"/>
  <c r="D154" i="31"/>
  <c r="K190" i="31"/>
  <c r="D190" i="31"/>
  <c r="K157" i="31"/>
  <c r="D157" i="31"/>
  <c r="O28" i="31"/>
  <c r="K238" i="31"/>
  <c r="D238" i="31"/>
  <c r="K205" i="31"/>
  <c r="D205" i="31"/>
  <c r="O32" i="31"/>
  <c r="K216" i="31"/>
  <c r="D216" i="31"/>
  <c r="K236" i="31"/>
  <c r="D236" i="31"/>
  <c r="K187" i="31"/>
  <c r="D187" i="31"/>
  <c r="K227" i="31"/>
  <c r="D227" i="31"/>
  <c r="D247" i="31"/>
  <c r="K174" i="31"/>
  <c r="D174" i="31"/>
  <c r="K167" i="31"/>
  <c r="D167" i="31"/>
  <c r="K202" i="31"/>
  <c r="D202" i="31"/>
  <c r="K198" i="31"/>
  <c r="D198" i="31"/>
  <c r="K135" i="31"/>
  <c r="D135" i="31"/>
  <c r="K181" i="31"/>
  <c r="D181" i="31"/>
  <c r="O30" i="31"/>
  <c r="K192" i="31"/>
  <c r="D192" i="31"/>
  <c r="K191" i="31"/>
  <c r="D191" i="31"/>
  <c r="K146" i="31"/>
  <c r="D146" i="31"/>
  <c r="K177" i="31"/>
  <c r="D177" i="31"/>
  <c r="K159" i="31"/>
  <c r="D159" i="31"/>
  <c r="K200" i="31"/>
  <c r="D200" i="31"/>
  <c r="K164" i="31"/>
  <c r="D164" i="31"/>
  <c r="D250" i="31"/>
  <c r="D244" i="31"/>
  <c r="K150" i="31"/>
  <c r="D150" i="31"/>
  <c r="K147" i="31"/>
  <c r="D147" i="31"/>
  <c r="K246" i="31"/>
  <c r="D246" i="31"/>
  <c r="K142" i="31"/>
  <c r="D142" i="31"/>
  <c r="K212" i="31"/>
  <c r="D212" i="31"/>
  <c r="K203" i="31"/>
  <c r="D203" i="31"/>
  <c r="K186" i="31"/>
  <c r="D186" i="31"/>
  <c r="K179" i="31"/>
  <c r="D179" i="31"/>
  <c r="K234" i="31"/>
  <c r="D234" i="31"/>
  <c r="K139" i="31"/>
  <c r="D139" i="31"/>
  <c r="K220" i="31"/>
  <c r="D220" i="31"/>
  <c r="K213" i="31"/>
  <c r="D213" i="31"/>
  <c r="K148" i="31"/>
  <c r="D148" i="31"/>
  <c r="K232" i="31"/>
  <c r="D232" i="31"/>
  <c r="K176" i="31"/>
  <c r="D176" i="31"/>
  <c r="K211" i="31"/>
  <c r="D211" i="31"/>
  <c r="K140" i="31"/>
  <c r="D140" i="31"/>
  <c r="K134" i="31"/>
  <c r="D134" i="31"/>
  <c r="K219" i="31"/>
  <c r="D219" i="31"/>
  <c r="K156" i="31"/>
  <c r="D156" i="31"/>
  <c r="K208" i="31"/>
  <c r="D208" i="31"/>
  <c r="K145" i="31"/>
  <c r="D145" i="31"/>
  <c r="O27" i="31"/>
  <c r="K138" i="31"/>
  <c r="D138" i="31"/>
  <c r="K193" i="31"/>
  <c r="D193" i="31"/>
  <c r="O31" i="31"/>
  <c r="K160" i="31"/>
  <c r="D160" i="31"/>
  <c r="K170" i="31"/>
  <c r="D170" i="31"/>
  <c r="K209" i="31"/>
  <c r="D209" i="31"/>
  <c r="K226" i="31"/>
  <c r="D226" i="31"/>
  <c r="K224" i="31"/>
  <c r="D224" i="31"/>
  <c r="D251" i="31"/>
  <c r="D242" i="31" l="1"/>
  <c r="O35" i="31"/>
  <c r="C260" i="31"/>
  <c r="C257" i="31"/>
  <c r="C258" i="31"/>
  <c r="F256" i="31"/>
  <c r="G256" i="31" s="1"/>
  <c r="C253" i="31"/>
  <c r="F261" i="31"/>
  <c r="K248" i="31"/>
  <c r="D249" i="31"/>
  <c r="N35" i="31" s="1"/>
  <c r="C261" i="31"/>
  <c r="C256" i="31"/>
  <c r="F262" i="31"/>
  <c r="K262" i="31" s="1"/>
  <c r="C264" i="31"/>
  <c r="F257" i="31"/>
  <c r="E257" i="31" s="1"/>
  <c r="C259" i="31"/>
  <c r="F259" i="31"/>
  <c r="E259" i="31" s="1"/>
  <c r="F254" i="31"/>
  <c r="K254" i="31" s="1"/>
  <c r="C263" i="31"/>
  <c r="C262" i="31"/>
  <c r="C254" i="31"/>
  <c r="K241" i="31"/>
  <c r="F260" i="31"/>
  <c r="E260" i="31" s="1"/>
  <c r="K252" i="31"/>
  <c r="N31" i="31"/>
  <c r="N30" i="31"/>
  <c r="N33" i="31"/>
  <c r="N27" i="31"/>
  <c r="N32" i="31"/>
  <c r="N28" i="31"/>
  <c r="N34" i="31"/>
  <c r="E258" i="31"/>
  <c r="K258" i="31"/>
  <c r="G258" i="31"/>
  <c r="E253" i="31"/>
  <c r="G253" i="31"/>
  <c r="K253" i="31"/>
  <c r="K264" i="31"/>
  <c r="G264" i="31"/>
  <c r="E264" i="31"/>
  <c r="D264" i="31"/>
  <c r="G255" i="31"/>
  <c r="E255" i="31"/>
  <c r="K255" i="31"/>
  <c r="K263" i="31"/>
  <c r="D263" i="31"/>
  <c r="E263" i="31"/>
  <c r="G263" i="31"/>
  <c r="D260" i="31"/>
  <c r="N29" i="31"/>
  <c r="N26" i="31"/>
  <c r="D7" i="31"/>
  <c r="C54" i="25" s="1"/>
  <c r="D9" i="31"/>
  <c r="C42" i="25" s="1"/>
  <c r="D262" i="31"/>
  <c r="G257" i="31"/>
  <c r="K261" i="31"/>
  <c r="G261" i="31"/>
  <c r="E261" i="31"/>
  <c r="K257" i="31" l="1"/>
  <c r="G260" i="31"/>
  <c r="K260" i="31"/>
  <c r="D259" i="31"/>
  <c r="D261" i="31"/>
  <c r="E262" i="31"/>
  <c r="K259" i="31"/>
  <c r="K6" i="31" s="1"/>
  <c r="B5" i="31" s="1"/>
  <c r="D258" i="31"/>
  <c r="G259" i="31"/>
  <c r="D256" i="31"/>
  <c r="G262" i="31"/>
  <c r="D257" i="31"/>
  <c r="E256" i="31"/>
  <c r="D255" i="31"/>
  <c r="E254" i="31"/>
  <c r="K256" i="31"/>
  <c r="G254" i="31"/>
  <c r="D253" i="31"/>
  <c r="D254" i="31"/>
  <c r="R26" i="31"/>
  <c r="R28" i="31"/>
  <c r="R30" i="31"/>
  <c r="R29" i="31"/>
  <c r="R32" i="31"/>
  <c r="R31" i="31"/>
  <c r="R35" i="31"/>
  <c r="R27" i="31"/>
  <c r="R34" i="31"/>
  <c r="R33" i="31"/>
  <c r="C212" i="31" l="1"/>
  <c r="E212" i="31" s="1"/>
  <c r="C182" i="31"/>
  <c r="E182" i="31" s="1"/>
  <c r="C163" i="31"/>
  <c r="E163" i="31" s="1"/>
  <c r="C178" i="31"/>
  <c r="E178" i="31" s="1"/>
  <c r="C218" i="31"/>
  <c r="E218" i="31" s="1"/>
  <c r="C191" i="31"/>
  <c r="E191" i="31" s="1"/>
  <c r="C235" i="31"/>
  <c r="C236" i="31"/>
  <c r="C167" i="31"/>
  <c r="E167" i="31" s="1"/>
  <c r="C154" i="31"/>
  <c r="E154" i="31" s="1"/>
  <c r="C207" i="31"/>
  <c r="E207" i="31" s="1"/>
  <c r="C158" i="31"/>
  <c r="E158" i="31" s="1"/>
  <c r="C199" i="31"/>
  <c r="E199" i="31" s="1"/>
  <c r="C184" i="31"/>
  <c r="E184" i="31" s="1"/>
  <c r="C220" i="31"/>
  <c r="E220" i="31" s="1"/>
  <c r="C153" i="31"/>
  <c r="E153" i="31" s="1"/>
  <c r="C200" i="31"/>
  <c r="E200" i="31" s="1"/>
  <c r="C208" i="31"/>
  <c r="E208" i="31" s="1"/>
  <c r="C155" i="31"/>
  <c r="E155" i="31" s="1"/>
  <c r="C135" i="31"/>
  <c r="E135" i="31" s="1"/>
  <c r="C168" i="31"/>
  <c r="E168" i="31" s="1"/>
  <c r="C203" i="31"/>
  <c r="E203" i="31" s="1"/>
  <c r="C188" i="31"/>
  <c r="E188" i="31" s="1"/>
  <c r="C146" i="31"/>
  <c r="E146" i="31" s="1"/>
  <c r="C171" i="31"/>
  <c r="E171" i="31" s="1"/>
  <c r="C232" i="31"/>
  <c r="C180" i="31"/>
  <c r="E180" i="31" s="1"/>
  <c r="C138" i="31"/>
  <c r="E138" i="31" s="1"/>
  <c r="C194" i="31"/>
  <c r="E194" i="31" s="1"/>
  <c r="C192" i="31"/>
  <c r="E192" i="31" s="1"/>
  <c r="C162" i="31"/>
  <c r="E162" i="31" s="1"/>
  <c r="C183" i="31"/>
  <c r="E183" i="31" s="1"/>
  <c r="C134" i="31"/>
  <c r="E134" i="31" s="1"/>
  <c r="G183" i="31" l="1"/>
  <c r="G192" i="31"/>
  <c r="G138" i="31"/>
  <c r="G146" i="31"/>
  <c r="G203" i="31"/>
  <c r="G135" i="31"/>
  <c r="G208" i="31"/>
  <c r="G153" i="31"/>
  <c r="G184" i="31"/>
  <c r="G158" i="31"/>
  <c r="G154" i="31"/>
  <c r="G191" i="31"/>
  <c r="G178" i="31"/>
  <c r="G182" i="31"/>
  <c r="G162" i="31"/>
  <c r="G194" i="31"/>
  <c r="G180" i="31"/>
  <c r="G171" i="31"/>
  <c r="G188" i="31"/>
  <c r="G168" i="31"/>
  <c r="G155" i="31"/>
  <c r="G200" i="31"/>
  <c r="G220" i="31"/>
  <c r="G199" i="31"/>
  <c r="G207" i="31"/>
  <c r="G167" i="31"/>
  <c r="G218" i="31"/>
  <c r="G163" i="31"/>
  <c r="G212" i="31"/>
  <c r="G134" i="31"/>
  <c r="C139" i="31"/>
  <c r="E139" i="31" s="1"/>
  <c r="C143" i="31"/>
  <c r="E143" i="31" s="1"/>
  <c r="C226" i="31"/>
  <c r="E226" i="31" s="1"/>
  <c r="C219" i="31"/>
  <c r="E219" i="31" s="1"/>
  <c r="C196" i="31"/>
  <c r="E196" i="31" s="1"/>
  <c r="C142" i="31"/>
  <c r="E142" i="31" s="1"/>
  <c r="C204" i="31"/>
  <c r="E204" i="31" s="1"/>
  <c r="C137" i="31"/>
  <c r="E137" i="31" s="1"/>
  <c r="C225" i="31"/>
  <c r="E225" i="31" s="1"/>
  <c r="C152" i="31"/>
  <c r="E152" i="31" s="1"/>
  <c r="C172" i="31"/>
  <c r="E172" i="31" s="1"/>
  <c r="C159" i="31"/>
  <c r="E159" i="31" s="1"/>
  <c r="C211" i="31"/>
  <c r="E211" i="31" s="1"/>
  <c r="C197" i="31"/>
  <c r="E197" i="31" s="1"/>
  <c r="C161" i="31"/>
  <c r="E161" i="31" s="1"/>
  <c r="C187" i="31"/>
  <c r="E187" i="31" s="1"/>
  <c r="C189" i="31"/>
  <c r="E189" i="31" s="1"/>
  <c r="C206" i="31"/>
  <c r="E206" i="31" s="1"/>
  <c r="C173" i="31"/>
  <c r="E173" i="31" s="1"/>
  <c r="C214" i="31"/>
  <c r="E214" i="31" s="1"/>
  <c r="C221" i="31"/>
  <c r="E221" i="31" s="1"/>
  <c r="C190" i="31"/>
  <c r="E190" i="31" s="1"/>
  <c r="C151" i="31"/>
  <c r="E151" i="31" s="1"/>
  <c r="C230" i="31"/>
  <c r="C234" i="31"/>
  <c r="C186" i="31"/>
  <c r="E186" i="31" s="1"/>
  <c r="C231" i="31"/>
  <c r="C165" i="31"/>
  <c r="E165" i="31" s="1"/>
  <c r="C209" i="31"/>
  <c r="E209" i="31" s="1"/>
  <c r="C233" i="31"/>
  <c r="C136" i="31"/>
  <c r="E136" i="31" s="1"/>
  <c r="C244" i="31"/>
  <c r="E244" i="31" s="1"/>
  <c r="E232" i="31"/>
  <c r="C227" i="31"/>
  <c r="E227" i="31" s="1"/>
  <c r="C222" i="31"/>
  <c r="E222" i="31" s="1"/>
  <c r="C179" i="31"/>
  <c r="E179" i="31" s="1"/>
  <c r="C193" i="31"/>
  <c r="C133" i="31"/>
  <c r="C216" i="31"/>
  <c r="E216" i="31" s="1"/>
  <c r="C201" i="31"/>
  <c r="E201" i="31" s="1"/>
  <c r="C170" i="31"/>
  <c r="E170" i="31" s="1"/>
  <c r="C198" i="31"/>
  <c r="E198" i="31" s="1"/>
  <c r="C224" i="31"/>
  <c r="E224" i="31" s="1"/>
  <c r="C238" i="31"/>
  <c r="C141" i="31"/>
  <c r="E141" i="31" s="1"/>
  <c r="C223" i="31"/>
  <c r="E223" i="31" s="1"/>
  <c r="C202" i="31"/>
  <c r="E202" i="31" s="1"/>
  <c r="C140" i="31"/>
  <c r="E140" i="31" s="1"/>
  <c r="C144" i="31"/>
  <c r="E144" i="31" s="1"/>
  <c r="C247" i="31"/>
  <c r="E247" i="31" s="1"/>
  <c r="E235" i="31"/>
  <c r="C213" i="31"/>
  <c r="E213" i="31" s="1"/>
  <c r="C210" i="31"/>
  <c r="E210" i="31" s="1"/>
  <c r="C195" i="31"/>
  <c r="E195" i="31" s="1"/>
  <c r="C150" i="31"/>
  <c r="E150" i="31" s="1"/>
  <c r="C229" i="31"/>
  <c r="C240" i="31"/>
  <c r="C237" i="31"/>
  <c r="C248" i="31"/>
  <c r="E248" i="31" s="1"/>
  <c r="E236" i="31"/>
  <c r="C148" i="31"/>
  <c r="E148" i="31" s="1"/>
  <c r="C160" i="31"/>
  <c r="E160" i="31" s="1"/>
  <c r="C181" i="31"/>
  <c r="C177" i="31"/>
  <c r="E177" i="31" s="1"/>
  <c r="C185" i="31"/>
  <c r="E185" i="31" s="1"/>
  <c r="C149" i="31"/>
  <c r="E149" i="31" s="1"/>
  <c r="C174" i="31"/>
  <c r="E174" i="31" s="1"/>
  <c r="C145" i="31"/>
  <c r="C228" i="31"/>
  <c r="E228" i="31" s="1"/>
  <c r="C215" i="31"/>
  <c r="E215" i="31" s="1"/>
  <c r="C239" i="31"/>
  <c r="C156" i="31"/>
  <c r="E156" i="31" s="1"/>
  <c r="C175" i="31"/>
  <c r="E175" i="31" s="1"/>
  <c r="C176" i="31"/>
  <c r="E176" i="31" s="1"/>
  <c r="C164" i="31"/>
  <c r="E164" i="31" s="1"/>
  <c r="C166" i="31"/>
  <c r="E166" i="31" s="1"/>
  <c r="C147" i="31"/>
  <c r="E147" i="31" s="1"/>
  <c r="G147" i="31" l="1"/>
  <c r="G164" i="31"/>
  <c r="G175" i="31"/>
  <c r="G228" i="31"/>
  <c r="G174" i="31"/>
  <c r="G185" i="31"/>
  <c r="G148" i="31"/>
  <c r="G195" i="31"/>
  <c r="G213" i="31"/>
  <c r="G144" i="31"/>
  <c r="G202" i="31"/>
  <c r="G141" i="31"/>
  <c r="G224" i="31"/>
  <c r="G170" i="31"/>
  <c r="G216" i="31"/>
  <c r="G222" i="31"/>
  <c r="G232" i="31"/>
  <c r="G165" i="31"/>
  <c r="G186" i="31"/>
  <c r="G190" i="31"/>
  <c r="G214" i="31"/>
  <c r="G206" i="31"/>
  <c r="G187" i="31"/>
  <c r="G197" i="31"/>
  <c r="G159" i="31"/>
  <c r="G152" i="31"/>
  <c r="G137" i="31"/>
  <c r="G142" i="31"/>
  <c r="G219" i="31"/>
  <c r="G143" i="31"/>
  <c r="G244" i="31"/>
  <c r="G166" i="31"/>
  <c r="G176" i="31"/>
  <c r="G156" i="31"/>
  <c r="G215" i="31"/>
  <c r="G149" i="31"/>
  <c r="G177" i="31"/>
  <c r="G160" i="31"/>
  <c r="G236" i="31"/>
  <c r="G150" i="31"/>
  <c r="G210" i="31"/>
  <c r="G235" i="31"/>
  <c r="G140" i="31"/>
  <c r="G223" i="31"/>
  <c r="G198" i="31"/>
  <c r="G201" i="31"/>
  <c r="G179" i="31"/>
  <c r="G227" i="31"/>
  <c r="G136" i="31"/>
  <c r="G209" i="31"/>
  <c r="G151" i="31"/>
  <c r="G221" i="31"/>
  <c r="G173" i="31"/>
  <c r="G189" i="31"/>
  <c r="G161" i="31"/>
  <c r="G211" i="31"/>
  <c r="G172" i="31"/>
  <c r="G225" i="31"/>
  <c r="G204" i="31"/>
  <c r="G196" i="31"/>
  <c r="G226" i="31"/>
  <c r="G139" i="31"/>
  <c r="G248" i="31"/>
  <c r="G247" i="31"/>
  <c r="C251" i="31"/>
  <c r="E251" i="31" s="1"/>
  <c r="E239" i="31"/>
  <c r="E27" i="25"/>
  <c r="M30" i="31"/>
  <c r="E181" i="31"/>
  <c r="C249" i="31"/>
  <c r="E249" i="31" s="1"/>
  <c r="E237" i="31"/>
  <c r="C241" i="31"/>
  <c r="M34" i="31"/>
  <c r="E31" i="25"/>
  <c r="E229" i="31"/>
  <c r="M31" i="31"/>
  <c r="E28" i="25"/>
  <c r="E193" i="31"/>
  <c r="C245" i="31"/>
  <c r="E245" i="31" s="1"/>
  <c r="E233" i="31"/>
  <c r="C242" i="31"/>
  <c r="E242" i="31" s="1"/>
  <c r="E230" i="31"/>
  <c r="C169" i="31"/>
  <c r="C157" i="31"/>
  <c r="C217" i="31"/>
  <c r="C205" i="31"/>
  <c r="C7" i="31" s="1"/>
  <c r="M27" i="31"/>
  <c r="E24" i="25"/>
  <c r="E145" i="31"/>
  <c r="C252" i="31"/>
  <c r="E252" i="31" s="1"/>
  <c r="E240" i="31"/>
  <c r="C250" i="31"/>
  <c r="E250" i="31" s="1"/>
  <c r="E238" i="31"/>
  <c r="E23" i="25"/>
  <c r="M26" i="31"/>
  <c r="E133" i="31"/>
  <c r="C243" i="31"/>
  <c r="E243" i="31" s="1"/>
  <c r="E231" i="31"/>
  <c r="C246" i="31"/>
  <c r="E246" i="31" s="1"/>
  <c r="E234" i="31"/>
  <c r="G233" i="31" l="1"/>
  <c r="G231" i="31"/>
  <c r="G240" i="31"/>
  <c r="G245" i="31"/>
  <c r="G237" i="31"/>
  <c r="G252" i="31"/>
  <c r="G230" i="31"/>
  <c r="G249" i="31"/>
  <c r="G239" i="31"/>
  <c r="G246" i="31"/>
  <c r="G250" i="31"/>
  <c r="G243" i="31"/>
  <c r="G234" i="31"/>
  <c r="G238" i="31"/>
  <c r="G242" i="31"/>
  <c r="G251" i="31"/>
  <c r="E30" i="25"/>
  <c r="M33" i="31"/>
  <c r="E217" i="31"/>
  <c r="M29" i="31"/>
  <c r="E26" i="25"/>
  <c r="E169" i="31"/>
  <c r="E32" i="25"/>
  <c r="M35" i="31"/>
  <c r="E241" i="31"/>
  <c r="Q26" i="31"/>
  <c r="P26" i="31"/>
  <c r="P27" i="31"/>
  <c r="Q27" i="31"/>
  <c r="G229" i="31"/>
  <c r="G31" i="25"/>
  <c r="C26" i="47" s="1"/>
  <c r="E26" i="47" s="1"/>
  <c r="E55" i="25"/>
  <c r="G7" i="31"/>
  <c r="G55" i="25" s="1"/>
  <c r="P30" i="31"/>
  <c r="Q30" i="31"/>
  <c r="G23" i="25"/>
  <c r="G133" i="31"/>
  <c r="E29" i="25"/>
  <c r="M32" i="31"/>
  <c r="E205" i="31"/>
  <c r="E25" i="25"/>
  <c r="M28" i="31"/>
  <c r="E157" i="31"/>
  <c r="G193" i="31"/>
  <c r="G28" i="25"/>
  <c r="C23" i="47" s="1"/>
  <c r="E23" i="47" s="1"/>
  <c r="Q31" i="31"/>
  <c r="P31" i="31"/>
  <c r="C9" i="31"/>
  <c r="G24" i="25"/>
  <c r="G145" i="31"/>
  <c r="P34" i="31"/>
  <c r="Q34" i="31"/>
  <c r="G27" i="25"/>
  <c r="G181" i="31"/>
  <c r="C22" i="47" l="1"/>
  <c r="E22" i="47" s="1"/>
  <c r="C19" i="47"/>
  <c r="E19" i="47" s="1"/>
  <c r="E7" i="31"/>
  <c r="C18" i="47"/>
  <c r="E18" i="47" s="1"/>
  <c r="P28" i="31"/>
  <c r="Q28" i="31"/>
  <c r="P35" i="31"/>
  <c r="Q35" i="31"/>
  <c r="P29" i="31"/>
  <c r="Q29" i="31"/>
  <c r="G217" i="31"/>
  <c r="G30" i="25"/>
  <c r="C25" i="47" s="1"/>
  <c r="E25" i="47" s="1"/>
  <c r="E43" i="25"/>
  <c r="G9" i="31"/>
  <c r="G205" i="31"/>
  <c r="G29" i="25"/>
  <c r="C24" i="47" s="1"/>
  <c r="E24" i="47" s="1"/>
  <c r="G26" i="25"/>
  <c r="G169" i="31"/>
  <c r="P33" i="31"/>
  <c r="Q33" i="31"/>
  <c r="G25" i="25"/>
  <c r="G157" i="31"/>
  <c r="Q32" i="31"/>
  <c r="P32" i="31"/>
  <c r="E9" i="31"/>
  <c r="G241" i="31"/>
  <c r="G32" i="25"/>
  <c r="C27" i="47" s="1"/>
  <c r="E27" i="47" s="1"/>
  <c r="C21" i="47" l="1"/>
  <c r="E21" i="47" s="1"/>
  <c r="C20" i="47"/>
  <c r="E20" i="47" s="1"/>
  <c r="G43" i="25"/>
  <c r="C30" i="47" l="1"/>
  <c r="E30" i="47" s="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<sst xmlns="http://schemas.openxmlformats.org/spreadsheetml/2006/main" count="802" uniqueCount="193">
  <si>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</si>
  <si>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</si>
  <si>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</si>
  <si>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</si>
  <si>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</si>
  <si>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</si>
  <si>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</si>
  <si>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</si>
  <si>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</si>
  <si>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</si>
  <si>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</si>
  <si>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</si>
  <si>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</si>
  <si>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</si>
  <si>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</si>
  <si>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</si>
  <si>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</si>
  <si>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</si>
  <si>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</si>
  <si>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</si>
  <si>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</si>
  <si>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</si>
  <si>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</si>
  <si>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</si>
  <si>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</si>
  <si>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</si>
  <si>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</si>
  <si>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</si>
  <si>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</si>
  <si>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</si>
  <si>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</si>
  <si>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</si>
  <si>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</si>
  <si>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</si>
  <si>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</si>
  <si>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</si>
  <si>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</si>
  <si>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</si>
  <si>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</si>
  <si>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</si>
  <si>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</si>
  <si>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</si>
  <si>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</si>
  <si>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</si>
  <si>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</si>
  <si>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</si>
  <si>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</si>
  <si>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</si>
  <si>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</si>
  <si>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</si>
  <si>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</si>
  <si>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</si>
  <si>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</si>
  <si>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</si>
  <si>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</si>
  <si>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</si>
  <si>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</si>
  <si>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</si>
  <si>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</si>
  <si>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</si>
  <si>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</si>
  <si>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</si>
  <si>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</si>
  <si>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</si>
  <si>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</si>
  <si>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</si>
  <si>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</si>
  <si>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</si>
  <si>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</si>
  <si>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</si>
  <si>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</si>
  <si>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</si>
  <si>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</si>
  <si>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</si>
  <si>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</si>
  <si>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</si>
  <si>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</si>
  <si>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</si>
  <si>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</si>
  <si>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</si>
  <si>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</si>
  <si>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</si>
  <si>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</si>
  <si>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</si>
  <si>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</si>
  <si>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</si>
  <si>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Plant Costs  - 2015 IRP - Table 6.1 &amp; 6.2 - Page 92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</si>
  <si>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</si>
  <si>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</si>
  <si>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</si>
  <si>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</si>
  <si>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</si>
  <si>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</si>
  <si>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</si>
  <si>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</si>
  <si>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</si>
  <si>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</si>
  <si>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</si>
  <si>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</si>
  <si>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</si>
  <si>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</si>
  <si>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</si>
  <si>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</si>
  <si>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</si>
  <si>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</si>
  <si>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</si>
  <si>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</si>
  <si>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</si>
  <si>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</si>
  <si>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</si>
  <si>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</si>
  <si>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</si>
  <si>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</si>
  <si>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</si>
  <si>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</si>
  <si>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</si>
  <si>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</si>
  <si>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</si>
  <si>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</si>
  <si>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</si>
  <si>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</si>
  <si>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</si>
  <si>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</si>
  <si>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2017 IRP Update ID Wind Resource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</si>
  <si>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</si>
  <si>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</si>
  <si>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</si>
  <si>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</si>
  <si>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</si>
  <si>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</si>
  <si>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</si>
  <si>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</si>
  <si>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</si>
  <si>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</si>
  <si>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</si>
  <si>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</si>
  <si>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</si>
  <si>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</si>
  <si>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</si>
  <si>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</si>
  <si>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</si>
  <si>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</si>
  <si>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</si>
  <si>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</si>
  <si>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</si>
  <si>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</si>
  <si>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</si>
  <si>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</si>
  <si>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</si>
  <si>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</si>
  <si>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2018</t>
  </si>
  <si>
    <t>15 Year starting 2020</t>
  </si>
  <si>
    <t>2018-2032</t>
  </si>
  <si>
    <t>2020-2034</t>
  </si>
  <si>
    <t>Utah 2017.Q1 Sch 38 Solar T</t>
  </si>
  <si>
    <t>Avoided Cost Prices $/MWh</t>
  </si>
  <si>
    <t>Avoided Cost at</t>
  </si>
  <si>
    <t>Difference</t>
  </si>
  <si>
    <t>Filing</t>
  </si>
  <si>
    <t xml:space="preserve">       The levelized monthly calculation is more accurate when the QF has seasonal</t>
  </si>
  <si>
    <t xml:space="preserve">        loads or when the QF project doesn't start in January. </t>
  </si>
  <si>
    <t xml:space="preserve"> x   Extrapolated</t>
  </si>
  <si>
    <t>Inflation Rate</t>
  </si>
  <si>
    <t>2017 IRP Wyoming Wind Resource</t>
  </si>
  <si>
    <t>2017 IRP Wyoming DJ Wind Resource</t>
  </si>
  <si>
    <t>Payment Factor Corresponding to 10% ITC is 7.350%</t>
  </si>
  <si>
    <t>2017 IRP Yakima Solar Resource</t>
  </si>
  <si>
    <t>2017 IRP Geothermal PPA West Side Resource</t>
  </si>
  <si>
    <t>SCCT Resource Costs - 2017 IRP</t>
  </si>
  <si>
    <t>SCCT Statistics</t>
  </si>
  <si>
    <t>CCCT Resource Costs - 2017 IRP</t>
  </si>
  <si>
    <t>SCCT Resource Costs - 2015 Integrated Resource Plan Update</t>
  </si>
  <si>
    <t>Solar Integration Cost</t>
  </si>
  <si>
    <t>Appendix B.2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</si>
  <si>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</si>
  <si>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</si>
  <si>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</si>
  <si>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</si>
  <si>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</si>
  <si>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</si>
  <si>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</si>
  <si>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</si>
  <si>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</si>
  <si>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</si>
  <si>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</si>
  <si>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</si>
  <si>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</si>
  <si>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</si>
  <si>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</si>
  <si>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</si>
  <si>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</si>
  <si>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</si>
  <si>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IRP Utah Solar Resource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</si>
</sst>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&quot;$&quot;#,##0.00_)\(\4\)"/>
    <numFmt numFmtId="183" formatCode="&quot;$&quot;#,##0.00_)\(\3\)"/>
  </numFmts>
  <fonts count="36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0"/>
      <color rgb="FFCCECFF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0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85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2" fontId="3" fillId="0" borderId="2" xfId="0" applyNumberFormat="1" applyFont="1" applyFill="1" applyBorder="1" applyAlignment="1">
      <alignment horizontal="center"/>
    </xf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0" xfId="0" applyFont="1" applyFill="1"/>
    <xf numFmtId="172" fontId="3" fillId="0" borderId="1" xfId="0" applyFont="1" applyFill="1" applyBorder="1" applyAlignment="1">
      <alignment horizontal="center"/>
    </xf>
    <xf numFmtId="172" fontId="3" fillId="0" borderId="1" xfId="0" quotePrefix="1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81" fontId="1" fillId="0" borderId="0" xfId="10" applyNumberFormat="1" applyFont="1"/>
    <xf numFmtId="0" fontId="3" fillId="0" borderId="23" xfId="0" applyNumberFormat="1" applyFont="1" applyFill="1" applyBorder="1" applyAlignment="1">
      <alignment horizontal="center"/>
    </xf>
    <xf numFmtId="8" fontId="3" fillId="0" borderId="1" xfId="0" applyNumberFormat="1" applyFont="1" applyFill="1" applyBorder="1" applyAlignment="1">
      <alignment horizontal="center"/>
    </xf>
    <xf numFmtId="8" fontId="3" fillId="0" borderId="1" xfId="0" quotePrefix="1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8" fontId="3" fillId="0" borderId="12" xfId="0" applyNumberFormat="1" applyFont="1" applyFill="1" applyBorder="1" applyAlignment="1">
      <alignment horizontal="center"/>
    </xf>
    <xf numFmtId="172" fontId="25" fillId="0" borderId="7" xfId="0" applyFont="1" applyFill="1" applyBorder="1" applyAlignment="1">
      <alignment horizontal="center"/>
    </xf>
    <xf numFmtId="41" fontId="4" fillId="0" borderId="0" xfId="11" applyFont="1" applyFill="1" applyAlignment="1">
      <alignment horizontal="centerContinuous"/>
    </xf>
    <xf numFmtId="41" fontId="7" fillId="0" borderId="0" xfId="11" applyFont="1" applyFill="1" applyAlignment="1">
      <alignment horizontal="centerContinuous"/>
    </xf>
    <xf numFmtId="41" fontId="3" fillId="0" borderId="0" xfId="11" applyFont="1" applyFill="1" applyAlignment="1">
      <alignment horizontal="centerContinuous"/>
    </xf>
    <xf numFmtId="2" fontId="3" fillId="0" borderId="0" xfId="11" applyNumberFormat="1" applyFont="1" applyFill="1" applyAlignment="1">
      <alignment horizontal="center"/>
    </xf>
    <xf numFmtId="41" fontId="3" fillId="0" borderId="0" xfId="11" applyFont="1" applyFill="1" applyBorder="1"/>
    <xf numFmtId="41" fontId="5" fillId="0" borderId="0" xfId="11" applyFont="1" applyFill="1" applyAlignment="1">
      <alignment horizontal="centerContinuous"/>
    </xf>
    <xf numFmtId="41" fontId="3" fillId="0" borderId="0" xfId="11" applyFont="1" applyFill="1" applyAlignment="1">
      <alignment horizontal="center"/>
    </xf>
    <xf numFmtId="17" fontId="3" fillId="0" borderId="0" xfId="11" applyNumberFormat="1" applyFont="1" applyFill="1" applyAlignment="1">
      <alignment horizontal="center"/>
    </xf>
    <xf numFmtId="9" fontId="3" fillId="0" borderId="0" xfId="8" applyFont="1" applyFill="1" applyAlignment="1">
      <alignment horizontal="center"/>
    </xf>
    <xf numFmtId="17" fontId="3" fillId="0" borderId="0" xfId="11" applyNumberFormat="1" applyFont="1" applyFill="1" applyBorder="1" applyAlignment="1"/>
    <xf numFmtId="0" fontId="3" fillId="0" borderId="0" xfId="7" applyFont="1" applyFill="1" applyBorder="1" applyAlignment="1">
      <alignment horizontal="center"/>
    </xf>
    <xf numFmtId="41" fontId="3" fillId="0" borderId="0" xfId="11" quotePrefix="1" applyFont="1" applyFill="1" applyAlignment="1">
      <alignment horizontal="centerContinuous"/>
    </xf>
    <xf numFmtId="41" fontId="3" fillId="0" borderId="0" xfId="11" applyFont="1" applyFill="1" applyBorder="1" applyAlignment="1">
      <alignment horizontal="center"/>
    </xf>
    <xf numFmtId="41" fontId="3" fillId="0" borderId="0" xfId="11" applyFont="1" applyFill="1" applyAlignment="1"/>
    <xf numFmtId="0" fontId="3" fillId="0" borderId="24" xfId="11" applyNumberFormat="1" applyFont="1" applyFill="1" applyBorder="1" applyAlignment="1">
      <alignment horizontal="center"/>
    </xf>
    <xf numFmtId="8" fontId="3" fillId="0" borderId="2" xfId="11" applyNumberFormat="1" applyFont="1" applyFill="1" applyBorder="1" applyAlignment="1">
      <alignment horizontal="center"/>
    </xf>
    <xf numFmtId="8" fontId="3" fillId="0" borderId="8" xfId="11" applyNumberFormat="1" applyFont="1" applyFill="1" applyBorder="1" applyAlignment="1">
      <alignment horizontal="center"/>
    </xf>
    <xf numFmtId="168" fontId="32" fillId="0" borderId="0" xfId="11" applyNumberFormat="1" applyFont="1" applyFill="1" applyBorder="1" applyAlignment="1">
      <alignment horizontal="centerContinuous"/>
    </xf>
    <xf numFmtId="0" fontId="3" fillId="0" borderId="10" xfId="11" applyNumberFormat="1" applyFont="1" applyFill="1" applyBorder="1" applyAlignment="1">
      <alignment horizontal="center"/>
    </xf>
    <xf numFmtId="8" fontId="3" fillId="0" borderId="0" xfId="11" applyNumberFormat="1" applyFont="1" applyFill="1" applyBorder="1" applyAlignment="1">
      <alignment horizontal="center"/>
    </xf>
    <xf numFmtId="8" fontId="3" fillId="0" borderId="11" xfId="11" applyNumberFormat="1" applyFont="1" applyFill="1" applyBorder="1" applyAlignment="1">
      <alignment horizontal="center"/>
    </xf>
    <xf numFmtId="0" fontId="3" fillId="0" borderId="23" xfId="11" applyNumberFormat="1" applyFont="1" applyFill="1" applyBorder="1" applyAlignment="1">
      <alignment horizontal="center"/>
    </xf>
    <xf numFmtId="8" fontId="3" fillId="0" borderId="1" xfId="11" applyNumberFormat="1" applyFont="1" applyFill="1" applyBorder="1" applyAlignment="1">
      <alignment horizontal="center"/>
    </xf>
    <xf numFmtId="8" fontId="3" fillId="0" borderId="12" xfId="11" applyNumberFormat="1" applyFont="1" applyFill="1" applyBorder="1" applyAlignment="1">
      <alignment horizontal="center"/>
    </xf>
    <xf numFmtId="41" fontId="22" fillId="0" borderId="0" xfId="11" applyFont="1" applyFill="1"/>
    <xf numFmtId="41" fontId="3" fillId="0" borderId="0" xfId="11" applyFont="1" applyFill="1" applyAlignment="1">
      <alignment horizontal="left" indent="1"/>
    </xf>
    <xf numFmtId="182" fontId="3" fillId="0" borderId="0" xfId="11" applyNumberFormat="1" applyFont="1" applyFill="1" applyBorder="1" applyAlignment="1">
      <alignment horizontal="center"/>
    </xf>
    <xf numFmtId="175" fontId="22" fillId="0" borderId="0" xfId="8" applyNumberFormat="1" applyFont="1" applyFill="1"/>
    <xf numFmtId="8" fontId="3" fillId="0" borderId="0" xfId="11" applyNumberFormat="1"/>
    <xf numFmtId="39" fontId="3" fillId="0" borderId="0" xfId="29" quotePrefix="1" applyNumberFormat="1" applyFont="1" applyFill="1" applyBorder="1" applyAlignment="1">
      <alignment horizontal="center"/>
    </xf>
    <xf numFmtId="39" fontId="3" fillId="0" borderId="0" xfId="11" applyNumberFormat="1" applyFont="1" applyFill="1" applyBorder="1" applyAlignment="1">
      <alignment horizontal="center"/>
    </xf>
    <xf numFmtId="43" fontId="3" fillId="0" borderId="0" xfId="1" applyFont="1" applyFill="1"/>
    <xf numFmtId="8" fontId="3" fillId="0" borderId="0" xfId="11" applyNumberFormat="1" applyFont="1" applyFill="1"/>
    <xf numFmtId="17" fontId="1" fillId="10" borderId="5" xfId="10" applyNumberFormat="1" applyFont="1" applyFill="1" applyBorder="1" applyAlignment="1">
      <alignment horizontal="center"/>
    </xf>
    <xf numFmtId="172" fontId="27" fillId="10" borderId="2" xfId="10" applyNumberFormat="1" applyFont="1" applyFill="1" applyBorder="1"/>
    <xf numFmtId="41" fontId="27" fillId="10" borderId="8" xfId="10" applyNumberFormat="1" applyFont="1" applyFill="1" applyBorder="1"/>
    <xf numFmtId="168" fontId="27" fillId="10" borderId="8" xfId="10" applyNumberFormat="1" applyFont="1" applyFill="1" applyBorder="1"/>
    <xf numFmtId="17" fontId="1" fillId="10" borderId="13" xfId="10" applyNumberFormat="1" applyFont="1" applyFill="1" applyBorder="1" applyAlignment="1">
      <alignment horizontal="center"/>
    </xf>
    <xf numFmtId="172" fontId="27" fillId="10" borderId="0" xfId="10" applyNumberFormat="1" applyFont="1" applyFill="1" applyBorder="1"/>
    <xf numFmtId="41" fontId="27" fillId="10" borderId="11" xfId="10" applyNumberFormat="1" applyFont="1" applyFill="1" applyBorder="1"/>
    <xf numFmtId="168" fontId="27" fillId="10" borderId="11" xfId="10" applyNumberFormat="1" applyFont="1" applyFill="1" applyBorder="1"/>
    <xf numFmtId="17" fontId="1" fillId="10" borderId="6" xfId="10" applyNumberFormat="1" applyFont="1" applyFill="1" applyBorder="1" applyAlignment="1">
      <alignment horizontal="center"/>
    </xf>
    <xf numFmtId="172" fontId="27" fillId="10" borderId="1" xfId="10" applyNumberFormat="1" applyFont="1" applyFill="1" applyBorder="1"/>
    <xf numFmtId="41" fontId="27" fillId="10" borderId="12" xfId="10" applyNumberFormat="1" applyFont="1" applyFill="1" applyBorder="1"/>
    <xf numFmtId="168" fontId="27" fillId="10" borderId="12" xfId="10" applyNumberFormat="1" applyFont="1" applyFill="1" applyBorder="1"/>
    <xf numFmtId="0" fontId="3" fillId="0" borderId="0" xfId="26" applyFont="1" applyFill="1"/>
    <xf numFmtId="14" fontId="3" fillId="0" borderId="0" xfId="27" applyNumberFormat="1" applyFont="1" applyFill="1"/>
    <xf numFmtId="180" fontId="29" fillId="0" borderId="0" xfId="28" applyNumberFormat="1" applyFill="1" applyAlignment="1" applyProtection="1"/>
    <xf numFmtId="7" fontId="3" fillId="0" borderId="0" xfId="2" applyNumberFormat="1" applyFont="1" applyFill="1"/>
    <xf numFmtId="180" fontId="30" fillId="0" borderId="0" xfId="0" applyNumberFormat="1" applyFont="1" applyFill="1"/>
    <xf numFmtId="43" fontId="1" fillId="0" borderId="0" xfId="1" applyFont="1"/>
    <xf numFmtId="164" fontId="1" fillId="0" borderId="0" xfId="1" applyNumberFormat="1" applyFont="1"/>
    <xf numFmtId="164" fontId="1" fillId="0" borderId="0" xfId="10" applyNumberFormat="1" applyFont="1"/>
    <xf numFmtId="183" fontId="3" fillId="0" borderId="0" xfId="0" applyNumberFormat="1" applyFont="1" applyFill="1" applyBorder="1" applyAlignment="1">
      <alignment horizontal="center"/>
    </xf>
    <xf numFmtId="178" fontId="3" fillId="0" borderId="0" xfId="11" applyNumberFormat="1" applyFont="1" applyFill="1" applyBorder="1" applyAlignment="1">
      <alignment horizontal="center"/>
    </xf>
    <xf numFmtId="172" fontId="33" fillId="0" borderId="0" xfId="0" applyFont="1" applyFill="1" applyAlignment="1">
      <alignment horizontal="centerContinuous"/>
    </xf>
    <xf numFmtId="172" fontId="34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4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2" fontId="3" fillId="0" borderId="24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1" borderId="24" xfId="0" applyNumberFormat="1" applyFont="1" applyFill="1" applyBorder="1" applyAlignment="1">
      <alignment horizontal="center"/>
    </xf>
    <xf numFmtId="8" fontId="3" fillId="11" borderId="2" xfId="0" applyNumberFormat="1" applyFont="1" applyFill="1" applyBorder="1" applyAlignment="1">
      <alignment horizontal="center"/>
    </xf>
    <xf numFmtId="8" fontId="3" fillId="11" borderId="8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3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6" fontId="3" fillId="0" borderId="0" xfId="25" applyNumberFormat="1" applyFont="1" applyFill="1" applyBorder="1" applyAlignment="1">
      <alignment horizontal="right"/>
    </xf>
  </cellXfs>
  <cellStyles count="30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Exhibit GND-1 - 5.24.2005" xfId="29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2">
    <dxf>
      <font>
        <b/>
        <i/>
        <condense val="0"/>
        <extend val="0"/>
      </font>
      <fill>
        <patternFill>
          <bgColor indexed="42"/>
        </patternFill>
      </fill>
    </dxf>
    <dxf>
      <numFmt numFmtId="184" formatCode="&quot;$&quot;#,##0.00_)&quot;x&quot;"/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pr%20-%20Sch%2037%20Update\Sent%20Out\Public%20Workpapers\17-035-T07%20RMP%20Wkpr%20-%20Avoided%20Cost%20Study-Solar%20T%2005-30-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2%20-%20UT%202017.Q1%20-%201a%20-%20GRID%20AC%20Study%20CONF%20_2017%2005%2030%20Solar%20T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1%20-%20UT%202017.Q1%20-%201a%20-%20GRID%20AC%20Study%20CONF%20_2017%2005%2030%20Thermal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2%20-%20UT%202017.Q1%20-%201b%20-%20GRID%20AC%20Study%20CONF%20_2017%2005%2030%20Solar%20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Data\101.2%20-%20UT%202017.Q1%20-%20PDDRR%20-%20CONF%20_2017%2005%2024%20(2405.44%20MW)%20Solar%20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/>
      <sheetData sheetId="1"/>
      <sheetData sheetId="2" refreshError="1"/>
      <sheetData sheetId="3">
        <row r="6">
          <cell r="M6">
            <v>10</v>
          </cell>
        </row>
        <row r="7">
          <cell r="M7">
            <v>0.31060683789954335</v>
          </cell>
        </row>
        <row r="13">
          <cell r="G13">
            <v>16.172539336430155</v>
          </cell>
        </row>
        <row r="14">
          <cell r="G14">
            <v>21.460840743430747</v>
          </cell>
        </row>
        <row r="15">
          <cell r="G15">
            <v>21.024038533062892</v>
          </cell>
        </row>
        <row r="16">
          <cell r="G16">
            <v>17.085410856710421</v>
          </cell>
        </row>
        <row r="17">
          <cell r="G17">
            <v>17.660120712634402</v>
          </cell>
        </row>
        <row r="18">
          <cell r="G18">
            <v>17.52322998911449</v>
          </cell>
        </row>
        <row r="19">
          <cell r="G19">
            <v>18.835768841801322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>
        <row r="7">
          <cell r="B7">
            <v>2018</v>
          </cell>
          <cell r="C7">
            <v>19.250043658773009</v>
          </cell>
          <cell r="D7">
            <v>23.140322371746471</v>
          </cell>
          <cell r="E7">
            <v>23.864604970920222</v>
          </cell>
          <cell r="F7">
            <v>22.006137168063088</v>
          </cell>
          <cell r="G7">
            <v>17.524755047587693</v>
          </cell>
          <cell r="H7">
            <v>16.183946796317848</v>
          </cell>
          <cell r="I7">
            <v>16.496173215446618</v>
          </cell>
          <cell r="J7">
            <v>21.761099668480071</v>
          </cell>
          <cell r="K7">
            <v>21.432139877745605</v>
          </cell>
          <cell r="L7">
            <v>17.43829584988924</v>
          </cell>
          <cell r="M7">
            <v>18.05437081117363</v>
          </cell>
          <cell r="N7">
            <v>17.954246608275422</v>
          </cell>
          <cell r="O7">
            <v>19.19688111967686</v>
          </cell>
        </row>
        <row r="8">
          <cell r="B8">
            <v>2019</v>
          </cell>
          <cell r="C8">
            <v>16.868880232833014</v>
          </cell>
          <cell r="D8">
            <v>20.246414089941329</v>
          </cell>
          <cell r="E8">
            <v>16.21513948673001</v>
          </cell>
          <cell r="F8">
            <v>16.292101419630445</v>
          </cell>
          <cell r="G8">
            <v>14.984419175063348</v>
          </cell>
          <cell r="H8">
            <v>14.677119191194723</v>
          </cell>
          <cell r="I8">
            <v>14.968275411390845</v>
          </cell>
          <cell r="J8">
            <v>21.420880255315989</v>
          </cell>
          <cell r="K8">
            <v>19.439118685408832</v>
          </cell>
          <cell r="L8">
            <v>15.139468941168357</v>
          </cell>
          <cell r="M8">
            <v>16.458452218290613</v>
          </cell>
          <cell r="N8">
            <v>16.775063259891514</v>
          </cell>
          <cell r="O8">
            <v>17.082720716022564</v>
          </cell>
        </row>
        <row r="9">
          <cell r="B9">
            <v>2020</v>
          </cell>
          <cell r="C9">
            <v>14.64660008667553</v>
          </cell>
          <cell r="D9">
            <v>16.5792270911221</v>
          </cell>
          <cell r="E9">
            <v>16.194752793763982</v>
          </cell>
          <cell r="F9">
            <v>14.790725562507841</v>
          </cell>
          <cell r="G9">
            <v>14.222724917347763</v>
          </cell>
          <cell r="H9">
            <v>12.756836355530396</v>
          </cell>
          <cell r="I9">
            <v>12.500076859315101</v>
          </cell>
          <cell r="J9">
            <v>14.168425955937009</v>
          </cell>
          <cell r="K9">
            <v>15.015570488835531</v>
          </cell>
          <cell r="L9">
            <v>16.932456575630702</v>
          </cell>
          <cell r="M9">
            <v>14.974929033300242</v>
          </cell>
          <cell r="N9">
            <v>15.519500155906938</v>
          </cell>
          <cell r="O9">
            <v>15.659441861764018</v>
          </cell>
        </row>
        <row r="10">
          <cell r="B10">
            <v>2021</v>
          </cell>
          <cell r="C10">
            <v>15.926849235069184</v>
          </cell>
          <cell r="D10">
            <v>16.473998688777407</v>
          </cell>
          <cell r="E10">
            <v>16.778526645342918</v>
          </cell>
          <cell r="F10">
            <v>17.872030509343389</v>
          </cell>
          <cell r="G10">
            <v>15.24313963359703</v>
          </cell>
          <cell r="H10">
            <v>14.45601405983755</v>
          </cell>
          <cell r="I10">
            <v>14.13159544050203</v>
          </cell>
          <cell r="J10">
            <v>14.35538146615564</v>
          </cell>
          <cell r="K10">
            <v>16.570407619265701</v>
          </cell>
          <cell r="L10">
            <v>19.142268743419088</v>
          </cell>
          <cell r="M10">
            <v>15.680353596653591</v>
          </cell>
          <cell r="N10">
            <v>15.916205500264091</v>
          </cell>
          <cell r="O10">
            <v>16.502727422342527</v>
          </cell>
        </row>
        <row r="11">
          <cell r="B11">
            <v>2022</v>
          </cell>
          <cell r="C11">
            <v>16.881138949524562</v>
          </cell>
          <cell r="D11">
            <v>16.719215897871365</v>
          </cell>
          <cell r="E11">
            <v>18.076510426751248</v>
          </cell>
          <cell r="F11">
            <v>18.966015115314164</v>
          </cell>
          <cell r="G11">
            <v>16.157899579729143</v>
          </cell>
          <cell r="H11">
            <v>15.544917305573588</v>
          </cell>
          <cell r="I11">
            <v>15.11236067399477</v>
          </cell>
          <cell r="J11">
            <v>15.543464803179148</v>
          </cell>
          <cell r="K11">
            <v>16.111188220024836</v>
          </cell>
          <cell r="L11">
            <v>20.154224039619109</v>
          </cell>
          <cell r="M11">
            <v>18.048187565226925</v>
          </cell>
          <cell r="N11">
            <v>17.186383856644792</v>
          </cell>
          <cell r="O11">
            <v>17.105764382962597</v>
          </cell>
        </row>
        <row r="12">
          <cell r="B12">
            <v>2023</v>
          </cell>
          <cell r="C12">
            <v>18.589679642657114</v>
          </cell>
          <cell r="D12">
            <v>17.341627971857928</v>
          </cell>
          <cell r="E12">
            <v>17.564603058116756</v>
          </cell>
          <cell r="F12">
            <v>20.070472342332625</v>
          </cell>
          <cell r="G12">
            <v>16.932815922860176</v>
          </cell>
          <cell r="H12">
            <v>16.732550133071808</v>
          </cell>
          <cell r="I12">
            <v>16.820900168869223</v>
          </cell>
          <cell r="J12">
            <v>18.268947355208134</v>
          </cell>
          <cell r="K12">
            <v>19.895074256071542</v>
          </cell>
          <cell r="L12">
            <v>22.089774004934604</v>
          </cell>
          <cell r="M12">
            <v>20.129944849458404</v>
          </cell>
          <cell r="N12">
            <v>19.033003822464423</v>
          </cell>
          <cell r="O12">
            <v>18.314565894570915</v>
          </cell>
        </row>
        <row r="13">
          <cell r="B13">
            <v>2024</v>
          </cell>
          <cell r="C13">
            <v>19.709240300900312</v>
          </cell>
          <cell r="D13">
            <v>17.178749133503274</v>
          </cell>
          <cell r="E13">
            <v>19.900598477778697</v>
          </cell>
          <cell r="F13">
            <v>22.103039547149301</v>
          </cell>
          <cell r="G13">
            <v>17.653780047811399</v>
          </cell>
          <cell r="H13">
            <v>17.049536220790131</v>
          </cell>
          <cell r="I13">
            <v>17.761373647286437</v>
          </cell>
          <cell r="J13">
            <v>19.774746943436487</v>
          </cell>
          <cell r="K13">
            <v>23.637007692284708</v>
          </cell>
          <cell r="L13">
            <v>21.486056930281912</v>
          </cell>
          <cell r="M13">
            <v>20.902000555728545</v>
          </cell>
          <cell r="N13">
            <v>19.49506781982458</v>
          </cell>
          <cell r="O13">
            <v>18.671075791460805</v>
          </cell>
        </row>
        <row r="14">
          <cell r="B14">
            <v>2025</v>
          </cell>
          <cell r="C14">
            <v>20.436374024080369</v>
          </cell>
          <cell r="D14">
            <v>19.440162251885731</v>
          </cell>
          <cell r="E14">
            <v>21.072161880823476</v>
          </cell>
          <cell r="F14">
            <v>23.111462601778182</v>
          </cell>
          <cell r="G14">
            <v>19.085320008356341</v>
          </cell>
          <cell r="H14">
            <v>18.124210354640724</v>
          </cell>
          <cell r="I14">
            <v>18.670734425680276</v>
          </cell>
          <cell r="J14">
            <v>19.710389905933162</v>
          </cell>
          <cell r="K14">
            <v>21.113066792798634</v>
          </cell>
          <cell r="L14">
            <v>22.8157871338096</v>
          </cell>
          <cell r="M14">
            <v>21.972788434127139</v>
          </cell>
          <cell r="N14">
            <v>22.445127456911074</v>
          </cell>
          <cell r="O14">
            <v>19.076937445787145</v>
          </cell>
        </row>
        <row r="15">
          <cell r="B15">
            <v>2026</v>
          </cell>
          <cell r="C15">
            <v>20.85845087367716</v>
          </cell>
          <cell r="D15">
            <v>20.946740771277742</v>
          </cell>
          <cell r="E15">
            <v>21.625492798985405</v>
          </cell>
          <cell r="F15">
            <v>23.301667182728924</v>
          </cell>
          <cell r="G15">
            <v>19.31917104944197</v>
          </cell>
          <cell r="H15">
            <v>18.727790693237896</v>
          </cell>
          <cell r="I15">
            <v>20.056387246968274</v>
          </cell>
          <cell r="J15">
            <v>21.148264414181572</v>
          </cell>
          <cell r="K15">
            <v>18.437198408155083</v>
          </cell>
          <cell r="L15">
            <v>24.802650750782352</v>
          </cell>
          <cell r="M15">
            <v>22.549704963971486</v>
          </cell>
          <cell r="N15">
            <v>21.333274159948918</v>
          </cell>
          <cell r="O15">
            <v>19.178917824858601</v>
          </cell>
        </row>
        <row r="16">
          <cell r="B16">
            <v>2027</v>
          </cell>
          <cell r="C16">
            <v>22.157224736911555</v>
          </cell>
          <cell r="D16">
            <v>20.849291362589028</v>
          </cell>
          <cell r="E16">
            <v>22.118015400636537</v>
          </cell>
          <cell r="F16">
            <v>24.2196121777305</v>
          </cell>
          <cell r="G16">
            <v>19.998303978785447</v>
          </cell>
          <cell r="H16">
            <v>19.20848443814171</v>
          </cell>
          <cell r="I16">
            <v>20.797487160278884</v>
          </cell>
          <cell r="J16">
            <v>22.124894931065533</v>
          </cell>
          <cell r="K16">
            <v>23.424875011085891</v>
          </cell>
          <cell r="L16">
            <v>26.550958413021018</v>
          </cell>
          <cell r="M16">
            <v>23.196431045419672</v>
          </cell>
          <cell r="N16">
            <v>21.934410222909044</v>
          </cell>
          <cell r="O16">
            <v>21.496395467832929</v>
          </cell>
        </row>
        <row r="17">
          <cell r="B17">
            <v>2028</v>
          </cell>
          <cell r="C17">
            <v>23.278655591496271</v>
          </cell>
          <cell r="D17">
            <v>22.880478959435276</v>
          </cell>
          <cell r="E17">
            <v>23.25040343667623</v>
          </cell>
          <cell r="F17">
            <v>24.619327519931776</v>
          </cell>
          <cell r="G17">
            <v>21.116463417384569</v>
          </cell>
          <cell r="H17">
            <v>21.423747890058781</v>
          </cell>
          <cell r="I17">
            <v>21.260305777721864</v>
          </cell>
          <cell r="J17">
            <v>24.035867080219507</v>
          </cell>
          <cell r="K17">
            <v>24.13183864773152</v>
          </cell>
          <cell r="L17">
            <v>25.750777028588303</v>
          </cell>
          <cell r="M17">
            <v>24.504411856568847</v>
          </cell>
          <cell r="N17">
            <v>23.353836000091103</v>
          </cell>
          <cell r="O17">
            <v>24.737818910470981</v>
          </cell>
        </row>
        <row r="18">
          <cell r="B18">
            <v>2029</v>
          </cell>
          <cell r="C18">
            <v>24.493555872947621</v>
          </cell>
          <cell r="D18">
            <v>22.130537434195094</v>
          </cell>
          <cell r="E18">
            <v>25.03274695428961</v>
          </cell>
          <cell r="F18">
            <v>26.165753471720642</v>
          </cell>
          <cell r="G18">
            <v>22.15844810424435</v>
          </cell>
          <cell r="H18">
            <v>21.54962619912973</v>
          </cell>
          <cell r="I18">
            <v>22.466696487075197</v>
          </cell>
          <cell r="J18">
            <v>24.973039302611049</v>
          </cell>
          <cell r="K18">
            <v>25.251409463832246</v>
          </cell>
          <cell r="L18">
            <v>27.215631993139937</v>
          </cell>
          <cell r="M18">
            <v>26.34891554503989</v>
          </cell>
          <cell r="N18">
            <v>25.311506921347494</v>
          </cell>
          <cell r="O18">
            <v>28.576869713328193</v>
          </cell>
        </row>
        <row r="19">
          <cell r="B19">
            <v>2030</v>
          </cell>
          <cell r="C19">
            <v>27.195669451269342</v>
          </cell>
          <cell r="D19">
            <v>30.033714890184044</v>
          </cell>
          <cell r="E19">
            <v>28.658422351134501</v>
          </cell>
          <cell r="F19">
            <v>27.089954030726016</v>
          </cell>
          <cell r="G19">
            <v>23.609299045083706</v>
          </cell>
          <cell r="H19">
            <v>24.368209705319714</v>
          </cell>
          <cell r="I19">
            <v>24.202976211716074</v>
          </cell>
          <cell r="J19">
            <v>28.284441390284385</v>
          </cell>
          <cell r="K19">
            <v>28.602136408040867</v>
          </cell>
          <cell r="L19">
            <v>29.54578529309293</v>
          </cell>
          <cell r="M19">
            <v>28.30015652142399</v>
          </cell>
          <cell r="N19">
            <v>26.780341124001939</v>
          </cell>
          <cell r="O19">
            <v>33.624146303144542</v>
          </cell>
        </row>
        <row r="20">
          <cell r="B20">
            <v>2031</v>
          </cell>
          <cell r="C20">
            <v>28.229998014755015</v>
          </cell>
          <cell r="D20">
            <v>33.765371105086395</v>
          </cell>
          <cell r="E20">
            <v>30.301261330627863</v>
          </cell>
          <cell r="F20">
            <v>28.173979230777945</v>
          </cell>
          <cell r="G20">
            <v>24.928505872302132</v>
          </cell>
          <cell r="H20">
            <v>24.724874396085813</v>
          </cell>
          <cell r="I20">
            <v>24.936179665549549</v>
          </cell>
          <cell r="J20">
            <v>29.937753908997941</v>
          </cell>
          <cell r="K20">
            <v>29.595108499892124</v>
          </cell>
          <cell r="L20">
            <v>30.121865341885321</v>
          </cell>
          <cell r="M20">
            <v>29.181902618974977</v>
          </cell>
          <cell r="N20">
            <v>26.646684345252112</v>
          </cell>
          <cell r="O20">
            <v>33.945107421624897</v>
          </cell>
        </row>
        <row r="21">
          <cell r="B21">
            <v>2032</v>
          </cell>
          <cell r="C21">
            <v>29.778381559652534</v>
          </cell>
          <cell r="D21">
            <v>35.117740797915246</v>
          </cell>
          <cell r="E21">
            <v>31.332543255456191</v>
          </cell>
          <cell r="F21">
            <v>29.312635308358633</v>
          </cell>
          <cell r="G21">
            <v>25.834900499995218</v>
          </cell>
          <cell r="H21">
            <v>27.361103532477951</v>
          </cell>
          <cell r="I21">
            <v>25.719570800163698</v>
          </cell>
          <cell r="J21">
            <v>32.304148647981002</v>
          </cell>
          <cell r="K21">
            <v>31.025142415624259</v>
          </cell>
          <cell r="L21">
            <v>30.439790548608229</v>
          </cell>
          <cell r="M21">
            <v>30.335362411476829</v>
          </cell>
          <cell r="N21">
            <v>29.638879909850477</v>
          </cell>
          <cell r="O21">
            <v>37.915532730448234</v>
          </cell>
        </row>
        <row r="22">
          <cell r="B22">
            <v>2033</v>
          </cell>
          <cell r="C22">
            <v>35.093513104678649</v>
          </cell>
          <cell r="D22">
            <v>41.238833008794714</v>
          </cell>
          <cell r="E22">
            <v>38.07190668168824</v>
          </cell>
          <cell r="F22">
            <v>31.795120178180643</v>
          </cell>
          <cell r="G22">
            <v>27.429253235768012</v>
          </cell>
          <cell r="H22">
            <v>27.939586023596814</v>
          </cell>
          <cell r="I22">
            <v>27.510805815932216</v>
          </cell>
          <cell r="J22">
            <v>47.269651286255638</v>
          </cell>
          <cell r="K22">
            <v>39.926912798549971</v>
          </cell>
          <cell r="L22">
            <v>33.587960993447723</v>
          </cell>
          <cell r="M22">
            <v>33.947605048857248</v>
          </cell>
          <cell r="N22">
            <v>35.260604857617352</v>
          </cell>
          <cell r="O22">
            <v>51.466509834664222</v>
          </cell>
        </row>
        <row r="23">
          <cell r="B23">
            <v>2034</v>
          </cell>
          <cell r="C23">
            <v>40.346960169377851</v>
          </cell>
          <cell r="D23">
            <v>50.756602254199386</v>
          </cell>
          <cell r="E23">
            <v>43.97222241525219</v>
          </cell>
          <cell r="F23">
            <v>35.677110276836991</v>
          </cell>
          <cell r="G23">
            <v>29.18496500577319</v>
          </cell>
          <cell r="H23">
            <v>32.362596465901426</v>
          </cell>
          <cell r="I23">
            <v>28.912214864576907</v>
          </cell>
          <cell r="J23">
            <v>59.005220150831519</v>
          </cell>
          <cell r="K23">
            <v>46.201680456708779</v>
          </cell>
          <cell r="L23">
            <v>36.133050976891354</v>
          </cell>
          <cell r="M23">
            <v>42.048139899490039</v>
          </cell>
          <cell r="N23">
            <v>42.191562329409997</v>
          </cell>
          <cell r="O23">
            <v>54.413016404765607</v>
          </cell>
        </row>
        <row r="24">
          <cell r="B24">
            <v>2035</v>
          </cell>
          <cell r="C24">
            <v>-6.5026899201630309E-2</v>
          </cell>
          <cell r="D24">
            <v>-8.9596085866808256E-2</v>
          </cell>
          <cell r="E24">
            <v>-0.11197752188096603</v>
          </cell>
          <cell r="F24">
            <v>-0.1807440337277797</v>
          </cell>
          <cell r="G24">
            <v>-0.24331131203396275</v>
          </cell>
          <cell r="H24">
            <v>-7.8985873414750857E-2</v>
          </cell>
          <cell r="I24">
            <v>-6.409970250491967E-2</v>
          </cell>
          <cell r="J24">
            <v>0.131209542300572</v>
          </cell>
          <cell r="K24">
            <v>8.0728077713610839E-3</v>
          </cell>
          <cell r="L24">
            <v>-8.5057036832457675E-2</v>
          </cell>
          <cell r="M24">
            <v>5.7796069845138985E-2</v>
          </cell>
          <cell r="N24">
            <v>-0.13481686679384824</v>
          </cell>
          <cell r="O24">
            <v>-8.6436000471519586E-2</v>
          </cell>
        </row>
        <row r="25">
          <cell r="B25">
            <v>2036</v>
          </cell>
          <cell r="C25">
            <v>-8.7947147396313097E-2</v>
          </cell>
          <cell r="D25">
            <v>-8.11357767664556E-2</v>
          </cell>
          <cell r="E25">
            <v>-0.10254128241069396</v>
          </cell>
          <cell r="F25">
            <v>-0.15470903137263639</v>
          </cell>
          <cell r="G25">
            <v>-0.21149215009528916</v>
          </cell>
          <cell r="H25">
            <v>-0.17966091319739655</v>
          </cell>
          <cell r="I25">
            <v>-0.17248509637480575</v>
          </cell>
          <cell r="J25">
            <v>5.1682091900956267E-2</v>
          </cell>
          <cell r="K25">
            <v>6.1120712162546227E-2</v>
          </cell>
          <cell r="L25">
            <v>-6.4761454515903677E-2</v>
          </cell>
          <cell r="M25">
            <v>-5.4903435918255541E-2</v>
          </cell>
          <cell r="N25">
            <v>-6.9785698106567873E-2</v>
          </cell>
          <cell r="O25">
            <v>-4.9275432352897226E-2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3706.4000000001397</v>
          </cell>
          <cell r="H32">
            <v>4371.0999999998603</v>
          </cell>
          <cell r="I32">
            <v>6964</v>
          </cell>
          <cell r="J32">
            <v>355.40000000002328</v>
          </cell>
          <cell r="K32">
            <v>1021.0999999999767</v>
          </cell>
          <cell r="L32">
            <v>11063.100000000093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6257.7100000008941</v>
          </cell>
          <cell r="S32">
            <v>0</v>
          </cell>
          <cell r="T32">
            <v>2020.7000000001863</v>
          </cell>
          <cell r="U32">
            <v>262.89999999990687</v>
          </cell>
          <cell r="V32">
            <v>5.9000000001396984</v>
          </cell>
          <cell r="W32">
            <v>558.94999999995343</v>
          </cell>
          <cell r="X32">
            <v>1826.4600000000792</v>
          </cell>
          <cell r="Y32">
            <v>1582.8000000000466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376.60000000149012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362.60000000009313</v>
          </cell>
          <cell r="AK32">
            <v>0</v>
          </cell>
          <cell r="AL32">
            <v>0</v>
          </cell>
          <cell r="AM32">
            <v>14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52.300000000745058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21.400000000139698</v>
          </cell>
          <cell r="AX32">
            <v>0</v>
          </cell>
          <cell r="AY32">
            <v>16.400000000372529</v>
          </cell>
          <cell r="AZ32">
            <v>14.5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-588.10000000149012</v>
          </cell>
          <cell r="BF32">
            <v>-655.60000000009313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67.5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26.5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26.5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-3144.1000000014901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1235.3999999999069</v>
          </cell>
          <cell r="CK32">
            <v>141.5</v>
          </cell>
          <cell r="CL32">
            <v>184</v>
          </cell>
          <cell r="CM32">
            <v>18</v>
          </cell>
          <cell r="CN32">
            <v>3921.5</v>
          </cell>
          <cell r="CO32">
            <v>-8644.5</v>
          </cell>
          <cell r="CP32">
            <v>0</v>
          </cell>
          <cell r="CQ32">
            <v>0</v>
          </cell>
          <cell r="CR32">
            <v>6092.2999999970198</v>
          </cell>
          <cell r="CS32">
            <v>0</v>
          </cell>
          <cell r="CT32">
            <v>0</v>
          </cell>
          <cell r="CU32">
            <v>-1827</v>
          </cell>
          <cell r="CV32">
            <v>0</v>
          </cell>
          <cell r="CW32">
            <v>945.20000000018626</v>
          </cell>
          <cell r="CX32">
            <v>302</v>
          </cell>
          <cell r="CY32">
            <v>965</v>
          </cell>
          <cell r="CZ32">
            <v>3611</v>
          </cell>
          <cell r="DA32">
            <v>0</v>
          </cell>
          <cell r="DB32">
            <v>2096.0999999998603</v>
          </cell>
          <cell r="DC32">
            <v>0</v>
          </cell>
          <cell r="DD32">
            <v>0</v>
          </cell>
          <cell r="DE32">
            <v>3752.6000000014901</v>
          </cell>
          <cell r="DF32">
            <v>0</v>
          </cell>
          <cell r="DG32">
            <v>71.200000000186265</v>
          </cell>
          <cell r="DH32">
            <v>0</v>
          </cell>
          <cell r="DI32">
            <v>0</v>
          </cell>
          <cell r="DJ32">
            <v>96.399999999906868</v>
          </cell>
          <cell r="DK32">
            <v>159.39999999990687</v>
          </cell>
          <cell r="DL32">
            <v>2075</v>
          </cell>
          <cell r="DM32">
            <v>1134.7999999998137</v>
          </cell>
          <cell r="DN32">
            <v>0</v>
          </cell>
          <cell r="DO32">
            <v>211.39999999990687</v>
          </cell>
          <cell r="DP32">
            <v>3.599999999627471</v>
          </cell>
          <cell r="DQ32">
            <v>0.79999999981373549</v>
          </cell>
          <cell r="DR32">
            <v>3267.1000000014901</v>
          </cell>
          <cell r="DS32">
            <v>0</v>
          </cell>
          <cell r="DT32">
            <v>144.20000000018626</v>
          </cell>
          <cell r="DU32">
            <v>0</v>
          </cell>
          <cell r="DV32">
            <v>0</v>
          </cell>
          <cell r="DW32">
            <v>29.199999999953434</v>
          </cell>
          <cell r="DX32">
            <v>106.80000000004657</v>
          </cell>
          <cell r="DY32">
            <v>51.5</v>
          </cell>
          <cell r="DZ32">
            <v>2524.2000000001863</v>
          </cell>
          <cell r="EA32">
            <v>0</v>
          </cell>
          <cell r="EB32">
            <v>411.19999999995343</v>
          </cell>
          <cell r="EC32">
            <v>0</v>
          </cell>
          <cell r="ED32">
            <v>0</v>
          </cell>
        </row>
        <row r="33">
          <cell r="F33">
            <v>32224.299999999814</v>
          </cell>
          <cell r="G33">
            <v>27009.800000000047</v>
          </cell>
          <cell r="H33">
            <v>32079.700000000186</v>
          </cell>
          <cell r="I33">
            <v>10894.550000000047</v>
          </cell>
          <cell r="J33">
            <v>2420.2000000001863</v>
          </cell>
          <cell r="K33">
            <v>1125.8000000000466</v>
          </cell>
          <cell r="L33">
            <v>0</v>
          </cell>
          <cell r="M33">
            <v>3099</v>
          </cell>
          <cell r="N33">
            <v>2442.7999999998137</v>
          </cell>
          <cell r="O33">
            <v>14454</v>
          </cell>
          <cell r="P33">
            <v>18942.200000000186</v>
          </cell>
          <cell r="Q33">
            <v>11731.400000000373</v>
          </cell>
          <cell r="R33">
            <v>33277.120000004768</v>
          </cell>
          <cell r="S33">
            <v>1656.5999999996275</v>
          </cell>
          <cell r="T33">
            <v>1066.4000000003725</v>
          </cell>
          <cell r="U33">
            <v>2028.7999999998137</v>
          </cell>
          <cell r="V33">
            <v>21630.599999999977</v>
          </cell>
          <cell r="W33">
            <v>1573.6199999999953</v>
          </cell>
          <cell r="X33">
            <v>2970.7000000000116</v>
          </cell>
          <cell r="Y33">
            <v>811.70000000018626</v>
          </cell>
          <cell r="Z33">
            <v>0</v>
          </cell>
          <cell r="AA33">
            <v>-843.5</v>
          </cell>
          <cell r="AB33">
            <v>873.70000000018626</v>
          </cell>
          <cell r="AC33">
            <v>908.79999999981374</v>
          </cell>
          <cell r="AD33">
            <v>599.70000000018626</v>
          </cell>
          <cell r="AE33">
            <v>17084.75</v>
          </cell>
          <cell r="AF33">
            <v>603.5</v>
          </cell>
          <cell r="AG33">
            <v>1290.7000000001863</v>
          </cell>
          <cell r="AH33">
            <v>729.5</v>
          </cell>
          <cell r="AI33">
            <v>77.199999999953434</v>
          </cell>
          <cell r="AJ33">
            <v>6972.8500000000931</v>
          </cell>
          <cell r="AK33">
            <v>5835.8000000000466</v>
          </cell>
          <cell r="AL33">
            <v>0</v>
          </cell>
          <cell r="AM33">
            <v>4565</v>
          </cell>
          <cell r="AN33">
            <v>4427.7000000001863</v>
          </cell>
          <cell r="AO33">
            <v>1156.7999999998137</v>
          </cell>
          <cell r="AP33">
            <v>-12322</v>
          </cell>
          <cell r="AQ33">
            <v>3747.7000000001863</v>
          </cell>
          <cell r="AR33">
            <v>7059.5</v>
          </cell>
          <cell r="AS33">
            <v>687</v>
          </cell>
          <cell r="AT33">
            <v>112.59999999962747</v>
          </cell>
          <cell r="AU33">
            <v>1499.7999999998137</v>
          </cell>
          <cell r="AV33">
            <v>0</v>
          </cell>
          <cell r="AW33">
            <v>83.699999999953434</v>
          </cell>
          <cell r="AX33">
            <v>266.39999999990687</v>
          </cell>
          <cell r="AY33">
            <v>0</v>
          </cell>
          <cell r="AZ33">
            <v>0</v>
          </cell>
          <cell r="BA33">
            <v>464.5</v>
          </cell>
          <cell r="BB33">
            <v>394.5</v>
          </cell>
          <cell r="BC33">
            <v>418</v>
          </cell>
          <cell r="BD33">
            <v>3133</v>
          </cell>
          <cell r="BE33">
            <v>-2793.2999999970198</v>
          </cell>
          <cell r="BF33">
            <v>176.5</v>
          </cell>
          <cell r="BG33">
            <v>-6237.4000000003725</v>
          </cell>
          <cell r="BH33">
            <v>0</v>
          </cell>
          <cell r="BI33">
            <v>0</v>
          </cell>
          <cell r="BJ33">
            <v>50.100000000093132</v>
          </cell>
          <cell r="BK33">
            <v>69.200000000186265</v>
          </cell>
          <cell r="BL33">
            <v>0</v>
          </cell>
          <cell r="BM33">
            <v>790</v>
          </cell>
          <cell r="BN33">
            <v>396</v>
          </cell>
          <cell r="BO33">
            <v>175</v>
          </cell>
          <cell r="BP33">
            <v>115</v>
          </cell>
          <cell r="BQ33">
            <v>1672.2999999998137</v>
          </cell>
          <cell r="BR33">
            <v>4489.2000000029802</v>
          </cell>
          <cell r="BS33">
            <v>183.5</v>
          </cell>
          <cell r="BT33">
            <v>121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31</v>
          </cell>
          <cell r="BZ33">
            <v>18</v>
          </cell>
          <cell r="CA33">
            <v>184</v>
          </cell>
          <cell r="CB33">
            <v>103</v>
          </cell>
          <cell r="CC33">
            <v>384.5</v>
          </cell>
          <cell r="CD33">
            <v>3464.2000000001863</v>
          </cell>
          <cell r="CE33">
            <v>1808.7999999970198</v>
          </cell>
          <cell r="CF33">
            <v>1157</v>
          </cell>
          <cell r="CG33">
            <v>1722</v>
          </cell>
          <cell r="CH33">
            <v>914</v>
          </cell>
          <cell r="CI33">
            <v>0</v>
          </cell>
          <cell r="CJ33">
            <v>0</v>
          </cell>
          <cell r="CK33">
            <v>1534.5999999996275</v>
          </cell>
          <cell r="CL33">
            <v>0</v>
          </cell>
          <cell r="CM33">
            <v>19</v>
          </cell>
          <cell r="CN33">
            <v>4259</v>
          </cell>
          <cell r="CO33">
            <v>-9763</v>
          </cell>
          <cell r="CP33">
            <v>141</v>
          </cell>
          <cell r="CQ33">
            <v>1825.2000000001863</v>
          </cell>
          <cell r="CR33">
            <v>26908.29999999702</v>
          </cell>
          <cell r="CS33">
            <v>2970.5</v>
          </cell>
          <cell r="CT33">
            <v>61</v>
          </cell>
          <cell r="CU33">
            <v>26</v>
          </cell>
          <cell r="CV33">
            <v>1030.2999999998137</v>
          </cell>
          <cell r="CW33">
            <v>0</v>
          </cell>
          <cell r="CX33">
            <v>0</v>
          </cell>
          <cell r="CY33">
            <v>1482</v>
          </cell>
          <cell r="CZ33">
            <v>18</v>
          </cell>
          <cell r="DA33">
            <v>-9541.5</v>
          </cell>
          <cell r="DB33">
            <v>9144</v>
          </cell>
          <cell r="DC33">
            <v>18254</v>
          </cell>
          <cell r="DD33">
            <v>3464</v>
          </cell>
          <cell r="DE33">
            <v>-9148.8999999985099</v>
          </cell>
          <cell r="DF33">
            <v>4685</v>
          </cell>
          <cell r="DG33">
            <v>151</v>
          </cell>
          <cell r="DH33">
            <v>25.5</v>
          </cell>
          <cell r="DI33">
            <v>698.79999999981374</v>
          </cell>
          <cell r="DJ33">
            <v>35.799999999813735</v>
          </cell>
          <cell r="DK33">
            <v>0</v>
          </cell>
          <cell r="DL33">
            <v>0</v>
          </cell>
          <cell r="DM33">
            <v>-18921</v>
          </cell>
          <cell r="DN33">
            <v>0</v>
          </cell>
          <cell r="DO33">
            <v>4175.5</v>
          </cell>
          <cell r="DP33">
            <v>0</v>
          </cell>
          <cell r="DQ33">
            <v>0.5</v>
          </cell>
          <cell r="DR33">
            <v>8441.1999999955297</v>
          </cell>
          <cell r="DS33">
            <v>1641</v>
          </cell>
          <cell r="DT33">
            <v>76</v>
          </cell>
          <cell r="DU33">
            <v>18</v>
          </cell>
          <cell r="DV33">
            <v>1092.5</v>
          </cell>
          <cell r="DW33">
            <v>100.70000000018626</v>
          </cell>
          <cell r="DX33">
            <v>0</v>
          </cell>
          <cell r="DY33">
            <v>1593</v>
          </cell>
          <cell r="DZ33">
            <v>0</v>
          </cell>
          <cell r="EA33">
            <v>477.5</v>
          </cell>
          <cell r="EB33">
            <v>1953.5</v>
          </cell>
          <cell r="EC33">
            <v>0</v>
          </cell>
          <cell r="ED33">
            <v>1489</v>
          </cell>
        </row>
        <row r="34">
          <cell r="F34">
            <v>2126.2399999999907</v>
          </cell>
          <cell r="G34">
            <v>3252.7199999999721</v>
          </cell>
          <cell r="H34">
            <v>17571.349999999977</v>
          </cell>
          <cell r="I34">
            <v>2636.7200000000012</v>
          </cell>
          <cell r="J34">
            <v>4406.4329999999991</v>
          </cell>
          <cell r="K34">
            <v>4828.2257</v>
          </cell>
          <cell r="L34">
            <v>120029.19999999995</v>
          </cell>
          <cell r="M34">
            <v>24924</v>
          </cell>
          <cell r="N34">
            <v>4223.5999999996275</v>
          </cell>
          <cell r="O34">
            <v>7700.5</v>
          </cell>
          <cell r="P34">
            <v>3870.7999999998137</v>
          </cell>
          <cell r="Q34">
            <v>1705.5</v>
          </cell>
          <cell r="R34">
            <v>-219081.63399999589</v>
          </cell>
          <cell r="S34">
            <v>2287.3000000000466</v>
          </cell>
          <cell r="T34">
            <v>4103</v>
          </cell>
          <cell r="U34">
            <v>142.70000000018626</v>
          </cell>
          <cell r="V34">
            <v>7179.5999999998603</v>
          </cell>
          <cell r="W34">
            <v>6355.5339999999997</v>
          </cell>
          <cell r="X34">
            <v>1571.3320000000003</v>
          </cell>
          <cell r="Y34">
            <v>-252314.5</v>
          </cell>
          <cell r="Z34">
            <v>13156.5</v>
          </cell>
          <cell r="AA34">
            <v>-1777.5</v>
          </cell>
          <cell r="AB34">
            <v>214</v>
          </cell>
          <cell r="AC34">
            <v>0</v>
          </cell>
          <cell r="AD34">
            <v>0.40000000013969839</v>
          </cell>
          <cell r="AE34">
            <v>2610.4799999967217</v>
          </cell>
          <cell r="AF34">
            <v>54.600000000093132</v>
          </cell>
          <cell r="AG34">
            <v>450.5</v>
          </cell>
          <cell r="AH34">
            <v>0</v>
          </cell>
          <cell r="AI34">
            <v>419.40000000037253</v>
          </cell>
          <cell r="AJ34">
            <v>36.199999999953434</v>
          </cell>
          <cell r="AK34">
            <v>181.13999999989755</v>
          </cell>
          <cell r="AL34">
            <v>719.60000000009313</v>
          </cell>
          <cell r="AM34">
            <v>25.299999999813735</v>
          </cell>
          <cell r="AN34">
            <v>150.40000000037253</v>
          </cell>
          <cell r="AO34">
            <v>274</v>
          </cell>
          <cell r="AP34">
            <v>0</v>
          </cell>
          <cell r="AQ34">
            <v>299.3399999999674</v>
          </cell>
          <cell r="AR34">
            <v>5902.7600000053644</v>
          </cell>
          <cell r="AS34">
            <v>0</v>
          </cell>
          <cell r="AT34">
            <v>0</v>
          </cell>
          <cell r="AU34">
            <v>95</v>
          </cell>
          <cell r="AV34">
            <v>329.40000000037253</v>
          </cell>
          <cell r="AW34">
            <v>1078.5600000000559</v>
          </cell>
          <cell r="AX34">
            <v>0</v>
          </cell>
          <cell r="AY34">
            <v>1327.7999999998137</v>
          </cell>
          <cell r="AZ34">
            <v>37.799999999813735</v>
          </cell>
          <cell r="BA34">
            <v>77</v>
          </cell>
          <cell r="BB34">
            <v>2954.5999999996275</v>
          </cell>
          <cell r="BC34">
            <v>2.599999999627471</v>
          </cell>
          <cell r="BD34">
            <v>0</v>
          </cell>
          <cell r="BE34">
            <v>19887.79999999702</v>
          </cell>
          <cell r="BF34">
            <v>0</v>
          </cell>
          <cell r="BG34">
            <v>16770.800000000047</v>
          </cell>
          <cell r="BH34">
            <v>6</v>
          </cell>
          <cell r="BI34">
            <v>0</v>
          </cell>
          <cell r="BJ34">
            <v>1121.5999999999767</v>
          </cell>
          <cell r="BK34">
            <v>235.89999999990687</v>
          </cell>
          <cell r="BL34">
            <v>521.5</v>
          </cell>
          <cell r="BM34">
            <v>41.5</v>
          </cell>
          <cell r="BN34">
            <v>0</v>
          </cell>
          <cell r="BO34">
            <v>1071.5</v>
          </cell>
          <cell r="BP34">
            <v>119</v>
          </cell>
          <cell r="BQ34">
            <v>0</v>
          </cell>
          <cell r="BR34">
            <v>-26086.510000005364</v>
          </cell>
          <cell r="BS34">
            <v>0</v>
          </cell>
          <cell r="BT34">
            <v>-31185.700000000186</v>
          </cell>
          <cell r="BU34">
            <v>7</v>
          </cell>
          <cell r="BV34">
            <v>202.20000000018626</v>
          </cell>
          <cell r="BW34">
            <v>538.18999999994412</v>
          </cell>
          <cell r="BX34">
            <v>2215.3999999999069</v>
          </cell>
          <cell r="BY34">
            <v>531</v>
          </cell>
          <cell r="BZ34">
            <v>31.799999999813735</v>
          </cell>
          <cell r="CA34">
            <v>181</v>
          </cell>
          <cell r="CB34">
            <v>1386.2999999998137</v>
          </cell>
          <cell r="CC34">
            <v>6.2999999998137355</v>
          </cell>
          <cell r="CD34">
            <v>0</v>
          </cell>
          <cell r="CE34">
            <v>-270543.61999999732</v>
          </cell>
          <cell r="CF34">
            <v>-885.5</v>
          </cell>
          <cell r="CG34">
            <v>0</v>
          </cell>
          <cell r="CH34">
            <v>0</v>
          </cell>
          <cell r="CI34">
            <v>159.5</v>
          </cell>
          <cell r="CJ34">
            <v>648.88000000000466</v>
          </cell>
          <cell r="CK34">
            <v>387.5</v>
          </cell>
          <cell r="CL34">
            <v>342</v>
          </cell>
          <cell r="CM34">
            <v>71.5</v>
          </cell>
          <cell r="CN34">
            <v>-1727</v>
          </cell>
          <cell r="CO34">
            <v>-270167</v>
          </cell>
          <cell r="CP34">
            <v>626.5</v>
          </cell>
          <cell r="CQ34">
            <v>0</v>
          </cell>
          <cell r="CR34">
            <v>410.8200000077486</v>
          </cell>
          <cell r="CS34">
            <v>69.700000000186265</v>
          </cell>
          <cell r="CT34">
            <v>0</v>
          </cell>
          <cell r="CU34">
            <v>0</v>
          </cell>
          <cell r="CV34">
            <v>0</v>
          </cell>
          <cell r="CW34">
            <v>2393.6200000001118</v>
          </cell>
          <cell r="CX34">
            <v>0</v>
          </cell>
          <cell r="CY34">
            <v>234.5</v>
          </cell>
          <cell r="CZ34">
            <v>2247.5</v>
          </cell>
          <cell r="DA34">
            <v>-9764</v>
          </cell>
          <cell r="DB34">
            <v>4559.5</v>
          </cell>
          <cell r="DC34">
            <v>670</v>
          </cell>
          <cell r="DD34">
            <v>0</v>
          </cell>
          <cell r="DE34">
            <v>29436.30000000447</v>
          </cell>
          <cell r="DF34">
            <v>849.40000000037253</v>
          </cell>
          <cell r="DG34">
            <v>632.40000000037253</v>
          </cell>
          <cell r="DH34">
            <v>1</v>
          </cell>
          <cell r="DI34">
            <v>0</v>
          </cell>
          <cell r="DJ34">
            <v>3238.0999999999767</v>
          </cell>
          <cell r="DK34">
            <v>1655.8999999999069</v>
          </cell>
          <cell r="DL34">
            <v>617</v>
          </cell>
          <cell r="DM34">
            <v>22332.5</v>
          </cell>
          <cell r="DN34">
            <v>110</v>
          </cell>
          <cell r="DO34">
            <v>0</v>
          </cell>
          <cell r="DP34">
            <v>0</v>
          </cell>
          <cell r="DQ34">
            <v>0</v>
          </cell>
          <cell r="DR34">
            <v>7466</v>
          </cell>
          <cell r="DS34">
            <v>0</v>
          </cell>
          <cell r="DT34">
            <v>0</v>
          </cell>
          <cell r="DU34">
            <v>62.5</v>
          </cell>
          <cell r="DV34">
            <v>1141.2999999998137</v>
          </cell>
          <cell r="DW34">
            <v>3537.5</v>
          </cell>
          <cell r="DX34">
            <v>1215.2000000001863</v>
          </cell>
          <cell r="DY34">
            <v>126</v>
          </cell>
          <cell r="DZ34">
            <v>929.5</v>
          </cell>
          <cell r="EA34">
            <v>223</v>
          </cell>
          <cell r="EB34">
            <v>216</v>
          </cell>
          <cell r="EC34">
            <v>15</v>
          </cell>
          <cell r="ED34">
            <v>0</v>
          </cell>
        </row>
        <row r="35">
          <cell r="F35">
            <v>20614.560000000056</v>
          </cell>
          <cell r="G35">
            <v>2448.3999999999069</v>
          </cell>
          <cell r="H35">
            <v>7842.8000000000466</v>
          </cell>
          <cell r="I35">
            <v>10716.260000000009</v>
          </cell>
          <cell r="J35">
            <v>483.31000000005588</v>
          </cell>
          <cell r="K35">
            <v>71.850000000093132</v>
          </cell>
          <cell r="L35">
            <v>2224.3999999999069</v>
          </cell>
          <cell r="M35">
            <v>0</v>
          </cell>
          <cell r="N35">
            <v>1605.5</v>
          </cell>
          <cell r="O35">
            <v>5016.6000000000931</v>
          </cell>
          <cell r="P35">
            <v>19897.699999999721</v>
          </cell>
          <cell r="Q35">
            <v>19269.259999999776</v>
          </cell>
          <cell r="R35">
            <v>42235.90000000596</v>
          </cell>
          <cell r="S35">
            <v>20381.199999999721</v>
          </cell>
          <cell r="T35">
            <v>1711.3000000002794</v>
          </cell>
          <cell r="U35">
            <v>3542.0999999996275</v>
          </cell>
          <cell r="V35">
            <v>11532.659999999916</v>
          </cell>
          <cell r="W35">
            <v>521.45999999996275</v>
          </cell>
          <cell r="X35">
            <v>12.300000000279397</v>
          </cell>
          <cell r="Y35">
            <v>293.37999999988824</v>
          </cell>
          <cell r="Z35">
            <v>0</v>
          </cell>
          <cell r="AA35">
            <v>104.79999999981374</v>
          </cell>
          <cell r="AB35">
            <v>6</v>
          </cell>
          <cell r="AC35">
            <v>1280.7000000001863</v>
          </cell>
          <cell r="AD35">
            <v>2850</v>
          </cell>
          <cell r="AE35">
            <v>4082.5</v>
          </cell>
          <cell r="AF35">
            <v>1295.2999999998137</v>
          </cell>
          <cell r="AG35">
            <v>1896.8000000002794</v>
          </cell>
          <cell r="AH35">
            <v>664.1999999997206</v>
          </cell>
          <cell r="AI35">
            <v>210.43999999994412</v>
          </cell>
          <cell r="AJ35">
            <v>1773.5600000000559</v>
          </cell>
          <cell r="AK35">
            <v>0</v>
          </cell>
          <cell r="AL35">
            <v>0</v>
          </cell>
          <cell r="AM35">
            <v>0</v>
          </cell>
          <cell r="AN35">
            <v>280.79999999981374</v>
          </cell>
          <cell r="AO35">
            <v>6.2999999998137355</v>
          </cell>
          <cell r="AP35">
            <v>-9350.5999999996275</v>
          </cell>
          <cell r="AQ35">
            <v>7305.6999999997206</v>
          </cell>
          <cell r="AR35">
            <v>11080.439999997616</v>
          </cell>
          <cell r="AS35">
            <v>1323.4000000003725</v>
          </cell>
          <cell r="AT35">
            <v>148</v>
          </cell>
          <cell r="AU35">
            <v>871.60000000009313</v>
          </cell>
          <cell r="AV35">
            <v>11.399999999906868</v>
          </cell>
          <cell r="AW35">
            <v>53.5</v>
          </cell>
          <cell r="AX35">
            <v>100.42999999993481</v>
          </cell>
          <cell r="AY35">
            <v>0</v>
          </cell>
          <cell r="AZ35">
            <v>0</v>
          </cell>
          <cell r="BA35">
            <v>100.20000000018626</v>
          </cell>
          <cell r="BB35">
            <v>13.200000000186265</v>
          </cell>
          <cell r="BC35">
            <v>307.40000000037253</v>
          </cell>
          <cell r="BD35">
            <v>8151.3100000000559</v>
          </cell>
          <cell r="BE35">
            <v>7264.6899999976158</v>
          </cell>
          <cell r="BF35">
            <v>790.29999999981374</v>
          </cell>
          <cell r="BG35">
            <v>3639.3000000002794</v>
          </cell>
          <cell r="BH35">
            <v>0</v>
          </cell>
          <cell r="BI35">
            <v>253.90000000037253</v>
          </cell>
          <cell r="BJ35">
            <v>717.18999999994412</v>
          </cell>
          <cell r="BK35">
            <v>130.5</v>
          </cell>
          <cell r="BL35">
            <v>0</v>
          </cell>
          <cell r="BM35">
            <v>13.299999999813735</v>
          </cell>
          <cell r="BN35">
            <v>112.20000000018626</v>
          </cell>
          <cell r="BO35">
            <v>10.799999999813735</v>
          </cell>
          <cell r="BP35">
            <v>185.5</v>
          </cell>
          <cell r="BQ35">
            <v>1411.7000000001863</v>
          </cell>
          <cell r="BR35">
            <v>2549.3999999910593</v>
          </cell>
          <cell r="BS35">
            <v>261</v>
          </cell>
          <cell r="BT35">
            <v>-3470.2000000001863</v>
          </cell>
          <cell r="BU35">
            <v>13.100000000093132</v>
          </cell>
          <cell r="BV35">
            <v>0</v>
          </cell>
          <cell r="BW35">
            <v>24.799999999813735</v>
          </cell>
          <cell r="BX35">
            <v>82.5</v>
          </cell>
          <cell r="BY35">
            <v>1254.6000000000931</v>
          </cell>
          <cell r="BZ35">
            <v>0</v>
          </cell>
          <cell r="CA35">
            <v>211</v>
          </cell>
          <cell r="CB35">
            <v>0</v>
          </cell>
          <cell r="CC35">
            <v>650.59999999962747</v>
          </cell>
          <cell r="CD35">
            <v>3522</v>
          </cell>
          <cell r="CE35">
            <v>-19428</v>
          </cell>
          <cell r="CF35">
            <v>-3640.1000000000931</v>
          </cell>
          <cell r="CG35">
            <v>1514.4000000003725</v>
          </cell>
          <cell r="CH35">
            <v>831</v>
          </cell>
          <cell r="CI35">
            <v>235.10000000009313</v>
          </cell>
          <cell r="CJ35">
            <v>58.900000000372529</v>
          </cell>
          <cell r="CK35">
            <v>0</v>
          </cell>
          <cell r="CL35">
            <v>0</v>
          </cell>
          <cell r="CM35">
            <v>0</v>
          </cell>
          <cell r="CN35">
            <v>-20493.5</v>
          </cell>
          <cell r="CO35">
            <v>-1565.0999999996275</v>
          </cell>
          <cell r="CP35">
            <v>278.29999999981374</v>
          </cell>
          <cell r="CQ35">
            <v>3353</v>
          </cell>
          <cell r="CR35">
            <v>12815.30000000447</v>
          </cell>
          <cell r="CS35">
            <v>3413.7999999998137</v>
          </cell>
          <cell r="CT35">
            <v>141.79999999981374</v>
          </cell>
          <cell r="CU35">
            <v>350.8000000002794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20.200000000186265</v>
          </cell>
          <cell r="DA35">
            <v>621</v>
          </cell>
          <cell r="DB35">
            <v>-1297.4000000003725</v>
          </cell>
          <cell r="DC35">
            <v>7133.4000000003725</v>
          </cell>
          <cell r="DD35">
            <v>2431.7000000001863</v>
          </cell>
          <cell r="DE35">
            <v>7557.5</v>
          </cell>
          <cell r="DF35">
            <v>4735.5</v>
          </cell>
          <cell r="DG35">
            <v>2069.2999999998137</v>
          </cell>
          <cell r="DH35">
            <v>890.89999999990687</v>
          </cell>
          <cell r="DI35">
            <v>0</v>
          </cell>
          <cell r="DJ35">
            <v>88.700000000186265</v>
          </cell>
          <cell r="DK35">
            <v>0</v>
          </cell>
          <cell r="DL35">
            <v>182.39999999990687</v>
          </cell>
          <cell r="DM35">
            <v>-2191.2000000001863</v>
          </cell>
          <cell r="DN35">
            <v>367.59999999962747</v>
          </cell>
          <cell r="DO35">
            <v>13.599999999627471</v>
          </cell>
          <cell r="DP35">
            <v>665.5</v>
          </cell>
          <cell r="DQ35">
            <v>735.20000000018626</v>
          </cell>
          <cell r="DR35">
            <v>9884.8999999985099</v>
          </cell>
          <cell r="DS35">
            <v>1855.7999999998137</v>
          </cell>
          <cell r="DT35">
            <v>1431.7999999998137</v>
          </cell>
          <cell r="DU35">
            <v>925.10000000009313</v>
          </cell>
          <cell r="DV35">
            <v>696.79999999981374</v>
          </cell>
          <cell r="DW35">
            <v>109.20000000018626</v>
          </cell>
          <cell r="DX35">
            <v>0</v>
          </cell>
          <cell r="DY35">
            <v>0</v>
          </cell>
          <cell r="DZ35">
            <v>0</v>
          </cell>
          <cell r="EA35">
            <v>331.5</v>
          </cell>
          <cell r="EB35">
            <v>31.100000000558794</v>
          </cell>
          <cell r="EC35">
            <v>302.79999999981374</v>
          </cell>
          <cell r="ED35">
            <v>4200.7999999998137</v>
          </cell>
        </row>
        <row r="36">
          <cell r="F36">
            <v>57405.5</v>
          </cell>
          <cell r="G36">
            <v>27785.400000000373</v>
          </cell>
          <cell r="H36">
            <v>49895.5</v>
          </cell>
          <cell r="I36">
            <v>19355.5</v>
          </cell>
          <cell r="J36">
            <v>7881</v>
          </cell>
          <cell r="K36">
            <v>12011</v>
          </cell>
          <cell r="L36">
            <v>13030</v>
          </cell>
          <cell r="M36">
            <v>-7380</v>
          </cell>
          <cell r="N36">
            <v>8962</v>
          </cell>
          <cell r="O36">
            <v>40787</v>
          </cell>
          <cell r="P36">
            <v>33211</v>
          </cell>
          <cell r="Q36">
            <v>41103</v>
          </cell>
          <cell r="R36">
            <v>40125.5</v>
          </cell>
          <cell r="S36">
            <v>15342</v>
          </cell>
          <cell r="T36">
            <v>0</v>
          </cell>
          <cell r="U36">
            <v>0</v>
          </cell>
          <cell r="V36">
            <v>6027</v>
          </cell>
          <cell r="W36">
            <v>1978.5</v>
          </cell>
          <cell r="X36">
            <v>2641</v>
          </cell>
          <cell r="Y36">
            <v>3228</v>
          </cell>
          <cell r="Z36">
            <v>4768</v>
          </cell>
          <cell r="AA36">
            <v>0</v>
          </cell>
          <cell r="AB36">
            <v>2014</v>
          </cell>
          <cell r="AC36">
            <v>2507</v>
          </cell>
          <cell r="AD36">
            <v>1620</v>
          </cell>
          <cell r="AE36">
            <v>8504</v>
          </cell>
          <cell r="AF36">
            <v>-2</v>
          </cell>
          <cell r="AG36">
            <v>-473</v>
          </cell>
          <cell r="AH36">
            <v>0</v>
          </cell>
          <cell r="AI36">
            <v>0</v>
          </cell>
          <cell r="AJ36">
            <v>119.5</v>
          </cell>
          <cell r="AK36">
            <v>334.5</v>
          </cell>
          <cell r="AL36">
            <v>132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8393</v>
          </cell>
          <cell r="AR36">
            <v>848.80000000447035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3.7999999998137355</v>
          </cell>
          <cell r="BC36">
            <v>0</v>
          </cell>
          <cell r="BD36">
            <v>845</v>
          </cell>
          <cell r="BE36">
            <v>511.29999999701977</v>
          </cell>
          <cell r="BF36">
            <v>58.299999999813735</v>
          </cell>
          <cell r="BG36">
            <v>0</v>
          </cell>
          <cell r="BH36">
            <v>0</v>
          </cell>
          <cell r="BI36">
            <v>0</v>
          </cell>
          <cell r="BJ36">
            <v>24.5</v>
          </cell>
          <cell r="BK36">
            <v>136.59999999962747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291.89999999996508</v>
          </cell>
          <cell r="BR36">
            <v>368.43999999947846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368.44000000000233</v>
          </cell>
          <cell r="CD36">
            <v>0</v>
          </cell>
          <cell r="CE36">
            <v>918.24000000022352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38.099999999976717</v>
          </cell>
          <cell r="CN36">
            <v>880.14000000001397</v>
          </cell>
          <cell r="CO36">
            <v>0</v>
          </cell>
          <cell r="CP36">
            <v>0</v>
          </cell>
          <cell r="CQ36">
            <v>0</v>
          </cell>
          <cell r="CR36">
            <v>469.00000000046566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258.88000000000466</v>
          </cell>
          <cell r="CZ36">
            <v>1234.820000000007</v>
          </cell>
          <cell r="DA36">
            <v>-942.5</v>
          </cell>
          <cell r="DB36">
            <v>-134.14000000001397</v>
          </cell>
          <cell r="DC36">
            <v>0</v>
          </cell>
          <cell r="DD36">
            <v>51.940000000002328</v>
          </cell>
          <cell r="DE36">
            <v>431.25</v>
          </cell>
          <cell r="DF36">
            <v>448.94000000000233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-17.689999999944121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1294.2299999999814</v>
          </cell>
          <cell r="DS36">
            <v>0</v>
          </cell>
          <cell r="DT36">
            <v>0</v>
          </cell>
          <cell r="DU36">
            <v>0</v>
          </cell>
          <cell r="DV36">
            <v>101.6699999999837</v>
          </cell>
          <cell r="DW36">
            <v>0</v>
          </cell>
          <cell r="DX36">
            <v>0</v>
          </cell>
          <cell r="DY36">
            <v>732.44000000000233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460.11999999999534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-324.46560000005411</v>
          </cell>
          <cell r="H38">
            <v>-319.0559999999823</v>
          </cell>
          <cell r="I38">
            <v>-714.75119999999879</v>
          </cell>
          <cell r="J38">
            <v>-40.574400000041351</v>
          </cell>
          <cell r="K38">
            <v>-166.59021000005305</v>
          </cell>
          <cell r="L38">
            <v>-1504.5993799997959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-1397.1012299992144</v>
          </cell>
          <cell r="S38">
            <v>0</v>
          </cell>
          <cell r="T38">
            <v>-158.09850000002189</v>
          </cell>
          <cell r="U38">
            <v>-22.319500000041444</v>
          </cell>
          <cell r="V38">
            <v>-0.75950000004377216</v>
          </cell>
          <cell r="W38">
            <v>-93.175950000004377</v>
          </cell>
          <cell r="X38">
            <v>-768.49457999994047</v>
          </cell>
          <cell r="Y38">
            <v>-354.25319999991916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-87.476340000517666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-85.767500000016298</v>
          </cell>
          <cell r="AK38">
            <v>0</v>
          </cell>
          <cell r="AL38">
            <v>0</v>
          </cell>
          <cell r="AM38">
            <v>-1.7088399999774992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-10.856239998713136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-3.9603200000128709</v>
          </cell>
          <cell r="AX38">
            <v>0</v>
          </cell>
          <cell r="AY38">
            <v>-5.2108999998308718</v>
          </cell>
          <cell r="AZ38">
            <v>-1.6850200002081692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24.351079998537898</v>
          </cell>
          <cell r="BF38">
            <v>47.149519999977201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-22.798440000042319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-4.095040000975132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-4.0950399999273941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-83.929579999297857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-180.79616000002716</v>
          </cell>
          <cell r="CK38">
            <v>-21.512090000091121</v>
          </cell>
          <cell r="CL38">
            <v>-21.934099999954924</v>
          </cell>
          <cell r="CM38">
            <v>-1.7922400000970811</v>
          </cell>
          <cell r="CN38">
            <v>-470.93711000005715</v>
          </cell>
          <cell r="CO38">
            <v>613.04211999994004</v>
          </cell>
          <cell r="CP38">
            <v>0</v>
          </cell>
          <cell r="CQ38">
            <v>0</v>
          </cell>
          <cell r="CR38">
            <v>-616.69326999876648</v>
          </cell>
          <cell r="CS38">
            <v>0</v>
          </cell>
          <cell r="CT38">
            <v>0</v>
          </cell>
          <cell r="CU38">
            <v>117.69520000001648</v>
          </cell>
          <cell r="CV38">
            <v>0</v>
          </cell>
          <cell r="CW38">
            <v>-101.41319999995176</v>
          </cell>
          <cell r="CX38">
            <v>-43.833919999888167</v>
          </cell>
          <cell r="CY38">
            <v>-98.844849999761209</v>
          </cell>
          <cell r="CZ38">
            <v>-326.67570000025444</v>
          </cell>
          <cell r="DA38">
            <v>0</v>
          </cell>
          <cell r="DB38">
            <v>-163.62080000003334</v>
          </cell>
          <cell r="DC38">
            <v>0</v>
          </cell>
          <cell r="DD38">
            <v>0</v>
          </cell>
          <cell r="DE38">
            <v>-445.71447999961674</v>
          </cell>
          <cell r="DF38">
            <v>0</v>
          </cell>
          <cell r="DG38">
            <v>-4.4472999999416061</v>
          </cell>
          <cell r="DH38">
            <v>0</v>
          </cell>
          <cell r="DI38">
            <v>0</v>
          </cell>
          <cell r="DJ38">
            <v>-10.582000000053085</v>
          </cell>
          <cell r="DK38">
            <v>-22.268700000131503</v>
          </cell>
          <cell r="DL38">
            <v>-203.01249999995343</v>
          </cell>
          <cell r="DM38">
            <v>-189.55099999997765</v>
          </cell>
          <cell r="DN38">
            <v>0</v>
          </cell>
          <cell r="DO38">
            <v>-15.578419999917969</v>
          </cell>
          <cell r="DP38">
            <v>-0.24596000002929941</v>
          </cell>
          <cell r="DQ38">
            <v>-2.8600000077858567E-2</v>
          </cell>
          <cell r="DR38">
            <v>-313.28727000020444</v>
          </cell>
          <cell r="DS38">
            <v>0</v>
          </cell>
          <cell r="DT38">
            <v>-9.1123000000370666</v>
          </cell>
          <cell r="DU38">
            <v>0</v>
          </cell>
          <cell r="DV38">
            <v>0</v>
          </cell>
          <cell r="DW38">
            <v>-4.3950000000186265</v>
          </cell>
          <cell r="DX38">
            <v>-24.194880000082776</v>
          </cell>
          <cell r="DY38">
            <v>-11.29949999996461</v>
          </cell>
          <cell r="DZ38">
            <v>-233.74620000016876</v>
          </cell>
          <cell r="EA38">
            <v>0</v>
          </cell>
          <cell r="EB38">
            <v>-30.539390000049025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1382799.9693702981</v>
          </cell>
          <cell r="AF39">
            <v>7619.6899999999441</v>
          </cell>
          <cell r="AG39">
            <v>2289.0670000002719</v>
          </cell>
          <cell r="AH39">
            <v>156194.78299999982</v>
          </cell>
          <cell r="AI39">
            <v>271573.87999999896</v>
          </cell>
          <cell r="AJ39">
            <v>203806.80750000011</v>
          </cell>
          <cell r="AK39">
            <v>211324.29664999992</v>
          </cell>
          <cell r="AL39">
            <v>70499.803769999882</v>
          </cell>
          <cell r="AM39">
            <v>119006.41999999993</v>
          </cell>
          <cell r="AN39">
            <v>250037.36445030011</v>
          </cell>
          <cell r="AO39">
            <v>87052.780200000387</v>
          </cell>
          <cell r="AP39">
            <v>3395.0767999999225</v>
          </cell>
          <cell r="AQ39">
            <v>0</v>
          </cell>
          <cell r="AR39">
            <v>2477736.8422599882</v>
          </cell>
          <cell r="AS39">
            <v>31829.854799999855</v>
          </cell>
          <cell r="AT39">
            <v>128617.58605999965</v>
          </cell>
          <cell r="AU39">
            <v>287012.00500000082</v>
          </cell>
          <cell r="AV39">
            <v>312921.61199999973</v>
          </cell>
          <cell r="AW39">
            <v>336440.98099999968</v>
          </cell>
          <cell r="AX39">
            <v>341186.32279999927</v>
          </cell>
          <cell r="AY39">
            <v>120762.33526000008</v>
          </cell>
          <cell r="AZ39">
            <v>236968.11754999962</v>
          </cell>
          <cell r="BA39">
            <v>346140.53099000081</v>
          </cell>
          <cell r="BB39">
            <v>262940.01660000021</v>
          </cell>
          <cell r="BC39">
            <v>69367.319999999832</v>
          </cell>
          <cell r="BD39">
            <v>3550.1601999998093</v>
          </cell>
          <cell r="BE39">
            <v>2628000.4577999935</v>
          </cell>
          <cell r="BF39">
            <v>24530.545850000344</v>
          </cell>
          <cell r="BG39">
            <v>150309.55110000027</v>
          </cell>
          <cell r="BH39">
            <v>303549.65199999977</v>
          </cell>
          <cell r="BI39">
            <v>329185.20430000033</v>
          </cell>
          <cell r="BJ39">
            <v>356337.68000000156</v>
          </cell>
          <cell r="BK39">
            <v>357652.12719999999</v>
          </cell>
          <cell r="BL39">
            <v>169270.98718000017</v>
          </cell>
          <cell r="BM39">
            <v>228327.62547999993</v>
          </cell>
          <cell r="BN39">
            <v>354164.57698999904</v>
          </cell>
          <cell r="BO39">
            <v>216853.59669999941</v>
          </cell>
          <cell r="BP39">
            <v>117977.31999999983</v>
          </cell>
          <cell r="BQ39">
            <v>19841.591000000015</v>
          </cell>
          <cell r="BR39">
            <v>2639659.5872400105</v>
          </cell>
          <cell r="BS39">
            <v>57071.086579999886</v>
          </cell>
          <cell r="BT39">
            <v>91902.692059999332</v>
          </cell>
          <cell r="BU39">
            <v>316916.33079999872</v>
          </cell>
          <cell r="BV39">
            <v>338752.23770000041</v>
          </cell>
          <cell r="BW39">
            <v>353933.19294999912</v>
          </cell>
          <cell r="BX39">
            <v>363866.83209000016</v>
          </cell>
          <cell r="BY39">
            <v>182610.48998000007</v>
          </cell>
          <cell r="BZ39">
            <v>249841.1512000002</v>
          </cell>
          <cell r="CA39">
            <v>340797.74177999981</v>
          </cell>
          <cell r="CB39">
            <v>217057.37749999994</v>
          </cell>
          <cell r="CC39">
            <v>104909.99599999981</v>
          </cell>
          <cell r="CD39">
            <v>22000.458599999547</v>
          </cell>
          <cell r="CE39">
            <v>2477669.8459500074</v>
          </cell>
          <cell r="CF39">
            <v>27506.215000000782</v>
          </cell>
          <cell r="CG39">
            <v>140549.52589000016</v>
          </cell>
          <cell r="CH39">
            <v>353048.69199999981</v>
          </cell>
          <cell r="CI39">
            <v>387897.97470000014</v>
          </cell>
          <cell r="CJ39">
            <v>257045.01904000062</v>
          </cell>
          <cell r="CK39">
            <v>311387.58970000036</v>
          </cell>
          <cell r="CL39">
            <v>209111.99726000009</v>
          </cell>
          <cell r="CM39">
            <v>275655.95010000002</v>
          </cell>
          <cell r="CN39">
            <v>347864.31746000051</v>
          </cell>
          <cell r="CO39">
            <v>54528.433900000528</v>
          </cell>
          <cell r="CP39">
            <v>97901.473999999464</v>
          </cell>
          <cell r="CQ39">
            <v>15172.656899999827</v>
          </cell>
          <cell r="CR39">
            <v>2681283.430366002</v>
          </cell>
          <cell r="CS39">
            <v>28103.219999999739</v>
          </cell>
          <cell r="CT39">
            <v>136296.67100000009</v>
          </cell>
          <cell r="CU39">
            <v>356745.62300000153</v>
          </cell>
          <cell r="CV39">
            <v>353745.34740000032</v>
          </cell>
          <cell r="CW39">
            <v>323726.65250000078</v>
          </cell>
          <cell r="CX39">
            <v>361756.79016999993</v>
          </cell>
          <cell r="CY39">
            <v>184397.77780999988</v>
          </cell>
          <cell r="CZ39">
            <v>235654.62655000016</v>
          </cell>
          <cell r="DA39">
            <v>419194.00078599993</v>
          </cell>
          <cell r="DB39">
            <v>203726.0019999994</v>
          </cell>
          <cell r="DC39">
            <v>77568.653599999845</v>
          </cell>
          <cell r="DD39">
            <v>368.0655500004068</v>
          </cell>
          <cell r="DE39">
            <v>2998134.2264899947</v>
          </cell>
          <cell r="DF39">
            <v>25456.140499999747</v>
          </cell>
          <cell r="DG39">
            <v>138739.42700000014</v>
          </cell>
          <cell r="DH39">
            <v>349690.44299999997</v>
          </cell>
          <cell r="DI39">
            <v>350967.43979999982</v>
          </cell>
          <cell r="DJ39">
            <v>337295.13600999862</v>
          </cell>
          <cell r="DK39">
            <v>385851.5227799993</v>
          </cell>
          <cell r="DL39">
            <v>198910.14853999997</v>
          </cell>
          <cell r="DM39">
            <v>428660.46365999989</v>
          </cell>
          <cell r="DN39">
            <v>434856.08499999903</v>
          </cell>
          <cell r="DO39">
            <v>224661.77099999925</v>
          </cell>
          <cell r="DP39">
            <v>111074.88799999934</v>
          </cell>
          <cell r="DQ39">
            <v>11970.761199999601</v>
          </cell>
          <cell r="DR39">
            <v>2731136.9821900018</v>
          </cell>
          <cell r="DS39">
            <v>29144.247999999672</v>
          </cell>
          <cell r="DT39">
            <v>132640.10099999979</v>
          </cell>
          <cell r="DU39">
            <v>359724.8264000006</v>
          </cell>
          <cell r="DV39">
            <v>343979.2313000001</v>
          </cell>
          <cell r="DW39">
            <v>287139.04074000008</v>
          </cell>
          <cell r="DX39">
            <v>386258.58462999947</v>
          </cell>
          <cell r="DY39">
            <v>198961.81485000066</v>
          </cell>
          <cell r="DZ39">
            <v>247072.77599999961</v>
          </cell>
          <cell r="EA39">
            <v>411499.86000000034</v>
          </cell>
          <cell r="EB39">
            <v>224754.31100000069</v>
          </cell>
          <cell r="EC39">
            <v>105854.375</v>
          </cell>
          <cell r="ED39">
            <v>4107.8132699998096</v>
          </cell>
        </row>
        <row r="41">
          <cell r="F41">
            <v>112370.59999999776</v>
          </cell>
          <cell r="G41">
            <v>63878.254399998114</v>
          </cell>
          <cell r="H41">
            <v>111441.39399999939</v>
          </cell>
          <cell r="I41">
            <v>49852.278800001368</v>
          </cell>
          <cell r="J41">
            <v>15505.768600000069</v>
          </cell>
          <cell r="K41">
            <v>18891.385490000248</v>
          </cell>
          <cell r="L41">
            <v>144842.10061999783</v>
          </cell>
          <cell r="M41">
            <v>20643</v>
          </cell>
          <cell r="N41">
            <v>17233.900000002235</v>
          </cell>
          <cell r="O41">
            <v>67958.10000000149</v>
          </cell>
          <cell r="P41">
            <v>75921.699999999255</v>
          </cell>
          <cell r="Q41">
            <v>73809.160000003874</v>
          </cell>
          <cell r="R41">
            <v>-98582.505230009556</v>
          </cell>
          <cell r="S41">
            <v>39667.099999997765</v>
          </cell>
          <cell r="T41">
            <v>8743.3014999963343</v>
          </cell>
          <cell r="U41">
            <v>5954.1805000044405</v>
          </cell>
          <cell r="V41">
            <v>46375.000500001013</v>
          </cell>
          <cell r="W41">
            <v>10894.888050001115</v>
          </cell>
          <cell r="X41">
            <v>8253.2974200006574</v>
          </cell>
          <cell r="Y41">
            <v>-246752.87320000306</v>
          </cell>
          <cell r="Z41">
            <v>17924.5</v>
          </cell>
          <cell r="AA41">
            <v>-2516.1999999992549</v>
          </cell>
          <cell r="AB41">
            <v>3107.6999999992549</v>
          </cell>
          <cell r="AC41">
            <v>4696.5</v>
          </cell>
          <cell r="AD41">
            <v>5070.0999999977648</v>
          </cell>
          <cell r="AE41">
            <v>1415370.8230303228</v>
          </cell>
          <cell r="AF41">
            <v>9571.089999999851</v>
          </cell>
          <cell r="AG41">
            <v>5454.0670000016689</v>
          </cell>
          <cell r="AH41">
            <v>157588.48299999535</v>
          </cell>
          <cell r="AI41">
            <v>272280.92000000179</v>
          </cell>
          <cell r="AJ41">
            <v>212985.74999999814</v>
          </cell>
          <cell r="AK41">
            <v>217675.73665000126</v>
          </cell>
          <cell r="AL41">
            <v>71351.403770003468</v>
          </cell>
          <cell r="AM41">
            <v>123609.01116000116</v>
          </cell>
          <cell r="AN41">
            <v>254896.26445030048</v>
          </cell>
          <cell r="AO41">
            <v>88489.880200002342</v>
          </cell>
          <cell r="AP41">
            <v>-18277.523199997842</v>
          </cell>
          <cell r="AQ41">
            <v>19745.739999998361</v>
          </cell>
          <cell r="AR41">
            <v>2502669.7860200107</v>
          </cell>
          <cell r="AS41">
            <v>33840.254799997434</v>
          </cell>
          <cell r="AT41">
            <v>128878.18606000021</v>
          </cell>
          <cell r="AU41">
            <v>289478.40500000119</v>
          </cell>
          <cell r="AV41">
            <v>313262.41200000048</v>
          </cell>
          <cell r="AW41">
            <v>337674.18067999929</v>
          </cell>
          <cell r="AX41">
            <v>341553.1528000012</v>
          </cell>
          <cell r="AY41">
            <v>122101.32436000183</v>
          </cell>
          <cell r="AZ41">
            <v>237018.73252999783</v>
          </cell>
          <cell r="BA41">
            <v>346782.23099000007</v>
          </cell>
          <cell r="BB41">
            <v>266306.11660000309</v>
          </cell>
          <cell r="BC41">
            <v>70095.320000004023</v>
          </cell>
          <cell r="BD41">
            <v>15679.470200002193</v>
          </cell>
          <cell r="BE41">
            <v>2652307.1988800168</v>
          </cell>
          <cell r="BF41">
            <v>24947.195369997993</v>
          </cell>
          <cell r="BG41">
            <v>164482.25110000186</v>
          </cell>
          <cell r="BH41">
            <v>303555.65199999884</v>
          </cell>
          <cell r="BI41">
            <v>329439.10429999977</v>
          </cell>
          <cell r="BJ41">
            <v>358251.0700000003</v>
          </cell>
          <cell r="BK41">
            <v>358269.0287599992</v>
          </cell>
          <cell r="BL41">
            <v>169792.48717999831</v>
          </cell>
          <cell r="BM41">
            <v>229172.42548000067</v>
          </cell>
          <cell r="BN41">
            <v>354672.77698999643</v>
          </cell>
          <cell r="BO41">
            <v>218110.89669999853</v>
          </cell>
          <cell r="BP41">
            <v>118396.81999999844</v>
          </cell>
          <cell r="BQ41">
            <v>23217.491000000387</v>
          </cell>
          <cell r="BR41">
            <v>2621002.5222000182</v>
          </cell>
          <cell r="BS41">
            <v>57515.586580000818</v>
          </cell>
          <cell r="BT41">
            <v>57367.792060000822</v>
          </cell>
          <cell r="BU41">
            <v>316936.43079999834</v>
          </cell>
          <cell r="BV41">
            <v>338954.43770000339</v>
          </cell>
          <cell r="BW41">
            <v>354518.58791000023</v>
          </cell>
          <cell r="BX41">
            <v>366164.73209000006</v>
          </cell>
          <cell r="BY41">
            <v>184427.08998000249</v>
          </cell>
          <cell r="BZ41">
            <v>249890.95120000094</v>
          </cell>
          <cell r="CA41">
            <v>341373.74177999794</v>
          </cell>
          <cell r="CB41">
            <v>218546.67750000209</v>
          </cell>
          <cell r="CC41">
            <v>106319.8359999992</v>
          </cell>
          <cell r="CD41">
            <v>28986.658600000665</v>
          </cell>
          <cell r="CE41">
            <v>2187197.2363699973</v>
          </cell>
          <cell r="CF41">
            <v>24137.614999998361</v>
          </cell>
          <cell r="CG41">
            <v>143785.9258900024</v>
          </cell>
          <cell r="CH41">
            <v>354793.69200000167</v>
          </cell>
          <cell r="CI41">
            <v>388292.57470000163</v>
          </cell>
          <cell r="CJ41">
            <v>258807.40288000181</v>
          </cell>
          <cell r="CK41">
            <v>313429.67760999873</v>
          </cell>
          <cell r="CL41">
            <v>209616.06315999851</v>
          </cell>
          <cell r="CM41">
            <v>275800.7578600049</v>
          </cell>
          <cell r="CN41">
            <v>334233.52034999803</v>
          </cell>
          <cell r="CO41">
            <v>-234998.12397999689</v>
          </cell>
          <cell r="CP41">
            <v>98947.273999996483</v>
          </cell>
          <cell r="CQ41">
            <v>20350.856899999082</v>
          </cell>
          <cell r="CR41">
            <v>2727362.4570960402</v>
          </cell>
          <cell r="CS41">
            <v>34557.219999998808</v>
          </cell>
          <cell r="CT41">
            <v>136499.47099999711</v>
          </cell>
          <cell r="CU41">
            <v>355413.1182000041</v>
          </cell>
          <cell r="CV41">
            <v>354775.64740000293</v>
          </cell>
          <cell r="CW41">
            <v>326964.05930000171</v>
          </cell>
          <cell r="CX41">
            <v>362014.95624999888</v>
          </cell>
          <cell r="CY41">
            <v>187239.31295999885</v>
          </cell>
          <cell r="CZ41">
            <v>242459.47085000202</v>
          </cell>
          <cell r="DA41">
            <v>399567.000785999</v>
          </cell>
          <cell r="DB41">
            <v>217930.44119999185</v>
          </cell>
          <cell r="DC41">
            <v>103626.05359999835</v>
          </cell>
          <cell r="DD41">
            <v>6315.7055500019342</v>
          </cell>
          <cell r="DE41">
            <v>3029717.2620100379</v>
          </cell>
          <cell r="DF41">
            <v>36174.980499997735</v>
          </cell>
          <cell r="DG41">
            <v>141658.8796999976</v>
          </cell>
          <cell r="DH41">
            <v>350607.84300000221</v>
          </cell>
          <cell r="DI41">
            <v>351666.23980000243</v>
          </cell>
          <cell r="DJ41">
            <v>340743.55401000008</v>
          </cell>
          <cell r="DK41">
            <v>387644.55408000015</v>
          </cell>
          <cell r="DL41">
            <v>201581.53603999689</v>
          </cell>
          <cell r="DM41">
            <v>430808.32266000658</v>
          </cell>
          <cell r="DN41">
            <v>435333.68500000238</v>
          </cell>
          <cell r="DO41">
            <v>229046.69257999957</v>
          </cell>
          <cell r="DP41">
            <v>111743.74204000086</v>
          </cell>
          <cell r="DQ41">
            <v>12707.232599999756</v>
          </cell>
          <cell r="DR41">
            <v>2761177.1249200404</v>
          </cell>
          <cell r="DS41">
            <v>32641.048000000417</v>
          </cell>
          <cell r="DT41">
            <v>134282.98869999871</v>
          </cell>
          <cell r="DU41">
            <v>360730.42639999837</v>
          </cell>
          <cell r="DV41">
            <v>347011.50129999965</v>
          </cell>
          <cell r="DW41">
            <v>290911.24574000202</v>
          </cell>
          <cell r="DX41">
            <v>387556.38975000009</v>
          </cell>
          <cell r="DY41">
            <v>201453.45535000041</v>
          </cell>
          <cell r="DZ41">
            <v>250292.72979999706</v>
          </cell>
          <cell r="EA41">
            <v>412531.8599999994</v>
          </cell>
          <cell r="EB41">
            <v>227335.57161000371</v>
          </cell>
          <cell r="EC41">
            <v>106172.17500000075</v>
          </cell>
          <cell r="ED41">
            <v>10257.733270000666</v>
          </cell>
        </row>
        <row r="43">
          <cell r="A43" t="str">
            <v>Total Special Sales For Resale</v>
          </cell>
          <cell r="F43">
            <v>112370.59999999404</v>
          </cell>
          <cell r="G43">
            <v>63878.254399998114</v>
          </cell>
          <cell r="H43">
            <v>111441.39400000125</v>
          </cell>
          <cell r="I43">
            <v>49852.278800001368</v>
          </cell>
          <cell r="J43">
            <v>15505.768600000069</v>
          </cell>
          <cell r="K43">
            <v>18891.385490000248</v>
          </cell>
          <cell r="L43">
            <v>144842.10061999783</v>
          </cell>
          <cell r="M43">
            <v>20643</v>
          </cell>
          <cell r="N43">
            <v>17233.900000002235</v>
          </cell>
          <cell r="O43">
            <v>67958.10000000149</v>
          </cell>
          <cell r="P43">
            <v>75921.699999999255</v>
          </cell>
          <cell r="Q43">
            <v>73809.160000003874</v>
          </cell>
          <cell r="R43">
            <v>-98582.505229949951</v>
          </cell>
          <cell r="S43">
            <v>39667.099999997765</v>
          </cell>
          <cell r="T43">
            <v>8743.3014999963343</v>
          </cell>
          <cell r="U43">
            <v>5954.1805000044405</v>
          </cell>
          <cell r="V43">
            <v>46375.000500001013</v>
          </cell>
          <cell r="W43">
            <v>10894.888050001115</v>
          </cell>
          <cell r="X43">
            <v>8253.2974200006574</v>
          </cell>
          <cell r="Y43">
            <v>-246752.87320000306</v>
          </cell>
          <cell r="Z43">
            <v>17924.5</v>
          </cell>
          <cell r="AA43">
            <v>-2516.1999999992549</v>
          </cell>
          <cell r="AB43">
            <v>3107.6999999992549</v>
          </cell>
          <cell r="AC43">
            <v>4696.5</v>
          </cell>
          <cell r="AD43">
            <v>5070.1000000014901</v>
          </cell>
          <cell r="AE43">
            <v>1415370.823030293</v>
          </cell>
          <cell r="AF43">
            <v>9571.089999999851</v>
          </cell>
          <cell r="AG43">
            <v>5454.0670000016689</v>
          </cell>
          <cell r="AH43">
            <v>157588.48299999535</v>
          </cell>
          <cell r="AI43">
            <v>272280.92000000179</v>
          </cell>
          <cell r="AJ43">
            <v>212985.74999999814</v>
          </cell>
          <cell r="AK43">
            <v>217675.73665000126</v>
          </cell>
          <cell r="AL43">
            <v>71351.403770003468</v>
          </cell>
          <cell r="AM43">
            <v>123609.01116000116</v>
          </cell>
          <cell r="AN43">
            <v>254896.26445030048</v>
          </cell>
          <cell r="AO43">
            <v>88489.880200002342</v>
          </cell>
          <cell r="AP43">
            <v>-18277.523199997842</v>
          </cell>
          <cell r="AQ43">
            <v>19745.739999998361</v>
          </cell>
          <cell r="AR43">
            <v>2502669.7860200405</v>
          </cell>
          <cell r="AS43">
            <v>33840.254799997434</v>
          </cell>
          <cell r="AT43">
            <v>128878.18606000021</v>
          </cell>
          <cell r="AU43">
            <v>289478.40500000119</v>
          </cell>
          <cell r="AV43">
            <v>313262.41200000048</v>
          </cell>
          <cell r="AW43">
            <v>337674.18067999929</v>
          </cell>
          <cell r="AX43">
            <v>341553.1528000012</v>
          </cell>
          <cell r="AY43">
            <v>122101.32436000183</v>
          </cell>
          <cell r="AZ43">
            <v>237018.73252999783</v>
          </cell>
          <cell r="BA43">
            <v>346782.23099000007</v>
          </cell>
          <cell r="BB43">
            <v>266306.11660000309</v>
          </cell>
          <cell r="BC43">
            <v>70095.320000004023</v>
          </cell>
          <cell r="BD43">
            <v>15679.470200002193</v>
          </cell>
          <cell r="BE43">
            <v>2652307.1988799572</v>
          </cell>
          <cell r="BF43">
            <v>24947.195369997993</v>
          </cell>
          <cell r="BG43">
            <v>164482.25110000186</v>
          </cell>
          <cell r="BH43">
            <v>303555.65199999884</v>
          </cell>
          <cell r="BI43">
            <v>329439.10429999977</v>
          </cell>
          <cell r="BJ43">
            <v>358251.0700000003</v>
          </cell>
          <cell r="BK43">
            <v>358269.0287599992</v>
          </cell>
          <cell r="BL43">
            <v>169792.48717999831</v>
          </cell>
          <cell r="BM43">
            <v>229172.42548000067</v>
          </cell>
          <cell r="BN43">
            <v>354672.77698999643</v>
          </cell>
          <cell r="BO43">
            <v>218110.89669999853</v>
          </cell>
          <cell r="BP43">
            <v>118396.8200000003</v>
          </cell>
          <cell r="BQ43">
            <v>23217.491000000387</v>
          </cell>
          <cell r="BR43">
            <v>2621002.5222000182</v>
          </cell>
          <cell r="BS43">
            <v>57515.586580000818</v>
          </cell>
          <cell r="BT43">
            <v>57367.792059998959</v>
          </cell>
          <cell r="BU43">
            <v>316936.43079999834</v>
          </cell>
          <cell r="BV43">
            <v>338954.43770000339</v>
          </cell>
          <cell r="BW43">
            <v>354518.58791000023</v>
          </cell>
          <cell r="BX43">
            <v>366164.73209000006</v>
          </cell>
          <cell r="BY43">
            <v>184427.08998000249</v>
          </cell>
          <cell r="BZ43">
            <v>249890.95120000094</v>
          </cell>
          <cell r="CA43">
            <v>341373.74177999794</v>
          </cell>
          <cell r="CB43">
            <v>218546.67750000209</v>
          </cell>
          <cell r="CC43">
            <v>106319.8359999992</v>
          </cell>
          <cell r="CD43">
            <v>28986.658599998802</v>
          </cell>
          <cell r="CE43">
            <v>2187197.2363699973</v>
          </cell>
          <cell r="CF43">
            <v>24137.614999998361</v>
          </cell>
          <cell r="CG43">
            <v>143785.9258900024</v>
          </cell>
          <cell r="CH43">
            <v>354793.69200000167</v>
          </cell>
          <cell r="CI43">
            <v>388292.57470000163</v>
          </cell>
          <cell r="CJ43">
            <v>258807.40288000181</v>
          </cell>
          <cell r="CK43">
            <v>313429.67760999873</v>
          </cell>
          <cell r="CL43">
            <v>209616.06315999851</v>
          </cell>
          <cell r="CM43">
            <v>275800.7578600049</v>
          </cell>
          <cell r="CN43">
            <v>334233.52034999803</v>
          </cell>
          <cell r="CO43">
            <v>-234998.12397999689</v>
          </cell>
          <cell r="CP43">
            <v>98947.273999996483</v>
          </cell>
          <cell r="CQ43">
            <v>20350.856899999082</v>
          </cell>
          <cell r="CR43">
            <v>2727362.4570960402</v>
          </cell>
          <cell r="CS43">
            <v>34557.219999998808</v>
          </cell>
          <cell r="CT43">
            <v>136499.47099999711</v>
          </cell>
          <cell r="CU43">
            <v>355413.1182000041</v>
          </cell>
          <cell r="CV43">
            <v>354775.64740000293</v>
          </cell>
          <cell r="CW43">
            <v>326964.05930000171</v>
          </cell>
          <cell r="CX43">
            <v>362014.95624999888</v>
          </cell>
          <cell r="CY43">
            <v>187239.31295999885</v>
          </cell>
          <cell r="CZ43">
            <v>242459.47085000202</v>
          </cell>
          <cell r="DA43">
            <v>399567.000785999</v>
          </cell>
          <cell r="DB43">
            <v>217930.44119999185</v>
          </cell>
          <cell r="DC43">
            <v>103626.05359999835</v>
          </cell>
          <cell r="DD43">
            <v>6315.7055500019342</v>
          </cell>
          <cell r="DE43">
            <v>3029717.2620100379</v>
          </cell>
          <cell r="DF43">
            <v>36174.980499997735</v>
          </cell>
          <cell r="DG43">
            <v>141658.8796999976</v>
          </cell>
          <cell r="DH43">
            <v>350607.84300000221</v>
          </cell>
          <cell r="DI43">
            <v>351666.23980000243</v>
          </cell>
          <cell r="DJ43">
            <v>340743.55401000008</v>
          </cell>
          <cell r="DK43">
            <v>387644.55408000015</v>
          </cell>
          <cell r="DL43">
            <v>201581.53603999689</v>
          </cell>
          <cell r="DM43">
            <v>430808.32266000658</v>
          </cell>
          <cell r="DN43">
            <v>435333.68500000238</v>
          </cell>
          <cell r="DO43">
            <v>229046.69257999957</v>
          </cell>
          <cell r="DP43">
            <v>111743.74204000086</v>
          </cell>
          <cell r="DQ43">
            <v>12707.232599999756</v>
          </cell>
          <cell r="DR43">
            <v>2761177.1249200404</v>
          </cell>
          <cell r="DS43">
            <v>32641.048000000417</v>
          </cell>
          <cell r="DT43">
            <v>134282.98869999871</v>
          </cell>
          <cell r="DU43">
            <v>360730.42639999837</v>
          </cell>
          <cell r="DV43">
            <v>347011.50129999965</v>
          </cell>
          <cell r="DW43">
            <v>290911.24574000202</v>
          </cell>
          <cell r="DX43">
            <v>387556.38975000009</v>
          </cell>
          <cell r="DY43">
            <v>201453.45535000041</v>
          </cell>
          <cell r="DZ43">
            <v>250292.72979999706</v>
          </cell>
          <cell r="EA43">
            <v>412531.8599999994</v>
          </cell>
          <cell r="EB43">
            <v>227335.57161000371</v>
          </cell>
          <cell r="EC43">
            <v>106172.17500000075</v>
          </cell>
          <cell r="ED43">
            <v>10257.733270000666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-9294.1589999999851</v>
          </cell>
          <cell r="H176">
            <v>-12101.220000000001</v>
          </cell>
          <cell r="I176">
            <v>-26934.419999999984</v>
          </cell>
          <cell r="J176">
            <v>-19.739999999990687</v>
          </cell>
          <cell r="K176">
            <v>-3377.070000000007</v>
          </cell>
          <cell r="L176">
            <v>-6484.6204000000434</v>
          </cell>
          <cell r="M176">
            <v>-7542.9339999999938</v>
          </cell>
          <cell r="N176">
            <v>0</v>
          </cell>
          <cell r="O176">
            <v>0</v>
          </cell>
          <cell r="P176">
            <v>-822.22940000000017</v>
          </cell>
          <cell r="Q176">
            <v>0</v>
          </cell>
          <cell r="R176">
            <v>-6651.251099999994</v>
          </cell>
          <cell r="S176">
            <v>0</v>
          </cell>
          <cell r="T176">
            <v>0</v>
          </cell>
          <cell r="U176">
            <v>-422.315</v>
          </cell>
          <cell r="V176">
            <v>-2206.2609999999986</v>
          </cell>
          <cell r="W176">
            <v>-1830.5889000000025</v>
          </cell>
          <cell r="X176">
            <v>-995.45000000001164</v>
          </cell>
          <cell r="Y176">
            <v>-1156.9239999999991</v>
          </cell>
          <cell r="Z176">
            <v>-39.712200000009034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-95.629000000073574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-81.990000000019791</v>
          </cell>
          <cell r="AM176">
            <v>-13.639000000010128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-55.820000000065193</v>
          </cell>
          <cell r="AS176">
            <v>0</v>
          </cell>
          <cell r="AT176">
            <v>-55.819999999992433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5202.0560000000405</v>
          </cell>
          <cell r="BF176">
            <v>-655.53999999997905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-67.540000000008149</v>
          </cell>
          <cell r="BL176">
            <v>-77.021999999997206</v>
          </cell>
          <cell r="BM176">
            <v>6002.1579999999958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-573.56800000008661</v>
          </cell>
          <cell r="BS176">
            <v>0</v>
          </cell>
          <cell r="BT176">
            <v>0</v>
          </cell>
          <cell r="BU176">
            <v>0</v>
          </cell>
          <cell r="BV176">
            <v>-249.36000000001513</v>
          </cell>
          <cell r="BW176">
            <v>-52.934999999997672</v>
          </cell>
          <cell r="BX176">
            <v>-164.65300000002026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-106.61999999999534</v>
          </cell>
          <cell r="CD176">
            <v>0</v>
          </cell>
          <cell r="CE176">
            <v>-4220.648999999743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-5455.2600000000093</v>
          </cell>
          <cell r="CK176">
            <v>-1155.4399999999441</v>
          </cell>
          <cell r="CL176">
            <v>-4857.3589999999967</v>
          </cell>
          <cell r="CM176">
            <v>-1116.8099999999977</v>
          </cell>
          <cell r="CN176">
            <v>-8164.1600000000035</v>
          </cell>
          <cell r="CO176">
            <v>16641.400000000023</v>
          </cell>
          <cell r="CP176">
            <v>-113.01999999998952</v>
          </cell>
          <cell r="CQ176">
            <v>0</v>
          </cell>
          <cell r="CR176">
            <v>-18362.628999999724</v>
          </cell>
          <cell r="CS176">
            <v>0</v>
          </cell>
          <cell r="CT176">
            <v>-221.63999999998487</v>
          </cell>
          <cell r="CU176">
            <v>-1827.2179999999989</v>
          </cell>
          <cell r="CV176">
            <v>0</v>
          </cell>
          <cell r="CW176">
            <v>-3781.1299999999464</v>
          </cell>
          <cell r="CX176">
            <v>-340.51799999998184</v>
          </cell>
          <cell r="CY176">
            <v>-836.1530000000057</v>
          </cell>
          <cell r="CZ176">
            <v>-2426.6499999999942</v>
          </cell>
          <cell r="DA176">
            <v>0</v>
          </cell>
          <cell r="DB176">
            <v>-8811.8800000000047</v>
          </cell>
          <cell r="DC176">
            <v>-117.44000000000233</v>
          </cell>
          <cell r="DD176">
            <v>0</v>
          </cell>
          <cell r="DE176">
            <v>-9698.4470999995247</v>
          </cell>
          <cell r="DF176">
            <v>-875.10999999998603</v>
          </cell>
          <cell r="DG176">
            <v>0</v>
          </cell>
          <cell r="DH176">
            <v>0</v>
          </cell>
          <cell r="DI176">
            <v>-406.09209999999803</v>
          </cell>
          <cell r="DJ176">
            <v>-4150.9429999999993</v>
          </cell>
          <cell r="DK176">
            <v>-134.5</v>
          </cell>
          <cell r="DL176">
            <v>-1823.6600000000326</v>
          </cell>
          <cell r="DM176">
            <v>-2088.5320000000065</v>
          </cell>
          <cell r="DN176">
            <v>0</v>
          </cell>
          <cell r="DO176">
            <v>-207.40000000002328</v>
          </cell>
          <cell r="DP176">
            <v>-10.940000000002328</v>
          </cell>
          <cell r="DQ176">
            <v>-1.2699999999604188</v>
          </cell>
          <cell r="DR176">
            <v>-10839.911000000313</v>
          </cell>
          <cell r="DS176">
            <v>0</v>
          </cell>
          <cell r="DT176">
            <v>-1523.679999999993</v>
          </cell>
          <cell r="DU176">
            <v>0</v>
          </cell>
          <cell r="DV176">
            <v>0</v>
          </cell>
          <cell r="DW176">
            <v>-4986.390000000014</v>
          </cell>
          <cell r="DX176">
            <v>-292.31599999999162</v>
          </cell>
          <cell r="DY176">
            <v>-1786.3849999999802</v>
          </cell>
          <cell r="DZ176">
            <v>-2232.6600000000035</v>
          </cell>
          <cell r="EA176">
            <v>0</v>
          </cell>
          <cell r="EB176">
            <v>-7.2000000000116415</v>
          </cell>
          <cell r="EC176">
            <v>-11.28000000002794</v>
          </cell>
          <cell r="ED176">
            <v>0</v>
          </cell>
        </row>
        <row r="177">
          <cell r="F177">
            <v>-31448.280000000028</v>
          </cell>
          <cell r="G177">
            <v>-40577.09999999986</v>
          </cell>
          <cell r="H177">
            <v>-52161.600000000093</v>
          </cell>
          <cell r="I177">
            <v>-43455</v>
          </cell>
          <cell r="J177">
            <v>-24161.960000000079</v>
          </cell>
          <cell r="K177">
            <v>-5386.5499999999884</v>
          </cell>
          <cell r="L177">
            <v>0</v>
          </cell>
          <cell r="M177">
            <v>0.71500000000014552</v>
          </cell>
          <cell r="N177">
            <v>-1936.8159999999989</v>
          </cell>
          <cell r="O177">
            <v>-31184</v>
          </cell>
          <cell r="P177">
            <v>-7774.0499999999884</v>
          </cell>
          <cell r="Q177">
            <v>-14225.299999999988</v>
          </cell>
          <cell r="R177">
            <v>-55203.575000001118</v>
          </cell>
          <cell r="S177">
            <v>-4250.679999999993</v>
          </cell>
          <cell r="T177">
            <v>-1160.2450000000008</v>
          </cell>
          <cell r="U177">
            <v>-2927.5999999999985</v>
          </cell>
          <cell r="V177">
            <v>-20410.100000000093</v>
          </cell>
          <cell r="W177">
            <v>-10973.700000000186</v>
          </cell>
          <cell r="X177">
            <v>-9584.3999999999069</v>
          </cell>
          <cell r="Y177">
            <v>0</v>
          </cell>
          <cell r="Z177">
            <v>0</v>
          </cell>
          <cell r="AA177">
            <v>-1165.9199999999983</v>
          </cell>
          <cell r="AB177">
            <v>-4730.9300000000076</v>
          </cell>
          <cell r="AC177">
            <v>0</v>
          </cell>
          <cell r="AD177">
            <v>0</v>
          </cell>
          <cell r="AE177">
            <v>15436.244400000665</v>
          </cell>
          <cell r="AF177">
            <v>0</v>
          </cell>
          <cell r="AG177">
            <v>-414.27699999999459</v>
          </cell>
          <cell r="AH177">
            <v>-11.126000000000204</v>
          </cell>
          <cell r="AI177">
            <v>-149.77999999999884</v>
          </cell>
          <cell r="AJ177">
            <v>3821.8499999999767</v>
          </cell>
          <cell r="AK177">
            <v>4608.6500000000233</v>
          </cell>
          <cell r="AL177">
            <v>0</v>
          </cell>
          <cell r="AM177">
            <v>4565.0173999999997</v>
          </cell>
          <cell r="AN177">
            <v>3894.8000000000466</v>
          </cell>
          <cell r="AO177">
            <v>-1519.875</v>
          </cell>
          <cell r="AP177">
            <v>5066.8950000000004</v>
          </cell>
          <cell r="AQ177">
            <v>-4425.9100000000326</v>
          </cell>
          <cell r="AR177">
            <v>-14951.020000000019</v>
          </cell>
          <cell r="AS177">
            <v>-95.48399999999674</v>
          </cell>
          <cell r="AT177">
            <v>0</v>
          </cell>
          <cell r="AU177">
            <v>-19.457000000000335</v>
          </cell>
          <cell r="AV177">
            <v>0</v>
          </cell>
          <cell r="AW177">
            <v>-19.588999999999942</v>
          </cell>
          <cell r="AX177">
            <v>-778.7899999999936</v>
          </cell>
          <cell r="AY177">
            <v>0</v>
          </cell>
          <cell r="AZ177">
            <v>0</v>
          </cell>
          <cell r="BA177">
            <v>-102.77999999999884</v>
          </cell>
          <cell r="BB177">
            <v>-2591.6600000000035</v>
          </cell>
          <cell r="BC177">
            <v>-426.25999999995111</v>
          </cell>
          <cell r="BD177">
            <v>-10917</v>
          </cell>
          <cell r="BE177">
            <v>8415.4220000000205</v>
          </cell>
          <cell r="BF177">
            <v>-352.48999999999069</v>
          </cell>
          <cell r="BG177">
            <v>11826.598999999998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-114.86699999999837</v>
          </cell>
          <cell r="BO177">
            <v>-2214.3400000000256</v>
          </cell>
          <cell r="BP177">
            <v>-13.529999999998836</v>
          </cell>
          <cell r="BQ177">
            <v>-715.94999999995343</v>
          </cell>
          <cell r="BR177">
            <v>-8946.5520000001416</v>
          </cell>
          <cell r="BS177">
            <v>-1414.1499999999942</v>
          </cell>
          <cell r="BT177">
            <v>-1556.1800000000076</v>
          </cell>
          <cell r="BU177">
            <v>-798.63699999999881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-134.66500000000087</v>
          </cell>
          <cell r="CB177">
            <v>-2499.1199999999953</v>
          </cell>
          <cell r="CC177">
            <v>-378</v>
          </cell>
          <cell r="CD177">
            <v>-2165.8000000000466</v>
          </cell>
          <cell r="CE177">
            <v>-3148.8859999999404</v>
          </cell>
          <cell r="CF177">
            <v>-2581.5</v>
          </cell>
          <cell r="CG177">
            <v>-405.14800000000105</v>
          </cell>
          <cell r="CH177">
            <v>-889.98800000000483</v>
          </cell>
          <cell r="CI177">
            <v>0</v>
          </cell>
          <cell r="CJ177">
            <v>-81.605999999999767</v>
          </cell>
          <cell r="CK177">
            <v>0</v>
          </cell>
          <cell r="CL177">
            <v>-1682.4040000000023</v>
          </cell>
          <cell r="CM177">
            <v>0</v>
          </cell>
          <cell r="CN177">
            <v>-2413.4899999999907</v>
          </cell>
          <cell r="CO177">
            <v>7126.25</v>
          </cell>
          <cell r="CP177">
            <v>0</v>
          </cell>
          <cell r="CQ177">
            <v>-2221</v>
          </cell>
          <cell r="CR177">
            <v>-68609.408499999903</v>
          </cell>
          <cell r="CS177">
            <v>-3509.5599999999977</v>
          </cell>
          <cell r="CT177">
            <v>-284.1449999999968</v>
          </cell>
          <cell r="CU177">
            <v>-966.31999999999971</v>
          </cell>
          <cell r="CV177">
            <v>-686.65350000000035</v>
          </cell>
          <cell r="CW177">
            <v>-28.10999999998603</v>
          </cell>
          <cell r="CX177">
            <v>-1738.8099999999977</v>
          </cell>
          <cell r="CY177">
            <v>0</v>
          </cell>
          <cell r="CZ177">
            <v>0</v>
          </cell>
          <cell r="DA177">
            <v>3603.6599999999744</v>
          </cell>
          <cell r="DB177">
            <v>-31746.75</v>
          </cell>
          <cell r="DC177">
            <v>-31719.78</v>
          </cell>
          <cell r="DD177">
            <v>-1532.9399999999441</v>
          </cell>
          <cell r="DE177">
            <v>-7064.1167000001296</v>
          </cell>
          <cell r="DF177">
            <v>-1258.9199999999837</v>
          </cell>
          <cell r="DG177">
            <v>-150.60599999999977</v>
          </cell>
          <cell r="DH177">
            <v>-8.4237000000002809</v>
          </cell>
          <cell r="DI177">
            <v>-349.36699999999837</v>
          </cell>
          <cell r="DJ177">
            <v>0</v>
          </cell>
          <cell r="DK177">
            <v>-108.5</v>
          </cell>
          <cell r="DL177">
            <v>0</v>
          </cell>
          <cell r="DM177">
            <v>0</v>
          </cell>
          <cell r="DN177">
            <v>-488.92000000001281</v>
          </cell>
          <cell r="DO177">
            <v>-3938.5299999999988</v>
          </cell>
          <cell r="DP177">
            <v>0</v>
          </cell>
          <cell r="DQ177">
            <v>-760.84999999999127</v>
          </cell>
          <cell r="DR177">
            <v>-5711.4340999997221</v>
          </cell>
          <cell r="DS177">
            <v>0</v>
          </cell>
          <cell r="DT177">
            <v>-152.68000000000029</v>
          </cell>
          <cell r="DU177">
            <v>-8.8190999999999349</v>
          </cell>
          <cell r="DV177">
            <v>-271.21499999999651</v>
          </cell>
          <cell r="DW177">
            <v>-103.27999999999884</v>
          </cell>
          <cell r="DX177">
            <v>0</v>
          </cell>
          <cell r="DY177">
            <v>0</v>
          </cell>
          <cell r="DZ177">
            <v>0</v>
          </cell>
          <cell r="EA177">
            <v>-383.3300000000163</v>
          </cell>
          <cell r="EB177">
            <v>-3041.859999999986</v>
          </cell>
          <cell r="EC177">
            <v>-151.19000000000233</v>
          </cell>
          <cell r="ED177">
            <v>-1599.0600000000559</v>
          </cell>
        </row>
        <row r="178">
          <cell r="F178">
            <v>-44861.5</v>
          </cell>
          <cell r="G178">
            <v>-153228</v>
          </cell>
          <cell r="H178">
            <v>-155265</v>
          </cell>
          <cell r="I178">
            <v>-94889</v>
          </cell>
          <cell r="J178">
            <v>-213557</v>
          </cell>
          <cell r="K178">
            <v>-158127</v>
          </cell>
          <cell r="L178">
            <v>-196921</v>
          </cell>
          <cell r="M178">
            <v>-222680</v>
          </cell>
          <cell r="N178">
            <v>-58589.699999999953</v>
          </cell>
          <cell r="O178">
            <v>-17230.399999999907</v>
          </cell>
          <cell r="P178">
            <v>-13049.799999999814</v>
          </cell>
          <cell r="Q178">
            <v>-5478.2000000001863</v>
          </cell>
          <cell r="R178">
            <v>-375100.29999999702</v>
          </cell>
          <cell r="S178">
            <v>-2420.1000000000931</v>
          </cell>
          <cell r="T178">
            <v>-765.43999999994412</v>
          </cell>
          <cell r="U178">
            <v>-86.019999999960419</v>
          </cell>
          <cell r="V178">
            <v>-5433.2000000001863</v>
          </cell>
          <cell r="W178">
            <v>-148687.5</v>
          </cell>
          <cell r="X178">
            <v>-164704</v>
          </cell>
          <cell r="Y178">
            <v>64119.5</v>
          </cell>
          <cell r="Z178">
            <v>-115448</v>
          </cell>
          <cell r="AA178">
            <v>6407.1999999999534</v>
          </cell>
          <cell r="AB178">
            <v>-6829.8999999999069</v>
          </cell>
          <cell r="AC178">
            <v>-112.43999999994412</v>
          </cell>
          <cell r="AD178">
            <v>-1140.3999999999069</v>
          </cell>
          <cell r="AE178">
            <v>-77522.889999996871</v>
          </cell>
          <cell r="AF178">
            <v>0</v>
          </cell>
          <cell r="AG178">
            <v>-18979.399999999907</v>
          </cell>
          <cell r="AH178">
            <v>-181.47999999998137</v>
          </cell>
          <cell r="AI178">
            <v>-953.1600000000326</v>
          </cell>
          <cell r="AJ178">
            <v>-26566.200000000186</v>
          </cell>
          <cell r="AK178">
            <v>-10539.5</v>
          </cell>
          <cell r="AL178">
            <v>-11185</v>
          </cell>
          <cell r="AM178">
            <v>-5998.2999999998137</v>
          </cell>
          <cell r="AN178">
            <v>-362.40000000002328</v>
          </cell>
          <cell r="AO178">
            <v>-702.69999999995343</v>
          </cell>
          <cell r="AP178">
            <v>681.25</v>
          </cell>
          <cell r="AQ178">
            <v>-2736</v>
          </cell>
          <cell r="AR178">
            <v>-108931.11999999732</v>
          </cell>
          <cell r="AS178">
            <v>-658.69999999995343</v>
          </cell>
          <cell r="AT178">
            <v>0</v>
          </cell>
          <cell r="AU178">
            <v>-142.06000000005588</v>
          </cell>
          <cell r="AV178">
            <v>-348.46000000007916</v>
          </cell>
          <cell r="AW178">
            <v>-10325.400000000373</v>
          </cell>
          <cell r="AX178">
            <v>-8475.2000000001863</v>
          </cell>
          <cell r="AY178">
            <v>-2910.1999999999534</v>
          </cell>
          <cell r="AZ178">
            <v>-4365.8999999999069</v>
          </cell>
          <cell r="BA178">
            <v>-302.09999999997672</v>
          </cell>
          <cell r="BB178">
            <v>-79649.600000000093</v>
          </cell>
          <cell r="BC178">
            <v>0</v>
          </cell>
          <cell r="BD178">
            <v>-1753.5</v>
          </cell>
          <cell r="BE178">
            <v>-6452.519999999553</v>
          </cell>
          <cell r="BF178">
            <v>-155.5</v>
          </cell>
          <cell r="BG178">
            <v>-32739.300000000047</v>
          </cell>
          <cell r="BH178">
            <v>-277.67999999999302</v>
          </cell>
          <cell r="BI178">
            <v>-542.40000000002328</v>
          </cell>
          <cell r="BJ178">
            <v>-10153.5</v>
          </cell>
          <cell r="BK178">
            <v>-8291</v>
          </cell>
          <cell r="BL178">
            <v>-1832.5</v>
          </cell>
          <cell r="BM178">
            <v>48651.5</v>
          </cell>
          <cell r="BN178">
            <v>-492.93999999994412</v>
          </cell>
          <cell r="BO178">
            <v>-619.19999999995343</v>
          </cell>
          <cell r="BP178">
            <v>0</v>
          </cell>
          <cell r="BQ178">
            <v>0</v>
          </cell>
          <cell r="BR178">
            <v>-1775.070000000298</v>
          </cell>
          <cell r="BS178">
            <v>-753.80000000004657</v>
          </cell>
          <cell r="BT178">
            <v>24468.29999999993</v>
          </cell>
          <cell r="BU178">
            <v>-153.84000000002561</v>
          </cell>
          <cell r="BV178">
            <v>-384.62999999997555</v>
          </cell>
          <cell r="BW178">
            <v>-3088</v>
          </cell>
          <cell r="BX178">
            <v>-12422</v>
          </cell>
          <cell r="BY178">
            <v>-2192.6000000000931</v>
          </cell>
          <cell r="BZ178">
            <v>-3377.3999999999069</v>
          </cell>
          <cell r="CA178">
            <v>-2042.8999999999069</v>
          </cell>
          <cell r="CB178">
            <v>-1260</v>
          </cell>
          <cell r="CC178">
            <v>-567.4000000001397</v>
          </cell>
          <cell r="CD178">
            <v>-0.80000000004656613</v>
          </cell>
          <cell r="CE178">
            <v>76513.760000001639</v>
          </cell>
          <cell r="CF178">
            <v>5635.5999999996275</v>
          </cell>
          <cell r="CG178">
            <v>-1691.5</v>
          </cell>
          <cell r="CH178">
            <v>-113.25</v>
          </cell>
          <cell r="CI178">
            <v>-217.84000000002561</v>
          </cell>
          <cell r="CJ178">
            <v>-15341</v>
          </cell>
          <cell r="CK178">
            <v>-6498</v>
          </cell>
          <cell r="CL178">
            <v>-2023.7000000001863</v>
          </cell>
          <cell r="CM178">
            <v>-2636.5</v>
          </cell>
          <cell r="CN178">
            <v>43001.90000000014</v>
          </cell>
          <cell r="CO178">
            <v>57616.600000000093</v>
          </cell>
          <cell r="CP178">
            <v>-17.449999999953434</v>
          </cell>
          <cell r="CQ178">
            <v>-1201.1000000000931</v>
          </cell>
          <cell r="CR178">
            <v>-170619.93000000343</v>
          </cell>
          <cell r="CS178">
            <v>-1048.2000000001863</v>
          </cell>
          <cell r="CT178">
            <v>-622.80000000004657</v>
          </cell>
          <cell r="CU178">
            <v>-185.62999999994645</v>
          </cell>
          <cell r="CV178">
            <v>-795.19999999995343</v>
          </cell>
          <cell r="CW178">
            <v>-11071.5</v>
          </cell>
          <cell r="CX178">
            <v>-8969</v>
          </cell>
          <cell r="CY178">
            <v>-3310.2999999998137</v>
          </cell>
          <cell r="CZ178">
            <v>-3983.5999999996275</v>
          </cell>
          <cell r="DA178">
            <v>73159.59999999986</v>
          </cell>
          <cell r="DB178">
            <v>-145194.39999999991</v>
          </cell>
          <cell r="DC178">
            <v>-67381.600000000093</v>
          </cell>
          <cell r="DD178">
            <v>-1217.3000000000466</v>
          </cell>
          <cell r="DE178">
            <v>33869.480000000447</v>
          </cell>
          <cell r="DF178">
            <v>-2494</v>
          </cell>
          <cell r="DG178">
            <v>-76.689999999944121</v>
          </cell>
          <cell r="DH178">
            <v>-121.88000000000466</v>
          </cell>
          <cell r="DI178">
            <v>-488.25</v>
          </cell>
          <cell r="DJ178">
            <v>-9242.5</v>
          </cell>
          <cell r="DK178">
            <v>-5621.5</v>
          </cell>
          <cell r="DL178">
            <v>-2838.2000000001863</v>
          </cell>
          <cell r="DM178">
            <v>57682.5</v>
          </cell>
          <cell r="DN178">
            <v>-2281</v>
          </cell>
          <cell r="DO178">
            <v>-641.60000000009313</v>
          </cell>
          <cell r="DP178">
            <v>-7.4000000000232831</v>
          </cell>
          <cell r="DQ178">
            <v>0</v>
          </cell>
          <cell r="DR178">
            <v>-45112.220000002533</v>
          </cell>
          <cell r="DS178">
            <v>-218.19999999995343</v>
          </cell>
          <cell r="DT178">
            <v>0</v>
          </cell>
          <cell r="DU178">
            <v>-125.31999999994878</v>
          </cell>
          <cell r="DV178">
            <v>-2162.4000000003725</v>
          </cell>
          <cell r="DW178">
            <v>-24621.5</v>
          </cell>
          <cell r="DX178">
            <v>-7940.5</v>
          </cell>
          <cell r="DY178">
            <v>-2930.7999999998137</v>
          </cell>
          <cell r="DZ178">
            <v>-4035.2999999998137</v>
          </cell>
          <cell r="EA178">
            <v>-1986.4000000000233</v>
          </cell>
          <cell r="EB178">
            <v>-1084.2999999998137</v>
          </cell>
          <cell r="EC178">
            <v>-7.5</v>
          </cell>
          <cell r="ED178">
            <v>0</v>
          </cell>
        </row>
        <row r="179">
          <cell r="F179">
            <v>-39309.279980000108</v>
          </cell>
          <cell r="G179">
            <v>-5029.6999999999534</v>
          </cell>
          <cell r="H179">
            <v>-40939.199999999953</v>
          </cell>
          <cell r="I179">
            <v>-16180.100000000093</v>
          </cell>
          <cell r="J179">
            <v>-11655.300000000047</v>
          </cell>
          <cell r="K179">
            <v>-6030.6099999999569</v>
          </cell>
          <cell r="L179">
            <v>0</v>
          </cell>
          <cell r="M179">
            <v>0</v>
          </cell>
          <cell r="N179">
            <v>-2544.9300000000221</v>
          </cell>
          <cell r="O179">
            <v>-8565.265999999996</v>
          </cell>
          <cell r="P179">
            <v>-25319.944999999949</v>
          </cell>
          <cell r="Q179">
            <v>-25607.364380000043</v>
          </cell>
          <cell r="R179">
            <v>-65236.521600000095</v>
          </cell>
          <cell r="S179">
            <v>-27933.224499999953</v>
          </cell>
          <cell r="T179">
            <v>-290.25</v>
          </cell>
          <cell r="U179">
            <v>-631.92999999999302</v>
          </cell>
          <cell r="V179">
            <v>-28250</v>
          </cell>
          <cell r="W179">
            <v>-1233</v>
          </cell>
          <cell r="X179">
            <v>-2617.7257000000682</v>
          </cell>
          <cell r="Y179">
            <v>-940.95139999999083</v>
          </cell>
          <cell r="Z179">
            <v>0</v>
          </cell>
          <cell r="AA179">
            <v>-606.55999999999767</v>
          </cell>
          <cell r="AB179">
            <v>-11.519999999989523</v>
          </cell>
          <cell r="AC179">
            <v>-1008.2799999999988</v>
          </cell>
          <cell r="AD179">
            <v>-1713.0800000000163</v>
          </cell>
          <cell r="AE179">
            <v>-16158.714999999385</v>
          </cell>
          <cell r="AF179">
            <v>-660.42999999999302</v>
          </cell>
          <cell r="AG179">
            <v>-50.480000000010477</v>
          </cell>
          <cell r="AH179">
            <v>-604.51000000000931</v>
          </cell>
          <cell r="AI179">
            <v>-403.97000000000116</v>
          </cell>
          <cell r="AJ179">
            <v>-16511.75</v>
          </cell>
          <cell r="AK179">
            <v>-539.36999999999534</v>
          </cell>
          <cell r="AL179">
            <v>0</v>
          </cell>
          <cell r="AM179">
            <v>0</v>
          </cell>
          <cell r="AN179">
            <v>-888.09999999997672</v>
          </cell>
          <cell r="AO179">
            <v>-6.1529999999984284</v>
          </cell>
          <cell r="AP179">
            <v>6603.9879999999976</v>
          </cell>
          <cell r="AQ179">
            <v>-3097.9399999999441</v>
          </cell>
          <cell r="AR179">
            <v>-8283.4869999997318</v>
          </cell>
          <cell r="AS179">
            <v>-698.76999999998952</v>
          </cell>
          <cell r="AT179">
            <v>-52.557000000000698</v>
          </cell>
          <cell r="AU179">
            <v>-1215.25</v>
          </cell>
          <cell r="AV179">
            <v>-216.9539999999979</v>
          </cell>
          <cell r="AW179">
            <v>-76.299999999988358</v>
          </cell>
          <cell r="AX179">
            <v>-339.95000000001164</v>
          </cell>
          <cell r="AY179">
            <v>0</v>
          </cell>
          <cell r="AZ179">
            <v>0</v>
          </cell>
          <cell r="BA179">
            <v>-387.15999999997439</v>
          </cell>
          <cell r="BB179">
            <v>-6.6259999999892898</v>
          </cell>
          <cell r="BC179">
            <v>-307.21999999997206</v>
          </cell>
          <cell r="BD179">
            <v>-4982.7000000001863</v>
          </cell>
          <cell r="BE179">
            <v>-6153.8860000004061</v>
          </cell>
          <cell r="BF179">
            <v>-168.02999999996973</v>
          </cell>
          <cell r="BG179">
            <v>-2451.8849999999948</v>
          </cell>
          <cell r="BH179">
            <v>-2149.661000000001</v>
          </cell>
          <cell r="BI179">
            <v>0</v>
          </cell>
          <cell r="BJ179">
            <v>-85.940000000002328</v>
          </cell>
          <cell r="BK179">
            <v>-195.76000000000931</v>
          </cell>
          <cell r="BL179">
            <v>0</v>
          </cell>
          <cell r="BM179">
            <v>0</v>
          </cell>
          <cell r="BN179">
            <v>-336.79400000000896</v>
          </cell>
          <cell r="BO179">
            <v>-3.6160000000090804</v>
          </cell>
          <cell r="BP179">
            <v>-208.23000000001048</v>
          </cell>
          <cell r="BQ179">
            <v>-553.96999999997206</v>
          </cell>
          <cell r="BR179">
            <v>795.51600000006147</v>
          </cell>
          <cell r="BS179">
            <v>-1195.3499999999767</v>
          </cell>
          <cell r="BT179">
            <v>3297.7850000000035</v>
          </cell>
          <cell r="BU179">
            <v>-13.102999999999156</v>
          </cell>
          <cell r="BV179">
            <v>0</v>
          </cell>
          <cell r="BW179">
            <v>-24.69999999999709</v>
          </cell>
          <cell r="BX179">
            <v>0</v>
          </cell>
          <cell r="BY179">
            <v>0</v>
          </cell>
          <cell r="BZ179">
            <v>0</v>
          </cell>
          <cell r="CA179">
            <v>-132.1359999999986</v>
          </cell>
          <cell r="CB179">
            <v>-175.61999999999534</v>
          </cell>
          <cell r="CC179">
            <v>-246.54999999998836</v>
          </cell>
          <cell r="CD179">
            <v>-714.81000000005588</v>
          </cell>
          <cell r="CE179">
            <v>7218.9234999995679</v>
          </cell>
          <cell r="CF179">
            <v>1952.0100000000093</v>
          </cell>
          <cell r="CG179">
            <v>0</v>
          </cell>
          <cell r="CH179">
            <v>-838.29399999999441</v>
          </cell>
          <cell r="CI179">
            <v>-409.39649999999995</v>
          </cell>
          <cell r="CJ179">
            <v>-58.669999999983702</v>
          </cell>
          <cell r="CK179">
            <v>-130.5399999999936</v>
          </cell>
          <cell r="CL179">
            <v>-2373.9259999999776</v>
          </cell>
          <cell r="CM179">
            <v>0</v>
          </cell>
          <cell r="CN179">
            <v>8966.679999999993</v>
          </cell>
          <cell r="CO179">
            <v>1897.0800000000163</v>
          </cell>
          <cell r="CP179">
            <v>-288.9199999999837</v>
          </cell>
          <cell r="CQ179">
            <v>-1497.0999999999767</v>
          </cell>
          <cell r="CR179">
            <v>-25342.090000000317</v>
          </cell>
          <cell r="CS179">
            <v>-4219.5</v>
          </cell>
          <cell r="CT179">
            <v>-1750.3699999999953</v>
          </cell>
          <cell r="CU179">
            <v>-930.77000000000407</v>
          </cell>
          <cell r="CV179">
            <v>-981.44999999999709</v>
          </cell>
          <cell r="CW179">
            <v>0</v>
          </cell>
          <cell r="CX179">
            <v>-2906.9100000000035</v>
          </cell>
          <cell r="CY179">
            <v>0</v>
          </cell>
          <cell r="CZ179">
            <v>0</v>
          </cell>
          <cell r="DA179">
            <v>-158.18999999997322</v>
          </cell>
          <cell r="DB179">
            <v>2175.2699999999895</v>
          </cell>
          <cell r="DC179">
            <v>-14281.129999999946</v>
          </cell>
          <cell r="DD179">
            <v>-2289.0399999998044</v>
          </cell>
          <cell r="DE179">
            <v>-10742.814999999478</v>
          </cell>
          <cell r="DF179">
            <v>-4863.2399999999907</v>
          </cell>
          <cell r="DG179">
            <v>-1257.8249999999971</v>
          </cell>
          <cell r="DH179">
            <v>-31.173999999999069</v>
          </cell>
          <cell r="DI179">
            <v>-1666.9799999999959</v>
          </cell>
          <cell r="DJ179">
            <v>-28.879999999975553</v>
          </cell>
          <cell r="DK179">
            <v>-23.226000000002387</v>
          </cell>
          <cell r="DL179">
            <v>0</v>
          </cell>
          <cell r="DM179">
            <v>0</v>
          </cell>
          <cell r="DN179">
            <v>-411.97000000000116</v>
          </cell>
          <cell r="DO179">
            <v>-9.0499999999883585</v>
          </cell>
          <cell r="DP179">
            <v>-578.9199999999837</v>
          </cell>
          <cell r="DQ179">
            <v>-1871.5499999999884</v>
          </cell>
          <cell r="DR179">
            <v>-8758.3919999999925</v>
          </cell>
          <cell r="DS179">
            <v>-2277.9400000000023</v>
          </cell>
          <cell r="DT179">
            <v>-424.5800000000163</v>
          </cell>
          <cell r="DU179">
            <v>-933.61699999999837</v>
          </cell>
          <cell r="DV179">
            <v>-1393.2000000000116</v>
          </cell>
          <cell r="DW179">
            <v>-211.09000000002561</v>
          </cell>
          <cell r="DX179">
            <v>-301.03500000000349</v>
          </cell>
          <cell r="DY179">
            <v>0</v>
          </cell>
          <cell r="DZ179">
            <v>0</v>
          </cell>
          <cell r="EA179">
            <v>-542.71999999997206</v>
          </cell>
          <cell r="EB179">
            <v>-17.850000000005821</v>
          </cell>
          <cell r="EC179">
            <v>-1693.5599999999977</v>
          </cell>
          <cell r="ED179">
            <v>-962.79999999993015</v>
          </cell>
        </row>
        <row r="180">
          <cell r="F180">
            <v>-6230.5200000000041</v>
          </cell>
          <cell r="G180">
            <v>-8901.75</v>
          </cell>
          <cell r="H180">
            <v>-10702.895999999993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-23.565100000000257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-23.565100000000029</v>
          </cell>
          <cell r="BR180">
            <v>-231.70751000000018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-28.637460000000033</v>
          </cell>
          <cell r="CC180">
            <v>-203.07004999999998</v>
          </cell>
          <cell r="CD180">
            <v>0</v>
          </cell>
          <cell r="CE180">
            <v>-587.60520000000542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-560.07000000000153</v>
          </cell>
          <cell r="CO180">
            <v>0</v>
          </cell>
          <cell r="CP180">
            <v>0</v>
          </cell>
          <cell r="CQ180">
            <v>-27.535199999999804</v>
          </cell>
          <cell r="CR180">
            <v>315.61789999999746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-284.14210000000003</v>
          </cell>
          <cell r="DA180">
            <v>599.75999999999931</v>
          </cell>
          <cell r="DB180">
            <v>0</v>
          </cell>
          <cell r="DC180">
            <v>0</v>
          </cell>
          <cell r="DD180">
            <v>0</v>
          </cell>
          <cell r="DE180">
            <v>-236.179900000001</v>
          </cell>
          <cell r="DF180">
            <v>-247.44990000000007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11.269999999999982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-447.99929999999586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-39.036399999999958</v>
          </cell>
          <cell r="DZ180">
            <v>-408.96289999999999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-121849.57998000085</v>
          </cell>
          <cell r="G185">
            <v>-217030.70900000073</v>
          </cell>
          <cell r="H185">
            <v>-271169.91599999927</v>
          </cell>
          <cell r="I185">
            <v>-181458.51999999955</v>
          </cell>
          <cell r="J185">
            <v>-249394.00000000186</v>
          </cell>
          <cell r="K185">
            <v>-172921.23000000045</v>
          </cell>
          <cell r="L185">
            <v>-203405.62040000036</v>
          </cell>
          <cell r="M185">
            <v>-230222.21899999958</v>
          </cell>
          <cell r="N185">
            <v>-63071.445999999763</v>
          </cell>
          <cell r="O185">
            <v>-56979.665999999736</v>
          </cell>
          <cell r="P185">
            <v>-46966.024399999995</v>
          </cell>
          <cell r="Q185">
            <v>-45310.864380000159</v>
          </cell>
          <cell r="R185">
            <v>-502191.64770001173</v>
          </cell>
          <cell r="S185">
            <v>-34604.004500000039</v>
          </cell>
          <cell r="T185">
            <v>-2215.9350000000559</v>
          </cell>
          <cell r="U185">
            <v>-4067.8649999999325</v>
          </cell>
          <cell r="V185">
            <v>-56299.56100000022</v>
          </cell>
          <cell r="W185">
            <v>-162724.78890000097</v>
          </cell>
          <cell r="X185">
            <v>-177901.57569999993</v>
          </cell>
          <cell r="Y185">
            <v>62021.624599999748</v>
          </cell>
          <cell r="Z185">
            <v>-115487.71219999995</v>
          </cell>
          <cell r="AA185">
            <v>4634.7200000002049</v>
          </cell>
          <cell r="AB185">
            <v>-11572.34999999986</v>
          </cell>
          <cell r="AC185">
            <v>-1120.7199999998556</v>
          </cell>
          <cell r="AD185">
            <v>-2853.4799999997485</v>
          </cell>
          <cell r="AE185">
            <v>-78340.989600002766</v>
          </cell>
          <cell r="AF185">
            <v>-660.42999999993481</v>
          </cell>
          <cell r="AG185">
            <v>-19444.157000000123</v>
          </cell>
          <cell r="AH185">
            <v>-797.11599999997998</v>
          </cell>
          <cell r="AI185">
            <v>-1506.9099999999162</v>
          </cell>
          <cell r="AJ185">
            <v>-39256.099999999627</v>
          </cell>
          <cell r="AK185">
            <v>-6470.2199999997392</v>
          </cell>
          <cell r="AL185">
            <v>-11266.989999999758</v>
          </cell>
          <cell r="AM185">
            <v>-1446.9215999995358</v>
          </cell>
          <cell r="AN185">
            <v>2644.2999999998137</v>
          </cell>
          <cell r="AO185">
            <v>-2228.7279999998864</v>
          </cell>
          <cell r="AP185">
            <v>12352.133000000031</v>
          </cell>
          <cell r="AQ185">
            <v>-10259.850000000559</v>
          </cell>
          <cell r="AR185">
            <v>-132221.4469999969</v>
          </cell>
          <cell r="AS185">
            <v>-1452.9539999999106</v>
          </cell>
          <cell r="AT185">
            <v>-108.37699999997858</v>
          </cell>
          <cell r="AU185">
            <v>-1376.7670000000508</v>
          </cell>
          <cell r="AV185">
            <v>-565.41400000010617</v>
          </cell>
          <cell r="AW185">
            <v>-10421.289000000339</v>
          </cell>
          <cell r="AX185">
            <v>-9593.9400000004098</v>
          </cell>
          <cell r="AY185">
            <v>-2910.1999999999534</v>
          </cell>
          <cell r="AZ185">
            <v>-4365.8999999999069</v>
          </cell>
          <cell r="BA185">
            <v>-792.04000000003725</v>
          </cell>
          <cell r="BB185">
            <v>-82247.886000000173</v>
          </cell>
          <cell r="BC185">
            <v>-733.47999999974854</v>
          </cell>
          <cell r="BD185">
            <v>-17653.199999999255</v>
          </cell>
          <cell r="BE185">
            <v>987.50690000131726</v>
          </cell>
          <cell r="BF185">
            <v>-1331.5599999995902</v>
          </cell>
          <cell r="BG185">
            <v>-23364.586000000127</v>
          </cell>
          <cell r="BH185">
            <v>-2427.3409999999567</v>
          </cell>
          <cell r="BI185">
            <v>-542.40000000002328</v>
          </cell>
          <cell r="BJ185">
            <v>-10239.439999999944</v>
          </cell>
          <cell r="BK185">
            <v>-8554.3000000002794</v>
          </cell>
          <cell r="BL185">
            <v>-1909.5220000001136</v>
          </cell>
          <cell r="BM185">
            <v>54653.658000000054</v>
          </cell>
          <cell r="BN185">
            <v>-944.6009999999078</v>
          </cell>
          <cell r="BO185">
            <v>-2837.1560000001919</v>
          </cell>
          <cell r="BP185">
            <v>-221.76000000000931</v>
          </cell>
          <cell r="BQ185">
            <v>-1293.4851000001654</v>
          </cell>
          <cell r="BR185">
            <v>-10731.381509996951</v>
          </cell>
          <cell r="BS185">
            <v>-3363.2999999998137</v>
          </cell>
          <cell r="BT185">
            <v>26209.904999999912</v>
          </cell>
          <cell r="BU185">
            <v>-965.5800000000163</v>
          </cell>
          <cell r="BV185">
            <v>-633.98999999999069</v>
          </cell>
          <cell r="BW185">
            <v>-3165.6350000002421</v>
          </cell>
          <cell r="BX185">
            <v>-12586.652999999933</v>
          </cell>
          <cell r="BY185">
            <v>-2192.6000000000931</v>
          </cell>
          <cell r="BZ185">
            <v>-3377.3999999999069</v>
          </cell>
          <cell r="CA185">
            <v>-2309.7010000001173</v>
          </cell>
          <cell r="CB185">
            <v>-3963.3774600001052</v>
          </cell>
          <cell r="CC185">
            <v>-1501.6400500000454</v>
          </cell>
          <cell r="CD185">
            <v>-2881.410000000149</v>
          </cell>
          <cell r="CE185">
            <v>75775.543300002813</v>
          </cell>
          <cell r="CF185">
            <v>5006.109999999404</v>
          </cell>
          <cell r="CG185">
            <v>-2096.6480000000447</v>
          </cell>
          <cell r="CH185">
            <v>-1841.5320000000065</v>
          </cell>
          <cell r="CI185">
            <v>-627.23650000005728</v>
          </cell>
          <cell r="CJ185">
            <v>-20936.535999999382</v>
          </cell>
          <cell r="CK185">
            <v>-7783.9799999995157</v>
          </cell>
          <cell r="CL185">
            <v>-10937.389000000432</v>
          </cell>
          <cell r="CM185">
            <v>-3753.3100000000559</v>
          </cell>
          <cell r="CN185">
            <v>40830.860000000102</v>
          </cell>
          <cell r="CO185">
            <v>83281.330000000075</v>
          </cell>
          <cell r="CP185">
            <v>-419.39000000013039</v>
          </cell>
          <cell r="CQ185">
            <v>-4946.7352000009269</v>
          </cell>
          <cell r="CR185">
            <v>-282618.4395999983</v>
          </cell>
          <cell r="CS185">
            <v>-8777.2600000007078</v>
          </cell>
          <cell r="CT185">
            <v>-2878.9550000003073</v>
          </cell>
          <cell r="CU185">
            <v>-3909.9379999998491</v>
          </cell>
          <cell r="CV185">
            <v>-2463.3034999999218</v>
          </cell>
          <cell r="CW185">
            <v>-14880.740000000224</v>
          </cell>
          <cell r="CX185">
            <v>-13955.237999999896</v>
          </cell>
          <cell r="CY185">
            <v>-4146.4529999997467</v>
          </cell>
          <cell r="CZ185">
            <v>-6694.3920999998227</v>
          </cell>
          <cell r="DA185">
            <v>77204.829999999609</v>
          </cell>
          <cell r="DB185">
            <v>-183577.76000000024</v>
          </cell>
          <cell r="DC185">
            <v>-113499.95000000019</v>
          </cell>
          <cell r="DD185">
            <v>-5039.2800000002608</v>
          </cell>
          <cell r="DE185">
            <v>6127.9212999939919</v>
          </cell>
          <cell r="DF185">
            <v>-9738.7199000008404</v>
          </cell>
          <cell r="DG185">
            <v>-1485.1210000000428</v>
          </cell>
          <cell r="DH185">
            <v>-161.47770000004675</v>
          </cell>
          <cell r="DI185">
            <v>-2910.689100000076</v>
          </cell>
          <cell r="DJ185">
            <v>-13422.322999999858</v>
          </cell>
          <cell r="DK185">
            <v>-5887.7259999997914</v>
          </cell>
          <cell r="DL185">
            <v>-4661.8600000003353</v>
          </cell>
          <cell r="DM185">
            <v>55605.237999999896</v>
          </cell>
          <cell r="DN185">
            <v>-3181.8899999998976</v>
          </cell>
          <cell r="DO185">
            <v>-4796.5800000000745</v>
          </cell>
          <cell r="DP185">
            <v>-597.26000000000931</v>
          </cell>
          <cell r="DQ185">
            <v>-2633.6699999999255</v>
          </cell>
          <cell r="DR185">
            <v>-70869.956399999559</v>
          </cell>
          <cell r="DS185">
            <v>-2496.1399999998976</v>
          </cell>
          <cell r="DT185">
            <v>-2100.9399999999441</v>
          </cell>
          <cell r="DU185">
            <v>-1067.7560999999405</v>
          </cell>
          <cell r="DV185">
            <v>-3826.8149999999441</v>
          </cell>
          <cell r="DW185">
            <v>-29922.259999999776</v>
          </cell>
          <cell r="DX185">
            <v>-8533.8510000007227</v>
          </cell>
          <cell r="DY185">
            <v>-4756.221400000155</v>
          </cell>
          <cell r="DZ185">
            <v>-6676.9228999996558</v>
          </cell>
          <cell r="EA185">
            <v>-2912.4499999999534</v>
          </cell>
          <cell r="EB185">
            <v>-4151.2099999994971</v>
          </cell>
          <cell r="EC185">
            <v>-1863.5300000000279</v>
          </cell>
          <cell r="ED185">
            <v>-2561.8600000003353</v>
          </cell>
        </row>
        <row r="187">
          <cell r="A187" t="str">
            <v>Total Purchased Power &amp; Net Interchange</v>
          </cell>
          <cell r="F187">
            <v>-121849.57998000085</v>
          </cell>
          <cell r="G187">
            <v>-217030.70899999887</v>
          </cell>
          <cell r="H187">
            <v>-271169.91600000113</v>
          </cell>
          <cell r="I187">
            <v>-181458.52000000328</v>
          </cell>
          <cell r="J187">
            <v>-249394</v>
          </cell>
          <cell r="K187">
            <v>-172921.22999999672</v>
          </cell>
          <cell r="L187">
            <v>-203405.62039999664</v>
          </cell>
          <cell r="M187">
            <v>-230222.21900000423</v>
          </cell>
          <cell r="N187">
            <v>-63071.446000002325</v>
          </cell>
          <cell r="O187">
            <v>-56979.666000001132</v>
          </cell>
          <cell r="P187">
            <v>-46966.024399995804</v>
          </cell>
          <cell r="Q187">
            <v>-45310.864380002022</v>
          </cell>
          <cell r="R187">
            <v>-502191.64770007133</v>
          </cell>
          <cell r="S187">
            <v>-34604.004500001669</v>
          </cell>
          <cell r="T187">
            <v>-2215.9350000023842</v>
          </cell>
          <cell r="U187">
            <v>-4067.8650000020862</v>
          </cell>
          <cell r="V187">
            <v>-56299.561000004411</v>
          </cell>
          <cell r="W187">
            <v>-162724.78890000284</v>
          </cell>
          <cell r="X187">
            <v>-177901.57569999993</v>
          </cell>
          <cell r="Y187">
            <v>62021.624600000679</v>
          </cell>
          <cell r="Z187">
            <v>-115487.71220000088</v>
          </cell>
          <cell r="AA187">
            <v>4634.7199999988079</v>
          </cell>
          <cell r="AB187">
            <v>-11572.35000000149</v>
          </cell>
          <cell r="AC187">
            <v>-1120.7199999988079</v>
          </cell>
          <cell r="AD187">
            <v>-2853.4800000041723</v>
          </cell>
          <cell r="AE187">
            <v>-78340.98960006237</v>
          </cell>
          <cell r="AF187">
            <v>-660.42999999970198</v>
          </cell>
          <cell r="AG187">
            <v>-19444.156999997795</v>
          </cell>
          <cell r="AH187">
            <v>-797.11600000411272</v>
          </cell>
          <cell r="AI187">
            <v>-1506.9099999964237</v>
          </cell>
          <cell r="AJ187">
            <v>-39256.09999999404</v>
          </cell>
          <cell r="AK187">
            <v>-6470.2199999988079</v>
          </cell>
          <cell r="AL187">
            <v>-11266.990000009537</v>
          </cell>
          <cell r="AM187">
            <v>-1446.9215999990702</v>
          </cell>
          <cell r="AN187">
            <v>2644.2999999970198</v>
          </cell>
          <cell r="AO187">
            <v>-2228.7280000001192</v>
          </cell>
          <cell r="AP187">
            <v>12352.133000001311</v>
          </cell>
          <cell r="AQ187">
            <v>-10259.85000000149</v>
          </cell>
          <cell r="AR187">
            <v>-132221.44699990749</v>
          </cell>
          <cell r="AS187">
            <v>-1452.9539999961853</v>
          </cell>
          <cell r="AT187">
            <v>-108.37699999660254</v>
          </cell>
          <cell r="AU187">
            <v>-1376.7670000046492</v>
          </cell>
          <cell r="AV187">
            <v>-565.41399999707937</v>
          </cell>
          <cell r="AW187">
            <v>-10421.28900000453</v>
          </cell>
          <cell r="AX187">
            <v>-9593.9399999976158</v>
          </cell>
          <cell r="AY187">
            <v>-2910.2000000029802</v>
          </cell>
          <cell r="AZ187">
            <v>-4365.9000000059605</v>
          </cell>
          <cell r="BA187">
            <v>-792.03999999910593</v>
          </cell>
          <cell r="BB187">
            <v>-82247.886000007391</v>
          </cell>
          <cell r="BC187">
            <v>-733.47999999672174</v>
          </cell>
          <cell r="BD187">
            <v>-17653.20000000298</v>
          </cell>
          <cell r="BE187">
            <v>987.50689995288849</v>
          </cell>
          <cell r="BF187">
            <v>-1331.5600000023842</v>
          </cell>
          <cell r="BG187">
            <v>-23364.586000002921</v>
          </cell>
          <cell r="BH187">
            <v>-2427.3409999981523</v>
          </cell>
          <cell r="BI187">
            <v>-542.40000000596046</v>
          </cell>
          <cell r="BJ187">
            <v>-10239.440000005066</v>
          </cell>
          <cell r="BK187">
            <v>-8554.2999999970198</v>
          </cell>
          <cell r="BL187">
            <v>-1909.5219999998808</v>
          </cell>
          <cell r="BM187">
            <v>54653.658000007272</v>
          </cell>
          <cell r="BN187">
            <v>-944.60100000351667</v>
          </cell>
          <cell r="BO187">
            <v>-2837.1560000032187</v>
          </cell>
          <cell r="BP187">
            <v>-221.75999999791384</v>
          </cell>
          <cell r="BQ187">
            <v>-1293.4851000010967</v>
          </cell>
          <cell r="BR187">
            <v>-10731.381510019302</v>
          </cell>
          <cell r="BS187">
            <v>-3363.2999999970198</v>
          </cell>
          <cell r="BT187">
            <v>26209.904999993742</v>
          </cell>
          <cell r="BU187">
            <v>-965.57999999821186</v>
          </cell>
          <cell r="BV187">
            <v>-633.98999999463558</v>
          </cell>
          <cell r="BW187">
            <v>-3165.6349999904633</v>
          </cell>
          <cell r="BX187">
            <v>-12586.652999997139</v>
          </cell>
          <cell r="BY187">
            <v>-2192.5999999940395</v>
          </cell>
          <cell r="BZ187">
            <v>-3377.4000000059605</v>
          </cell>
          <cell r="CA187">
            <v>-2309.7010000050068</v>
          </cell>
          <cell r="CB187">
            <v>-3963.3774600028992</v>
          </cell>
          <cell r="CC187">
            <v>-1501.6400500014424</v>
          </cell>
          <cell r="CD187">
            <v>-2881.4100000038743</v>
          </cell>
          <cell r="CE187">
            <v>75775.543299913406</v>
          </cell>
          <cell r="CF187">
            <v>5006.109999999404</v>
          </cell>
          <cell r="CG187">
            <v>-2096.6479999944568</v>
          </cell>
          <cell r="CH187">
            <v>-1841.5320000052452</v>
          </cell>
          <cell r="CI187">
            <v>-627.23650000244379</v>
          </cell>
          <cell r="CJ187">
            <v>-20936.53599999845</v>
          </cell>
          <cell r="CK187">
            <v>-7783.9799999892712</v>
          </cell>
          <cell r="CL187">
            <v>-10937.388999998569</v>
          </cell>
          <cell r="CM187">
            <v>-3753.3100000023842</v>
          </cell>
          <cell r="CN187">
            <v>40830.859999999404</v>
          </cell>
          <cell r="CO187">
            <v>83281.329999998212</v>
          </cell>
          <cell r="CP187">
            <v>-419.39000000059605</v>
          </cell>
          <cell r="CQ187">
            <v>-4946.7351999953389</v>
          </cell>
          <cell r="CR187">
            <v>-282618.43960034847</v>
          </cell>
          <cell r="CS187">
            <v>-8777.2599999979138</v>
          </cell>
          <cell r="CT187">
            <v>-2878.9549999982119</v>
          </cell>
          <cell r="CU187">
            <v>-3909.9380000010133</v>
          </cell>
          <cell r="CV187">
            <v>-2463.3034999966621</v>
          </cell>
          <cell r="CW187">
            <v>-14880.740000009537</v>
          </cell>
          <cell r="CX187">
            <v>-13955.237999990582</v>
          </cell>
          <cell r="CY187">
            <v>-4146.4529999941587</v>
          </cell>
          <cell r="CZ187">
            <v>-6694.3921000063419</v>
          </cell>
          <cell r="DA187">
            <v>77204.830000005662</v>
          </cell>
          <cell r="DB187">
            <v>-183577.76000000536</v>
          </cell>
          <cell r="DC187">
            <v>-113499.94999999553</v>
          </cell>
          <cell r="DD187">
            <v>-5039.2799999937415</v>
          </cell>
          <cell r="DE187">
            <v>6127.9212999343872</v>
          </cell>
          <cell r="DF187">
            <v>-9738.7199000045657</v>
          </cell>
          <cell r="DG187">
            <v>-1485.1209999993443</v>
          </cell>
          <cell r="DH187">
            <v>-161.47770000249147</v>
          </cell>
          <cell r="DI187">
            <v>-2910.689099997282</v>
          </cell>
          <cell r="DJ187">
            <v>-13422.322999998927</v>
          </cell>
          <cell r="DK187">
            <v>-5887.7260000109673</v>
          </cell>
          <cell r="DL187">
            <v>-4661.859999999404</v>
          </cell>
          <cell r="DM187">
            <v>55605.238000005484</v>
          </cell>
          <cell r="DN187">
            <v>-3181.890000000596</v>
          </cell>
          <cell r="DO187">
            <v>-4796.5799999982119</v>
          </cell>
          <cell r="DP187">
            <v>-597.25999999791384</v>
          </cell>
          <cell r="DQ187">
            <v>-2633.6699999943376</v>
          </cell>
          <cell r="DR187">
            <v>-70869.956399917603</v>
          </cell>
          <cell r="DS187">
            <v>-2496.140000000596</v>
          </cell>
          <cell r="DT187">
            <v>-2100.9399999976158</v>
          </cell>
          <cell r="DU187">
            <v>-1067.756099998951</v>
          </cell>
          <cell r="DV187">
            <v>-3826.8149999976158</v>
          </cell>
          <cell r="DW187">
            <v>-29922.260000005364</v>
          </cell>
          <cell r="DX187">
            <v>-8533.8510000109673</v>
          </cell>
          <cell r="DY187">
            <v>-4756.2213999927044</v>
          </cell>
          <cell r="DZ187">
            <v>-6676.922900006175</v>
          </cell>
          <cell r="EA187">
            <v>-2912.4500000029802</v>
          </cell>
          <cell r="EB187">
            <v>-4151.2100000008941</v>
          </cell>
          <cell r="EC187">
            <v>-1863.5300000011921</v>
          </cell>
          <cell r="ED187">
            <v>-2561.859999999404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-2.79950000000008</v>
          </cell>
          <cell r="G192">
            <v>-1.0517699999999763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-1.2780449999999988</v>
          </cell>
          <cell r="N192">
            <v>0</v>
          </cell>
          <cell r="O192">
            <v>0</v>
          </cell>
          <cell r="P192">
            <v>9.6936099999999783</v>
          </cell>
          <cell r="Q192">
            <v>-0.92717500000000541</v>
          </cell>
          <cell r="R192">
            <v>-10.04963500000008</v>
          </cell>
          <cell r="S192">
            <v>-7.8395500000000027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-2.8628949999999946</v>
          </cell>
          <cell r="Z192">
            <v>0</v>
          </cell>
          <cell r="AA192">
            <v>0</v>
          </cell>
          <cell r="AB192">
            <v>0</v>
          </cell>
          <cell r="AC192">
            <v>3.2753599999999778</v>
          </cell>
          <cell r="AD192">
            <v>-2.6225500000000039</v>
          </cell>
          <cell r="AE192">
            <v>0.95666999999991731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0.95666999999997415</v>
          </cell>
          <cell r="AQ192">
            <v>0</v>
          </cell>
          <cell r="AR192">
            <v>4.9279300000000603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4.9279299999999751</v>
          </cell>
          <cell r="BE192">
            <v>-455.46591600000102</v>
          </cell>
          <cell r="BF192">
            <v>0</v>
          </cell>
          <cell r="BG192">
            <v>-2.445916000000004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-198.34800000000178</v>
          </cell>
          <cell r="BQ192">
            <v>-254.67199999999866</v>
          </cell>
          <cell r="BR192">
            <v>-3557.1833999999799</v>
          </cell>
          <cell r="BS192">
            <v>-297.6919999999991</v>
          </cell>
          <cell r="BT192">
            <v>-107.16999999999825</v>
          </cell>
          <cell r="BU192">
            <v>-40.48700000000099</v>
          </cell>
          <cell r="BV192">
            <v>-67.828399999999419</v>
          </cell>
          <cell r="BW192">
            <v>-397.40100000000166</v>
          </cell>
          <cell r="BX192">
            <v>-449.12599999999657</v>
          </cell>
          <cell r="BY192">
            <v>-703.43199999999706</v>
          </cell>
          <cell r="BZ192">
            <v>-249.21899999999732</v>
          </cell>
          <cell r="CA192">
            <v>-135.40900000000329</v>
          </cell>
          <cell r="CB192">
            <v>-335.78900000000067</v>
          </cell>
          <cell r="CC192">
            <v>-405.7190000000046</v>
          </cell>
          <cell r="CD192">
            <v>-367.91100000000006</v>
          </cell>
          <cell r="CE192">
            <v>-4129.0580000000191</v>
          </cell>
          <cell r="CF192">
            <v>-75.342000000000553</v>
          </cell>
          <cell r="CG192">
            <v>-36.46100000000115</v>
          </cell>
          <cell r="CH192">
            <v>-170.26299999999901</v>
          </cell>
          <cell r="CI192">
            <v>-415.26399999999921</v>
          </cell>
          <cell r="CJ192">
            <v>-941.95200000000477</v>
          </cell>
          <cell r="CK192">
            <v>-729.97300000000178</v>
          </cell>
          <cell r="CL192">
            <v>-527.57600000000093</v>
          </cell>
          <cell r="CM192">
            <v>-256.71800000000076</v>
          </cell>
          <cell r="CN192">
            <v>-301.29200000000128</v>
          </cell>
          <cell r="CO192">
            <v>-115.96800000000076</v>
          </cell>
          <cell r="CP192">
            <v>-199.01000000000204</v>
          </cell>
          <cell r="CQ192">
            <v>-359.2390000000014</v>
          </cell>
          <cell r="CR192">
            <v>-3812.5100000000093</v>
          </cell>
          <cell r="CS192">
            <v>-73.15599999999904</v>
          </cell>
          <cell r="CT192">
            <v>-256.82699999999932</v>
          </cell>
          <cell r="CU192">
            <v>-262.53100000000268</v>
          </cell>
          <cell r="CV192">
            <v>-1056.961000000003</v>
          </cell>
          <cell r="CW192">
            <v>-811.71899999999732</v>
          </cell>
          <cell r="CX192">
            <v>0</v>
          </cell>
          <cell r="CY192">
            <v>-550.85000000000218</v>
          </cell>
          <cell r="CZ192">
            <v>-148.77699999999459</v>
          </cell>
          <cell r="DA192">
            <v>-36.800999999999476</v>
          </cell>
          <cell r="DB192">
            <v>-143.0779999999977</v>
          </cell>
          <cell r="DC192">
            <v>-193.17399999999907</v>
          </cell>
          <cell r="DD192">
            <v>-278.63600000000042</v>
          </cell>
          <cell r="DE192">
            <v>-2594.2132000000274</v>
          </cell>
          <cell r="DF192">
            <v>-157.65209999999979</v>
          </cell>
          <cell r="DG192">
            <v>-202.121000000001</v>
          </cell>
          <cell r="DH192">
            <v>-712.58400000000256</v>
          </cell>
          <cell r="DI192">
            <v>-825.33500000000276</v>
          </cell>
          <cell r="DJ192">
            <v>0</v>
          </cell>
          <cell r="DK192">
            <v>-263.42799999999988</v>
          </cell>
          <cell r="DL192">
            <v>-223.60299999999916</v>
          </cell>
          <cell r="DM192">
            <v>-46.193999999999505</v>
          </cell>
          <cell r="DN192">
            <v>-45.200999999999112</v>
          </cell>
          <cell r="DO192">
            <v>-42.496999999999389</v>
          </cell>
          <cell r="DP192">
            <v>-73.998999999999796</v>
          </cell>
          <cell r="DQ192">
            <v>-1.5990999999999076</v>
          </cell>
          <cell r="DR192">
            <v>-467.63180000000284</v>
          </cell>
          <cell r="DS192">
            <v>0</v>
          </cell>
          <cell r="DT192">
            <v>-94.393000000000029</v>
          </cell>
          <cell r="DU192">
            <v>-148.30099999999948</v>
          </cell>
          <cell r="DV192">
            <v>-9.5119999999988067</v>
          </cell>
          <cell r="DW192">
            <v>-30.584799999999632</v>
          </cell>
          <cell r="DX192">
            <v>-21.070999999999913</v>
          </cell>
          <cell r="DY192">
            <v>-163.77000000000044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-2.7995000015944242</v>
          </cell>
          <cell r="G194">
            <v>-1.0517699997872114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-1.2780450005084276</v>
          </cell>
          <cell r="N194">
            <v>0</v>
          </cell>
          <cell r="O194">
            <v>0</v>
          </cell>
          <cell r="P194">
            <v>9.6936099994927645</v>
          </cell>
          <cell r="Q194">
            <v>-0.92717500030994415</v>
          </cell>
          <cell r="R194">
            <v>-10.049634993076324</v>
          </cell>
          <cell r="S194">
            <v>-7.8395499996840954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-2.8628949988633394</v>
          </cell>
          <cell r="Z194">
            <v>0</v>
          </cell>
          <cell r="AA194">
            <v>0</v>
          </cell>
          <cell r="AB194">
            <v>0</v>
          </cell>
          <cell r="AC194">
            <v>3.2753600012511015</v>
          </cell>
          <cell r="AD194">
            <v>-2.6225499995052814</v>
          </cell>
          <cell r="AE194">
            <v>0.95666998624801636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0.9566699992865324</v>
          </cell>
          <cell r="AQ194">
            <v>0</v>
          </cell>
          <cell r="AR194">
            <v>4.9279299974441528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4.927929999306798</v>
          </cell>
          <cell r="BE194">
            <v>-455.46591600775719</v>
          </cell>
          <cell r="BF194">
            <v>0</v>
          </cell>
          <cell r="BG194">
            <v>-2.4459160007536411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-198.34799999929965</v>
          </cell>
          <cell r="BQ194">
            <v>-254.67200000025332</v>
          </cell>
          <cell r="BR194">
            <v>-3557.1834000051022</v>
          </cell>
          <cell r="BS194">
            <v>-297.69199999980628</v>
          </cell>
          <cell r="BT194">
            <v>-107.16999999992549</v>
          </cell>
          <cell r="BU194">
            <v>-40.486999999731779</v>
          </cell>
          <cell r="BV194">
            <v>-67.828400000929832</v>
          </cell>
          <cell r="BW194">
            <v>-397.40100000053644</v>
          </cell>
          <cell r="BX194">
            <v>-449.12600000016391</v>
          </cell>
          <cell r="BY194">
            <v>-703.4320000000298</v>
          </cell>
          <cell r="BZ194">
            <v>-249.21900000050664</v>
          </cell>
          <cell r="CA194">
            <v>-135.4089999999851</v>
          </cell>
          <cell r="CB194">
            <v>-335.78900000080466</v>
          </cell>
          <cell r="CC194">
            <v>-405.71899999864399</v>
          </cell>
          <cell r="CD194">
            <v>-367.91099999845028</v>
          </cell>
          <cell r="CE194">
            <v>-4129.0579999983311</v>
          </cell>
          <cell r="CF194">
            <v>-75.342000000178814</v>
          </cell>
          <cell r="CG194">
            <v>-36.461000001057982</v>
          </cell>
          <cell r="CH194">
            <v>-170.26300000026822</v>
          </cell>
          <cell r="CI194">
            <v>-415.26400000043213</v>
          </cell>
          <cell r="CJ194">
            <v>-941.95199999958277</v>
          </cell>
          <cell r="CK194">
            <v>-729.97299999929965</v>
          </cell>
          <cell r="CL194">
            <v>-527.5760000012815</v>
          </cell>
          <cell r="CM194">
            <v>-256.71799999848008</v>
          </cell>
          <cell r="CN194">
            <v>-301.2920000012964</v>
          </cell>
          <cell r="CO194">
            <v>-115.96800000034273</v>
          </cell>
          <cell r="CP194">
            <v>-199.00999999977648</v>
          </cell>
          <cell r="CQ194">
            <v>-359.2390000000596</v>
          </cell>
          <cell r="CR194">
            <v>-3812.5099999904633</v>
          </cell>
          <cell r="CS194">
            <v>-73.155999999493361</v>
          </cell>
          <cell r="CT194">
            <v>-256.82699999958277</v>
          </cell>
          <cell r="CU194">
            <v>-262.53099999949336</v>
          </cell>
          <cell r="CV194">
            <v>-1056.9609999991953</v>
          </cell>
          <cell r="CW194">
            <v>-811.71900000050664</v>
          </cell>
          <cell r="CX194">
            <v>0</v>
          </cell>
          <cell r="CY194">
            <v>-550.84999999962747</v>
          </cell>
          <cell r="CZ194">
            <v>-148.77700000070035</v>
          </cell>
          <cell r="DA194">
            <v>-36.800999999046326</v>
          </cell>
          <cell r="DB194">
            <v>-143.07799999974668</v>
          </cell>
          <cell r="DC194">
            <v>-193.1739999987185</v>
          </cell>
          <cell r="DD194">
            <v>-278.6359999999404</v>
          </cell>
          <cell r="DE194">
            <v>-2594.2131999731064</v>
          </cell>
          <cell r="DF194">
            <v>-157.65210000053048</v>
          </cell>
          <cell r="DG194">
            <v>-202.12099999934435</v>
          </cell>
          <cell r="DH194">
            <v>-712.58399999886751</v>
          </cell>
          <cell r="DI194">
            <v>-825.33500000089407</v>
          </cell>
          <cell r="DJ194">
            <v>0</v>
          </cell>
          <cell r="DK194">
            <v>-263.4280000012368</v>
          </cell>
          <cell r="DL194">
            <v>-223.60300000011921</v>
          </cell>
          <cell r="DM194">
            <v>-46.19400000013411</v>
          </cell>
          <cell r="DN194">
            <v>-45.200999999418855</v>
          </cell>
          <cell r="DO194">
            <v>-42.496999999508262</v>
          </cell>
          <cell r="DP194">
            <v>-73.998999999836087</v>
          </cell>
          <cell r="DQ194">
            <v>-1.5991000011563301</v>
          </cell>
          <cell r="DR194">
            <v>-467.6317999958992</v>
          </cell>
          <cell r="DS194">
            <v>0</v>
          </cell>
          <cell r="DT194">
            <v>-94.39299999922514</v>
          </cell>
          <cell r="DU194">
            <v>-148.30100000090897</v>
          </cell>
          <cell r="DV194">
            <v>-9.5120000001043081</v>
          </cell>
          <cell r="DW194">
            <v>-30.584800001233816</v>
          </cell>
          <cell r="DX194">
            <v>-21.071000000461936</v>
          </cell>
          <cell r="DY194">
            <v>-163.76999999955297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-1468.8495990056545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-320.79565643984824</v>
          </cell>
          <cell r="X198">
            <v>-382.37504776660353</v>
          </cell>
          <cell r="Y198">
            <v>0</v>
          </cell>
          <cell r="Z198">
            <v>0</v>
          </cell>
          <cell r="AA198">
            <v>-765.67889479920268</v>
          </cell>
          <cell r="AB198">
            <v>0</v>
          </cell>
          <cell r="AC198">
            <v>0</v>
          </cell>
          <cell r="AD198">
            <v>0</v>
          </cell>
          <cell r="AE198">
            <v>-73206.886249998584</v>
          </cell>
          <cell r="AF198">
            <v>-1686.112471209839</v>
          </cell>
          <cell r="AG198">
            <v>-2517.0749570212793</v>
          </cell>
          <cell r="AH198">
            <v>-18122.29969056393</v>
          </cell>
          <cell r="AI198">
            <v>-664.67498865083326</v>
          </cell>
          <cell r="AJ198">
            <v>-5249.6999103619019</v>
          </cell>
          <cell r="AK198">
            <v>-5390.899907950894</v>
          </cell>
          <cell r="AL198">
            <v>-6554.0123880910687</v>
          </cell>
          <cell r="AM198">
            <v>-11699.037300239783</v>
          </cell>
          <cell r="AN198">
            <v>-14791.887247430161</v>
          </cell>
          <cell r="AO198">
            <v>-4957.1249153574463</v>
          </cell>
          <cell r="AP198">
            <v>-1574.0624731230782</v>
          </cell>
          <cell r="AQ198">
            <v>0</v>
          </cell>
          <cell r="AR198">
            <v>-57855.315835000947</v>
          </cell>
          <cell r="AS198">
            <v>-6135.4398499419913</v>
          </cell>
          <cell r="AT198">
            <v>-6237.1924974534195</v>
          </cell>
          <cell r="AU198">
            <v>-5802.7309080790728</v>
          </cell>
          <cell r="AV198">
            <v>0</v>
          </cell>
          <cell r="AW198">
            <v>-274.34019329026341</v>
          </cell>
          <cell r="AX198">
            <v>-1662.5259093387285</v>
          </cell>
          <cell r="AY198">
            <v>-6278.0010964553803</v>
          </cell>
          <cell r="AZ198">
            <v>-10891.113233629847</v>
          </cell>
          <cell r="BA198">
            <v>-6032.9655524480622</v>
          </cell>
          <cell r="BB198">
            <v>-8604.8411895462777</v>
          </cell>
          <cell r="BC198">
            <v>-5471.3096161850262</v>
          </cell>
          <cell r="BD198">
            <v>-464.85578863113187</v>
          </cell>
          <cell r="BE198">
            <v>-74820.324275994673</v>
          </cell>
          <cell r="BF198">
            <v>-8736.4308713898063</v>
          </cell>
          <cell r="BG198">
            <v>-11922.732329895487</v>
          </cell>
          <cell r="BH198">
            <v>-5472.0378943916876</v>
          </cell>
          <cell r="BI198">
            <v>-662.03066722303629</v>
          </cell>
          <cell r="BJ198">
            <v>-2431.421593074454</v>
          </cell>
          <cell r="BK198">
            <v>-1231.5875762307551</v>
          </cell>
          <cell r="BL198">
            <v>-10343.05412038276</v>
          </cell>
          <cell r="BM198">
            <v>-10192.820363282226</v>
          </cell>
          <cell r="BN198">
            <v>-8281.2820801741909</v>
          </cell>
          <cell r="BO198">
            <v>-5976.0083246652503</v>
          </cell>
          <cell r="BP198">
            <v>-6694.8315107921371</v>
          </cell>
          <cell r="BQ198">
            <v>-2876.0869444925338</v>
          </cell>
          <cell r="BR198">
            <v>-88330.175775004551</v>
          </cell>
          <cell r="BS198">
            <v>-7325.169957845239</v>
          </cell>
          <cell r="BT198">
            <v>-7987.3423668029718</v>
          </cell>
          <cell r="BU198">
            <v>-5945.1162808591034</v>
          </cell>
          <cell r="BV198">
            <v>-163.09055728034582</v>
          </cell>
          <cell r="BW198">
            <v>-4462.6832135802833</v>
          </cell>
          <cell r="BX198">
            <v>-8960.47980057518</v>
          </cell>
          <cell r="BY198">
            <v>-16321.605687820818</v>
          </cell>
          <cell r="BZ198">
            <v>-15244.282965786289</v>
          </cell>
          <cell r="CA198">
            <v>-7885.4402285024989</v>
          </cell>
          <cell r="CB198">
            <v>-6387.2077634870075</v>
          </cell>
          <cell r="CC198">
            <v>-5102.3246149135521</v>
          </cell>
          <cell r="CD198">
            <v>-2545.4323375520762</v>
          </cell>
          <cell r="CE198">
            <v>-94715.472637999803</v>
          </cell>
          <cell r="CF198">
            <v>-6557.6718160083983</v>
          </cell>
          <cell r="CG198">
            <v>-11084.399344223784</v>
          </cell>
          <cell r="CH198">
            <v>-3008.9565522843041</v>
          </cell>
          <cell r="CI198">
            <v>-239.65911619958933</v>
          </cell>
          <cell r="CJ198">
            <v>-9180.9448144086637</v>
          </cell>
          <cell r="CK198">
            <v>-16442.814299250254</v>
          </cell>
          <cell r="CL198">
            <v>-17425.257463670569</v>
          </cell>
          <cell r="CM198">
            <v>-8774.0530208612327</v>
          </cell>
          <cell r="CN198">
            <v>-7136.8730468235444</v>
          </cell>
          <cell r="CO198">
            <v>-3511.6158643127419</v>
          </cell>
          <cell r="CP198">
            <v>-8967.300337796798</v>
          </cell>
          <cell r="CQ198">
            <v>-2385.9269621642306</v>
          </cell>
          <cell r="CR198">
            <v>-103245.85998799652</v>
          </cell>
          <cell r="CS198">
            <v>-3778.2183439373039</v>
          </cell>
          <cell r="CT198">
            <v>-9468.6177795010153</v>
          </cell>
          <cell r="CU198">
            <v>-8003.535561240511</v>
          </cell>
          <cell r="CV198">
            <v>-1245.8223815140082</v>
          </cell>
          <cell r="CW198">
            <v>-9987.6134118000045</v>
          </cell>
          <cell r="CX198">
            <v>-16886.239949434996</v>
          </cell>
          <cell r="CY198">
            <v>-14419.93446603138</v>
          </cell>
          <cell r="CZ198">
            <v>-15580.393808811903</v>
          </cell>
          <cell r="DA198">
            <v>-8891.1610280696768</v>
          </cell>
          <cell r="DB198">
            <v>-8623.8423520359211</v>
          </cell>
          <cell r="DC198">
            <v>-5414.6700796547811</v>
          </cell>
          <cell r="DD198">
            <v>-945.81082596583292</v>
          </cell>
          <cell r="DE198">
            <v>-126588.67233700678</v>
          </cell>
          <cell r="DF198">
            <v>-2402.0776490133721</v>
          </cell>
          <cell r="DG198">
            <v>-9072.8825629593339</v>
          </cell>
          <cell r="DH198">
            <v>-5312.1979214723688</v>
          </cell>
          <cell r="DI198">
            <v>-313.69929595338181</v>
          </cell>
          <cell r="DJ198">
            <v>-9116.0754124022787</v>
          </cell>
          <cell r="DK198">
            <v>-18805.039877414005</v>
          </cell>
          <cell r="DL198">
            <v>-17640.041362442775</v>
          </cell>
          <cell r="DM198">
            <v>-23992.264310498722</v>
          </cell>
          <cell r="DN198">
            <v>-17094.243779483484</v>
          </cell>
          <cell r="DO198">
            <v>-9171.4831016876269</v>
          </cell>
          <cell r="DP198">
            <v>-6035.780212138081</v>
          </cell>
          <cell r="DQ198">
            <v>-7632.8868515354116</v>
          </cell>
          <cell r="DR198">
            <v>-115681.56497099251</v>
          </cell>
          <cell r="DS198">
            <v>-8622.8139803758822</v>
          </cell>
          <cell r="DT198">
            <v>-10081.991468440974</v>
          </cell>
          <cell r="DU198">
            <v>-5101.0955733167939</v>
          </cell>
          <cell r="DV198">
            <v>-2704.7709993399912</v>
          </cell>
          <cell r="DW198">
            <v>-14961.294985091896</v>
          </cell>
          <cell r="DX198">
            <v>-13457.146957703168</v>
          </cell>
          <cell r="DY198">
            <v>-12534.972661565989</v>
          </cell>
          <cell r="DZ198">
            <v>-14303.013934987597</v>
          </cell>
          <cell r="EA198">
            <v>-11218.11493136175</v>
          </cell>
          <cell r="EB198">
            <v>-14284.632705263561</v>
          </cell>
          <cell r="EC198">
            <v>-6789.768887931481</v>
          </cell>
          <cell r="ED198">
            <v>-1621.9478856180795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-446.96083500236273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-119.78652437764686</v>
          </cell>
          <cell r="X199">
            <v>-327.17431062390096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-1699.9563210010529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-1225.7418066281825</v>
          </cell>
          <cell r="AM199">
            <v>0</v>
          </cell>
          <cell r="AN199">
            <v>0</v>
          </cell>
          <cell r="AO199">
            <v>-474.21451437240466</v>
          </cell>
          <cell r="AP199">
            <v>0</v>
          </cell>
          <cell r="AQ199">
            <v>0</v>
          </cell>
          <cell r="AR199">
            <v>-28341.191856008023</v>
          </cell>
          <cell r="AS199">
            <v>-2038.7813490717672</v>
          </cell>
          <cell r="AT199">
            <v>-2398.8317330144346</v>
          </cell>
          <cell r="AU199">
            <v>-2937.2451490010135</v>
          </cell>
          <cell r="AV199">
            <v>-144.86703353910707</v>
          </cell>
          <cell r="AW199">
            <v>0</v>
          </cell>
          <cell r="AX199">
            <v>-740.1478069901932</v>
          </cell>
          <cell r="AY199">
            <v>-1711.9615236483514</v>
          </cell>
          <cell r="AZ199">
            <v>-3005.4758659582585</v>
          </cell>
          <cell r="BA199">
            <v>-2410.2962125027552</v>
          </cell>
          <cell r="BB199">
            <v>-7498.2372655849904</v>
          </cell>
          <cell r="BC199">
            <v>-4967.7725784420036</v>
          </cell>
          <cell r="BD199">
            <v>-487.57533825468272</v>
          </cell>
          <cell r="BE199">
            <v>-29709.618331007659</v>
          </cell>
          <cell r="BF199">
            <v>-1442.7905274024233</v>
          </cell>
          <cell r="BG199">
            <v>-6335.7698651128449</v>
          </cell>
          <cell r="BH199">
            <v>-3612.1000932836905</v>
          </cell>
          <cell r="BI199">
            <v>-543.66150641255081</v>
          </cell>
          <cell r="BJ199">
            <v>-47.254737949697301</v>
          </cell>
          <cell r="BK199">
            <v>-1323.1842225913424</v>
          </cell>
          <cell r="BL199">
            <v>-4679.7142969630659</v>
          </cell>
          <cell r="BM199">
            <v>-1189.3086883998476</v>
          </cell>
          <cell r="BN199">
            <v>-2153.0810565850697</v>
          </cell>
          <cell r="BO199">
            <v>-3494.4788483865559</v>
          </cell>
          <cell r="BP199">
            <v>-2622.857086203061</v>
          </cell>
          <cell r="BQ199">
            <v>-2265.4174017114565</v>
          </cell>
          <cell r="BR199">
            <v>-31822.154455006123</v>
          </cell>
          <cell r="BS199">
            <v>-2729.2429372188635</v>
          </cell>
          <cell r="BT199">
            <v>-2412.5252003064379</v>
          </cell>
          <cell r="BU199">
            <v>-919.7372619935777</v>
          </cell>
          <cell r="BV199">
            <v>-827.4163758084178</v>
          </cell>
          <cell r="BW199">
            <v>-1078.4446054351283</v>
          </cell>
          <cell r="BX199">
            <v>-3443.3010577114765</v>
          </cell>
          <cell r="BY199">
            <v>-3797.3910930790007</v>
          </cell>
          <cell r="BZ199">
            <v>-4616.1547692455351</v>
          </cell>
          <cell r="CA199">
            <v>-2667.3984897744376</v>
          </cell>
          <cell r="CB199">
            <v>-3070.6958231087774</v>
          </cell>
          <cell r="CC199">
            <v>-2781.619385054335</v>
          </cell>
          <cell r="CD199">
            <v>-3478.2274562681559</v>
          </cell>
          <cell r="CE199">
            <v>-39015.133119001985</v>
          </cell>
          <cell r="CF199">
            <v>-3298.7391966178548</v>
          </cell>
          <cell r="CG199">
            <v>-3335.3619053589646</v>
          </cell>
          <cell r="CH199">
            <v>-633.43473822809756</v>
          </cell>
          <cell r="CI199">
            <v>-722.04801518237218</v>
          </cell>
          <cell r="CJ199">
            <v>-3846.309707797016</v>
          </cell>
          <cell r="CK199">
            <v>-4308.6730819051154</v>
          </cell>
          <cell r="CL199">
            <v>-6220.4830761936028</v>
          </cell>
          <cell r="CM199">
            <v>-4961.3511694718618</v>
          </cell>
          <cell r="CN199">
            <v>-3418.8927924877498</v>
          </cell>
          <cell r="CO199">
            <v>-3008.6809065872803</v>
          </cell>
          <cell r="CP199">
            <v>-3182.38063061703</v>
          </cell>
          <cell r="CQ199">
            <v>-2078.7778985495679</v>
          </cell>
          <cell r="CR199">
            <v>-38972.969783999026</v>
          </cell>
          <cell r="CS199">
            <v>-1650.1636220770888</v>
          </cell>
          <cell r="CT199">
            <v>-2241.9193613056559</v>
          </cell>
          <cell r="CU199">
            <v>-646.05165732302703</v>
          </cell>
          <cell r="CV199">
            <v>-993.55100512527861</v>
          </cell>
          <cell r="CW199">
            <v>-2698.4619852807373</v>
          </cell>
          <cell r="CX199">
            <v>-3407.4826803931501</v>
          </cell>
          <cell r="CY199">
            <v>-7440.6338188245427</v>
          </cell>
          <cell r="CZ199">
            <v>-6632.2881191987544</v>
          </cell>
          <cell r="DA199">
            <v>-4741.8845535537694</v>
          </cell>
          <cell r="DB199">
            <v>-5166.9494986338541</v>
          </cell>
          <cell r="DC199">
            <v>-2890.0366985560395</v>
          </cell>
          <cell r="DD199">
            <v>-463.54678372852504</v>
          </cell>
          <cell r="DE199">
            <v>-70052.643375005573</v>
          </cell>
          <cell r="DF199">
            <v>-2148.2499501674902</v>
          </cell>
          <cell r="DG199">
            <v>-4481.4411460449919</v>
          </cell>
          <cell r="DH199">
            <v>-5487.1861227152403</v>
          </cell>
          <cell r="DI199">
            <v>-1957.0199546031654</v>
          </cell>
          <cell r="DJ199">
            <v>-3557.0924174869433</v>
          </cell>
          <cell r="DK199">
            <v>-7034.1698368298821</v>
          </cell>
          <cell r="DL199">
            <v>-10563.312254965305</v>
          </cell>
          <cell r="DM199">
            <v>-12315.029714331031</v>
          </cell>
          <cell r="DN199">
            <v>-8176.1873103389516</v>
          </cell>
          <cell r="DO199">
            <v>-6214.389855846297</v>
          </cell>
          <cell r="DP199">
            <v>-5616.1298697239254</v>
          </cell>
          <cell r="DQ199">
            <v>-2502.4349419516511</v>
          </cell>
          <cell r="DR199">
            <v>-28220.920086005703</v>
          </cell>
          <cell r="DS199">
            <v>-3147.6005087541416</v>
          </cell>
          <cell r="DT199">
            <v>-826.0301645626314</v>
          </cell>
          <cell r="DU199">
            <v>-1580.8080539067741</v>
          </cell>
          <cell r="DV199">
            <v>-1193.9396398708923</v>
          </cell>
          <cell r="DW199">
            <v>-269.55406190932263</v>
          </cell>
          <cell r="DX199">
            <v>0</v>
          </cell>
          <cell r="DY199">
            <v>-6725.4988486298826</v>
          </cell>
          <cell r="DZ199">
            <v>-4007.4575110462029</v>
          </cell>
          <cell r="EA199">
            <v>-739.36073037912138</v>
          </cell>
          <cell r="EB199">
            <v>-2286.6639265343547</v>
          </cell>
          <cell r="EC199">
            <v>-2811.3397713219747</v>
          </cell>
          <cell r="ED199">
            <v>-4632.6668690864462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-852.00277500972152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-25161.438914999366</v>
          </cell>
          <cell r="S200">
            <v>0</v>
          </cell>
          <cell r="T200">
            <v>0</v>
          </cell>
          <cell r="U200">
            <v>0</v>
          </cell>
          <cell r="V200">
            <v>-5470.7510249642655</v>
          </cell>
          <cell r="W200">
            <v>-11014.014146946371</v>
          </cell>
          <cell r="X200">
            <v>-7824.6203781384975</v>
          </cell>
          <cell r="Y200">
            <v>-703.11687107756734</v>
          </cell>
          <cell r="Z200">
            <v>0</v>
          </cell>
          <cell r="AA200">
            <v>-148.93649387266487</v>
          </cell>
          <cell r="AB200">
            <v>0</v>
          </cell>
          <cell r="AC200">
            <v>0</v>
          </cell>
          <cell r="AD200">
            <v>0</v>
          </cell>
          <cell r="AE200">
            <v>-58730.427584007382</v>
          </cell>
          <cell r="AF200">
            <v>0</v>
          </cell>
          <cell r="AG200">
            <v>0</v>
          </cell>
          <cell r="AH200">
            <v>-13552.708839394152</v>
          </cell>
          <cell r="AI200">
            <v>-610.7967873532325</v>
          </cell>
          <cell r="AJ200">
            <v>-2884.0844202851877</v>
          </cell>
          <cell r="AK200">
            <v>-2061.4117973186076</v>
          </cell>
          <cell r="AL200">
            <v>-14401.148501829244</v>
          </cell>
          <cell r="AM200">
            <v>-9352.9246063521132</v>
          </cell>
          <cell r="AN200">
            <v>-5485.7528464188799</v>
          </cell>
          <cell r="AO200">
            <v>-7564.0548833888024</v>
          </cell>
          <cell r="AP200">
            <v>-2817.5449016625062</v>
          </cell>
          <cell r="AQ200">
            <v>0</v>
          </cell>
          <cell r="AR200">
            <v>-123619.09013998508</v>
          </cell>
          <cell r="AS200">
            <v>-3153.9563678521663</v>
          </cell>
          <cell r="AT200">
            <v>-16150.427835384384</v>
          </cell>
          <cell r="AU200">
            <v>-10278.462495233864</v>
          </cell>
          <cell r="AV200">
            <v>-1932.2099803052843</v>
          </cell>
          <cell r="AW200">
            <v>-2680.7759726764634</v>
          </cell>
          <cell r="AX200">
            <v>-2218.7591773839667</v>
          </cell>
          <cell r="AY200">
            <v>-18831.531408054754</v>
          </cell>
          <cell r="AZ200">
            <v>-24421.269351081923</v>
          </cell>
          <cell r="BA200">
            <v>-7126.761527357623</v>
          </cell>
          <cell r="BB200">
            <v>-29380.679700529203</v>
          </cell>
          <cell r="BC200">
            <v>-7444.2563241217285</v>
          </cell>
          <cell r="BD200">
            <v>0</v>
          </cell>
          <cell r="BE200">
            <v>-112151.29885897785</v>
          </cell>
          <cell r="BF200">
            <v>-3096.8507643509656</v>
          </cell>
          <cell r="BG200">
            <v>-12727.581553487107</v>
          </cell>
          <cell r="BH200">
            <v>-7789.7002603299916</v>
          </cell>
          <cell r="BI200">
            <v>-2410.8908322462812</v>
          </cell>
          <cell r="BJ200">
            <v>-2102.7033157944679</v>
          </cell>
          <cell r="BK200">
            <v>-4419.6093491232023</v>
          </cell>
          <cell r="BL200">
            <v>-21930.410397548229</v>
          </cell>
          <cell r="BM200">
            <v>-22776.079937814735</v>
          </cell>
          <cell r="BN200">
            <v>-11658.698115791194</v>
          </cell>
          <cell r="BO200">
            <v>-13742.488281803206</v>
          </cell>
          <cell r="BP200">
            <v>-5790.6642433423549</v>
          </cell>
          <cell r="BQ200">
            <v>-3705.6218073433265</v>
          </cell>
          <cell r="BR200">
            <v>-169842.83783599734</v>
          </cell>
          <cell r="BS200">
            <v>-8194.7655361182988</v>
          </cell>
          <cell r="BT200">
            <v>-16920.468308096752</v>
          </cell>
          <cell r="BU200">
            <v>-6140.9105521291494</v>
          </cell>
          <cell r="BV200">
            <v>-2628.272379511036</v>
          </cell>
          <cell r="BW200">
            <v>-12656.195341339335</v>
          </cell>
          <cell r="BX200">
            <v>-14216.012969179079</v>
          </cell>
          <cell r="BY200">
            <v>-33423.002779451199</v>
          </cell>
          <cell r="BZ200">
            <v>-31185.495756895281</v>
          </cell>
          <cell r="CA200">
            <v>-18182.942018253729</v>
          </cell>
          <cell r="CB200">
            <v>-16248.180833337829</v>
          </cell>
          <cell r="CC200">
            <v>-8970.7089700680226</v>
          </cell>
          <cell r="CD200">
            <v>-1075.8823916129768</v>
          </cell>
          <cell r="CE200">
            <v>-198101.00545801222</v>
          </cell>
          <cell r="CF200">
            <v>-4482.3419691827148</v>
          </cell>
          <cell r="CG200">
            <v>-8574.6071410477161</v>
          </cell>
          <cell r="CH200">
            <v>-6937.0745523059741</v>
          </cell>
          <cell r="CI200">
            <v>-6771.1965734465048</v>
          </cell>
          <cell r="CJ200">
            <v>-33745.797067988664</v>
          </cell>
          <cell r="CK200">
            <v>-24405.419052206911</v>
          </cell>
          <cell r="CL200">
            <v>-29753.080475437455</v>
          </cell>
          <cell r="CM200">
            <v>-25990.446541308425</v>
          </cell>
          <cell r="CN200">
            <v>-19757.798384160735</v>
          </cell>
          <cell r="CO200">
            <v>-28813.845281894319</v>
          </cell>
          <cell r="CP200">
            <v>-8869.3984190216288</v>
          </cell>
          <cell r="CQ200">
            <v>0</v>
          </cell>
          <cell r="CR200">
            <v>-215682.05227799714</v>
          </cell>
          <cell r="CS200">
            <v>-1371.7868910823017</v>
          </cell>
          <cell r="CT200">
            <v>-10290.006973112002</v>
          </cell>
          <cell r="CU200">
            <v>-11254.344626842998</v>
          </cell>
          <cell r="CV200">
            <v>-6157.5839599734172</v>
          </cell>
          <cell r="CW200">
            <v>-28763.572013027966</v>
          </cell>
          <cell r="CX200">
            <v>-21872.391557822935</v>
          </cell>
          <cell r="CY200">
            <v>-37608.018855537288</v>
          </cell>
          <cell r="CZ200">
            <v>-39923.772340483963</v>
          </cell>
          <cell r="DA200">
            <v>-17801.979004282504</v>
          </cell>
          <cell r="DB200">
            <v>-32841.092706523836</v>
          </cell>
          <cell r="DC200">
            <v>-7797.5033493163064</v>
          </cell>
          <cell r="DD200">
            <v>0</v>
          </cell>
          <cell r="DE200">
            <v>-201235.61529099941</v>
          </cell>
          <cell r="DF200">
            <v>-803.55198425333947</v>
          </cell>
          <cell r="DG200">
            <v>-16782.121529993601</v>
          </cell>
          <cell r="DH200">
            <v>-11946.103044576012</v>
          </cell>
          <cell r="DI200">
            <v>-7176.9548886790872</v>
          </cell>
          <cell r="DJ200">
            <v>-23622.192131080665</v>
          </cell>
          <cell r="DK200">
            <v>-14382.50270715449</v>
          </cell>
          <cell r="DL200">
            <v>-30879.731019185856</v>
          </cell>
          <cell r="DM200">
            <v>-27587.716352727264</v>
          </cell>
          <cell r="DN200">
            <v>-26681.131969208829</v>
          </cell>
          <cell r="DO200">
            <v>-26371.962821420282</v>
          </cell>
          <cell r="DP200">
            <v>-11597.692367066629</v>
          </cell>
          <cell r="DQ200">
            <v>-3403.9544756589457</v>
          </cell>
          <cell r="DR200">
            <v>-227391.49580398202</v>
          </cell>
          <cell r="DS200">
            <v>-2210.6051856502891</v>
          </cell>
          <cell r="DT200">
            <v>-16100.827815488912</v>
          </cell>
          <cell r="DU200">
            <v>-13760.526510679163</v>
          </cell>
          <cell r="DV200">
            <v>-9804.994136354886</v>
          </cell>
          <cell r="DW200">
            <v>-36111.741965596564</v>
          </cell>
          <cell r="DX200">
            <v>-32670.831747931428</v>
          </cell>
          <cell r="DY200">
            <v>-29805.901006529108</v>
          </cell>
          <cell r="DZ200">
            <v>-31236.366397243924</v>
          </cell>
          <cell r="EA200">
            <v>-14949.370702964254</v>
          </cell>
          <cell r="EB200">
            <v>-30017.559405151755</v>
          </cell>
          <cell r="EC200">
            <v>-10722.770930397324</v>
          </cell>
          <cell r="ED200">
            <v>0</v>
          </cell>
        </row>
        <row r="201">
          <cell r="F201">
            <v>-4167.3410239107907</v>
          </cell>
          <cell r="G201">
            <v>-1068.5900030494668</v>
          </cell>
          <cell r="H201">
            <v>-3695.3548555672169</v>
          </cell>
          <cell r="I201">
            <v>0</v>
          </cell>
          <cell r="J201">
            <v>0</v>
          </cell>
          <cell r="K201">
            <v>-35.845956076867878</v>
          </cell>
          <cell r="L201">
            <v>-1560.1206492548808</v>
          </cell>
          <cell r="M201">
            <v>-1066.3199032980483</v>
          </cell>
          <cell r="N201">
            <v>-485.15274690324441</v>
          </cell>
          <cell r="O201">
            <v>0</v>
          </cell>
          <cell r="P201">
            <v>-2381.6805593401659</v>
          </cell>
          <cell r="Q201">
            <v>-5294.0672005980741</v>
          </cell>
          <cell r="R201">
            <v>-14844.749774999917</v>
          </cell>
          <cell r="S201">
            <v>-1056.6643594175112</v>
          </cell>
          <cell r="T201">
            <v>-2689.0411422406323</v>
          </cell>
          <cell r="U201">
            <v>-5469.1495223653037</v>
          </cell>
          <cell r="V201">
            <v>-35.510495275491849</v>
          </cell>
          <cell r="W201">
            <v>0</v>
          </cell>
          <cell r="X201">
            <v>-250.7657166372519</v>
          </cell>
          <cell r="Y201">
            <v>-1367.3120680879802</v>
          </cell>
          <cell r="Z201">
            <v>-284.45921215461567</v>
          </cell>
          <cell r="AA201">
            <v>-768.27489778609015</v>
          </cell>
          <cell r="AB201">
            <v>-481.44568594673183</v>
          </cell>
          <cell r="AC201">
            <v>-1146.2898474938702</v>
          </cell>
          <cell r="AD201">
            <v>-1295.836827597348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-996.30399504676461</v>
          </cell>
          <cell r="G202">
            <v>-1264.1459937132895</v>
          </cell>
          <cell r="H202">
            <v>-7088.0887647550553</v>
          </cell>
          <cell r="I202">
            <v>-37967.371011205018</v>
          </cell>
          <cell r="J202">
            <v>-49157.877955559641</v>
          </cell>
          <cell r="K202">
            <v>-36895.491216532886</v>
          </cell>
          <cell r="L202">
            <v>-43062.851785866544</v>
          </cell>
          <cell r="M202">
            <v>-49769.990752516314</v>
          </cell>
          <cell r="N202">
            <v>-77226.866415983066</v>
          </cell>
          <cell r="O202">
            <v>-22736.544286940247</v>
          </cell>
          <cell r="P202">
            <v>-5729.942171504721</v>
          </cell>
          <cell r="Q202">
            <v>-11192.383544344455</v>
          </cell>
          <cell r="R202">
            <v>-781373.74446904659</v>
          </cell>
          <cell r="S202">
            <v>-1807.683295994997</v>
          </cell>
          <cell r="T202">
            <v>-48767.116691967472</v>
          </cell>
          <cell r="U202">
            <v>-56999.752673728392</v>
          </cell>
          <cell r="V202">
            <v>-53001.142682587728</v>
          </cell>
          <cell r="W202">
            <v>-73252.80403772369</v>
          </cell>
          <cell r="X202">
            <v>-63774.713558720425</v>
          </cell>
          <cell r="Y202">
            <v>-67245.541651032865</v>
          </cell>
          <cell r="Z202">
            <v>-100085.90047828108</v>
          </cell>
          <cell r="AA202">
            <v>-103458.75397080742</v>
          </cell>
          <cell r="AB202">
            <v>-92036.231196112931</v>
          </cell>
          <cell r="AC202">
            <v>-79949.869922887534</v>
          </cell>
          <cell r="AD202">
            <v>-40994.234309187159</v>
          </cell>
          <cell r="AE202">
            <v>-346346.44456298649</v>
          </cell>
          <cell r="AF202">
            <v>-54553.971223248169</v>
          </cell>
          <cell r="AG202">
            <v>-53513.827228525653</v>
          </cell>
          <cell r="AH202">
            <v>-26133.969267422333</v>
          </cell>
          <cell r="AI202">
            <v>-4716.4204960735515</v>
          </cell>
          <cell r="AJ202">
            <v>-1810.0613908180967</v>
          </cell>
          <cell r="AK202">
            <v>-9717.4398507038131</v>
          </cell>
          <cell r="AL202">
            <v>-53905.286826539785</v>
          </cell>
          <cell r="AM202">
            <v>-54579.799123115838</v>
          </cell>
          <cell r="AN202">
            <v>-12506.325936554</v>
          </cell>
          <cell r="AO202">
            <v>-33353.306530801579</v>
          </cell>
          <cell r="AP202">
            <v>-14290.73512750119</v>
          </cell>
          <cell r="AQ202">
            <v>-27265.301561681554</v>
          </cell>
          <cell r="AR202">
            <v>-292212.65740802884</v>
          </cell>
          <cell r="AS202">
            <v>-53368.447672722861</v>
          </cell>
          <cell r="AT202">
            <v>-16328.345499867573</v>
          </cell>
          <cell r="AU202">
            <v>-10065.05465827696</v>
          </cell>
          <cell r="AV202">
            <v>-1212.1087925666943</v>
          </cell>
          <cell r="AW202">
            <v>-447.17567725852132</v>
          </cell>
          <cell r="AX202">
            <v>-1858.3039886057377</v>
          </cell>
          <cell r="AY202">
            <v>-19908.761477911845</v>
          </cell>
          <cell r="AZ202">
            <v>-12136.319925578311</v>
          </cell>
          <cell r="BA202">
            <v>-4973.6959695015103</v>
          </cell>
          <cell r="BB202">
            <v>-85544.524275407195</v>
          </cell>
          <cell r="BC202">
            <v>-41468.134145701304</v>
          </cell>
          <cell r="BD202">
            <v>-44901.785324644297</v>
          </cell>
          <cell r="BE202">
            <v>-230267.6741720438</v>
          </cell>
          <cell r="BF202">
            <v>-51842.99358844012</v>
          </cell>
          <cell r="BG202">
            <v>-16297.533870616928</v>
          </cell>
          <cell r="BH202">
            <v>-6413.172349087894</v>
          </cell>
          <cell r="BI202">
            <v>-2389.0131810354069</v>
          </cell>
          <cell r="BJ202">
            <v>-87.561199301853776</v>
          </cell>
          <cell r="BK202">
            <v>-1789.794785792008</v>
          </cell>
          <cell r="BL202">
            <v>-35070.362521590665</v>
          </cell>
          <cell r="BM202">
            <v>-18410.701853845268</v>
          </cell>
          <cell r="BN202">
            <v>-9907.9427213445306</v>
          </cell>
          <cell r="BO202">
            <v>-12934.196697320789</v>
          </cell>
          <cell r="BP202">
            <v>-28589.919773036614</v>
          </cell>
          <cell r="BQ202">
            <v>-46534.481630578637</v>
          </cell>
          <cell r="BR202">
            <v>-264754.24183502793</v>
          </cell>
          <cell r="BS202">
            <v>-39468.808221969754</v>
          </cell>
          <cell r="BT202">
            <v>-7401.2524478640407</v>
          </cell>
          <cell r="BU202">
            <v>-3046.7758785355836</v>
          </cell>
          <cell r="BV202">
            <v>-2239.1562842251733</v>
          </cell>
          <cell r="BW202">
            <v>-5476.1994614247233</v>
          </cell>
          <cell r="BX202">
            <v>-802.69599434360862</v>
          </cell>
          <cell r="BY202">
            <v>-36636.992241922766</v>
          </cell>
          <cell r="BZ202">
            <v>-26271.695314940065</v>
          </cell>
          <cell r="CA202">
            <v>-20006.78735906817</v>
          </cell>
          <cell r="CB202">
            <v>-43517.7231934499</v>
          </cell>
          <cell r="CC202">
            <v>-30936.060282079503</v>
          </cell>
          <cell r="CD202">
            <v>-48950.095155188814</v>
          </cell>
          <cell r="CE202">
            <v>-433625.68021801114</v>
          </cell>
          <cell r="CF202">
            <v>-62481.080125939101</v>
          </cell>
          <cell r="CG202">
            <v>-22059.966503240168</v>
          </cell>
          <cell r="CH202">
            <v>-8791.4243614412844</v>
          </cell>
          <cell r="CI202">
            <v>-15256.246253082529</v>
          </cell>
          <cell r="CJ202">
            <v>-23958.162494912744</v>
          </cell>
          <cell r="CK202">
            <v>-26372.180884324014</v>
          </cell>
          <cell r="CL202">
            <v>-69040.317297168076</v>
          </cell>
          <cell r="CM202">
            <v>-55158.380158059299</v>
          </cell>
          <cell r="CN202">
            <v>-61452.478530449793</v>
          </cell>
          <cell r="CO202">
            <v>-9700.1999574527144</v>
          </cell>
          <cell r="CP202">
            <v>-27380.621279900894</v>
          </cell>
          <cell r="CQ202">
            <v>-51974.622372020036</v>
          </cell>
          <cell r="CR202">
            <v>-503109.12205994129</v>
          </cell>
          <cell r="CS202">
            <v>-56744.611781187356</v>
          </cell>
          <cell r="CT202">
            <v>-19198.821925967932</v>
          </cell>
          <cell r="CU202">
            <v>-12085.4239533972</v>
          </cell>
          <cell r="CV202">
            <v>-10566.791959252208</v>
          </cell>
          <cell r="CW202">
            <v>-18705.285927873105</v>
          </cell>
          <cell r="CX202">
            <v>-32619.935874212533</v>
          </cell>
          <cell r="CY202">
            <v>-69050.031733736396</v>
          </cell>
          <cell r="CZ202">
            <v>-77795.16370001249</v>
          </cell>
          <cell r="DA202">
            <v>-33691.397870082408</v>
          </cell>
          <cell r="DB202">
            <v>-38469.423851659521</v>
          </cell>
          <cell r="DC202">
            <v>-67784.957738615572</v>
          </cell>
          <cell r="DD202">
            <v>-66397.27574396506</v>
          </cell>
          <cell r="DE202">
            <v>-529475.40913799405</v>
          </cell>
          <cell r="DF202">
            <v>-52008.794797459617</v>
          </cell>
          <cell r="DG202">
            <v>-19128.967725502327</v>
          </cell>
          <cell r="DH202">
            <v>-13359.079347979277</v>
          </cell>
          <cell r="DI202">
            <v>-16781.999334642664</v>
          </cell>
          <cell r="DJ202">
            <v>-19537.862323911861</v>
          </cell>
          <cell r="DK202">
            <v>-24368.509705098346</v>
          </cell>
          <cell r="DL202">
            <v>-83002.098076762632</v>
          </cell>
          <cell r="DM202">
            <v>-129168.21589697152</v>
          </cell>
          <cell r="DN202">
            <v>-43351.694031173363</v>
          </cell>
          <cell r="DO202">
            <v>-40653.567041680217</v>
          </cell>
          <cell r="DP202">
            <v>-37543.04005379416</v>
          </cell>
          <cell r="DQ202">
            <v>-50571.580803057179</v>
          </cell>
          <cell r="DR202">
            <v>-351443.12181198597</v>
          </cell>
          <cell r="DS202">
            <v>-60455.752423617989</v>
          </cell>
          <cell r="DT202">
            <v>-15627.352302709594</v>
          </cell>
          <cell r="DU202">
            <v>-8997.2747439853847</v>
          </cell>
          <cell r="DV202">
            <v>-6304.9407607465982</v>
          </cell>
          <cell r="DW202">
            <v>-12879.88071981445</v>
          </cell>
          <cell r="DX202">
            <v>-11322.462329508737</v>
          </cell>
          <cell r="DY202">
            <v>-53446.494467254728</v>
          </cell>
          <cell r="DZ202">
            <v>-54782.706058936194</v>
          </cell>
          <cell r="EA202">
            <v>-14549.762309418991</v>
          </cell>
          <cell r="EB202">
            <v>-27802.040626911446</v>
          </cell>
          <cell r="EC202">
            <v>-31858.155001664534</v>
          </cell>
          <cell r="ED202">
            <v>-53416.300067448989</v>
          </cell>
        </row>
        <row r="203">
          <cell r="F203">
            <v>-4776.8929805327207</v>
          </cell>
          <cell r="G203">
            <v>-4386.2379821240902</v>
          </cell>
          <cell r="H203">
            <v>-15079.828038547188</v>
          </cell>
          <cell r="I203">
            <v>-41284.783631759696</v>
          </cell>
          <cell r="J203">
            <v>-36474.457851361483</v>
          </cell>
          <cell r="K203">
            <v>-29633.452879239805</v>
          </cell>
          <cell r="L203">
            <v>-58751.967960575595</v>
          </cell>
          <cell r="M203">
            <v>-69738.640115806833</v>
          </cell>
          <cell r="N203">
            <v>-72075.483806281351</v>
          </cell>
          <cell r="O203">
            <v>-62810.600844037719</v>
          </cell>
          <cell r="P203">
            <v>-30833.581374349073</v>
          </cell>
          <cell r="Q203">
            <v>-20020.06931841746</v>
          </cell>
          <cell r="R203">
            <v>-730250.5175229758</v>
          </cell>
          <cell r="S203">
            <v>-9931.7219752874225</v>
          </cell>
          <cell r="T203">
            <v>-41124.160897675902</v>
          </cell>
          <cell r="U203">
            <v>-89378.956577606499</v>
          </cell>
          <cell r="V203">
            <v>-67874.761631114408</v>
          </cell>
          <cell r="W203">
            <v>-81435.068937374279</v>
          </cell>
          <cell r="X203">
            <v>-60558.429449318908</v>
          </cell>
          <cell r="Y203">
            <v>-54383.354964682832</v>
          </cell>
          <cell r="Z203">
            <v>-91664.742571920156</v>
          </cell>
          <cell r="AA203">
            <v>-48924.178478266113</v>
          </cell>
          <cell r="AB203">
            <v>-81563.494497052394</v>
          </cell>
          <cell r="AC203">
            <v>-64630.50813918747</v>
          </cell>
          <cell r="AD203">
            <v>-38781.139403505251</v>
          </cell>
          <cell r="AE203">
            <v>-325687.83306907117</v>
          </cell>
          <cell r="AF203">
            <v>-7817.9171562902629</v>
          </cell>
          <cell r="AG203">
            <v>-30266.840830774978</v>
          </cell>
          <cell r="AH203">
            <v>-67479.521922716871</v>
          </cell>
          <cell r="AI203">
            <v>-6462.5468638679013</v>
          </cell>
          <cell r="AJ203">
            <v>-7140.0499100787565</v>
          </cell>
          <cell r="AK203">
            <v>-22839.783112301491</v>
          </cell>
          <cell r="AL203">
            <v>-40169.802975407802</v>
          </cell>
          <cell r="AM203">
            <v>-31481.629923984408</v>
          </cell>
          <cell r="AN203">
            <v>-20589.500584880821</v>
          </cell>
          <cell r="AO203">
            <v>-22582.402973740362</v>
          </cell>
          <cell r="AP203">
            <v>-30691.498028401285</v>
          </cell>
          <cell r="AQ203">
            <v>-38166.338786607608</v>
          </cell>
          <cell r="AR203">
            <v>-250536.25367496908</v>
          </cell>
          <cell r="AS203">
            <v>-46858.334658659995</v>
          </cell>
          <cell r="AT203">
            <v>-18352.199866314419</v>
          </cell>
          <cell r="AU203">
            <v>-14787.609892279841</v>
          </cell>
          <cell r="AV203">
            <v>-2152.4049843223765</v>
          </cell>
          <cell r="AW203">
            <v>-566.1879958761856</v>
          </cell>
          <cell r="AX203">
            <v>-1313.8174904305488</v>
          </cell>
          <cell r="AY203">
            <v>-28378.38479327783</v>
          </cell>
          <cell r="AZ203">
            <v>-24878.39981877245</v>
          </cell>
          <cell r="BA203">
            <v>-2214.8199838669971</v>
          </cell>
          <cell r="BB203">
            <v>-44863.427173193544</v>
          </cell>
          <cell r="BC203">
            <v>-39451.389712614939</v>
          </cell>
          <cell r="BD203">
            <v>-26719.277305362746</v>
          </cell>
          <cell r="BE203">
            <v>-191650.98866200447</v>
          </cell>
          <cell r="BF203">
            <v>-51124.864888355136</v>
          </cell>
          <cell r="BG203">
            <v>-25488.109944920987</v>
          </cell>
          <cell r="BH203">
            <v>-5151.5561484443024</v>
          </cell>
          <cell r="BI203">
            <v>-2019.4621797893196</v>
          </cell>
          <cell r="BJ203">
            <v>-532.83957466855645</v>
          </cell>
          <cell r="BK203">
            <v>-1163.6505883531645</v>
          </cell>
          <cell r="BL203">
            <v>-26322.823536566459</v>
          </cell>
          <cell r="BM203">
            <v>-8131.1691186260432</v>
          </cell>
          <cell r="BN203">
            <v>-3656.6669634049758</v>
          </cell>
          <cell r="BO203">
            <v>-4557.7433543875813</v>
          </cell>
          <cell r="BP203">
            <v>-22142.15897840634</v>
          </cell>
          <cell r="BQ203">
            <v>-41359.943386081606</v>
          </cell>
          <cell r="BR203">
            <v>-268995.57773400843</v>
          </cell>
          <cell r="BS203">
            <v>-51424.584831800312</v>
          </cell>
          <cell r="BT203">
            <v>-8485.955939241685</v>
          </cell>
          <cell r="BU203">
            <v>-13069.835906419903</v>
          </cell>
          <cell r="BV203">
            <v>-2407.9622227586806</v>
          </cell>
          <cell r="BW203">
            <v>-3844.5848724721</v>
          </cell>
          <cell r="BX203">
            <v>-4857.0252852244303</v>
          </cell>
          <cell r="BY203">
            <v>-35501.572545807809</v>
          </cell>
          <cell r="BZ203">
            <v>-47341.850061032921</v>
          </cell>
          <cell r="CA203">
            <v>-13839.850700905547</v>
          </cell>
          <cell r="CB203">
            <v>-23245.086433565244</v>
          </cell>
          <cell r="CC203">
            <v>-34711.142151469365</v>
          </cell>
          <cell r="CD203">
            <v>-30266.126783294603</v>
          </cell>
          <cell r="CE203">
            <v>-365626.10358296335</v>
          </cell>
          <cell r="CF203">
            <v>-46898.062651541084</v>
          </cell>
          <cell r="CG203">
            <v>-28456.466849241406</v>
          </cell>
          <cell r="CH203">
            <v>-15751.296516553499</v>
          </cell>
          <cell r="CI203">
            <v>-5758.5072694923729</v>
          </cell>
          <cell r="CJ203">
            <v>-32449.902248085476</v>
          </cell>
          <cell r="CK203">
            <v>-36363.494507353753</v>
          </cell>
          <cell r="CL203">
            <v>-49938.765235431492</v>
          </cell>
          <cell r="CM203">
            <v>-28295.889550093561</v>
          </cell>
          <cell r="CN203">
            <v>-47849.323346501216</v>
          </cell>
          <cell r="CO203">
            <v>3946.4437790922821</v>
          </cell>
          <cell r="CP203">
            <v>-47857.652446458116</v>
          </cell>
          <cell r="CQ203">
            <v>-29953.186741314828</v>
          </cell>
          <cell r="CR203">
            <v>-496894.736808002</v>
          </cell>
          <cell r="CS203">
            <v>-34741.077460726723</v>
          </cell>
          <cell r="CT203">
            <v>-40418.67583796382</v>
          </cell>
          <cell r="CU203">
            <v>-21311.61111456342</v>
          </cell>
          <cell r="CV203">
            <v>-11919.928752212785</v>
          </cell>
          <cell r="CW203">
            <v>-28836.88908439409</v>
          </cell>
          <cell r="CX203">
            <v>-35194.456658910029</v>
          </cell>
          <cell r="CY203">
            <v>-62745.609348461032</v>
          </cell>
          <cell r="CZ203">
            <v>-57779.354168370366</v>
          </cell>
          <cell r="DA203">
            <v>-16065.679135594517</v>
          </cell>
          <cell r="DB203">
            <v>-67893.136527825147</v>
          </cell>
          <cell r="DC203">
            <v>-77417.087689641863</v>
          </cell>
          <cell r="DD203">
            <v>-42571.231029337272</v>
          </cell>
          <cell r="DE203">
            <v>-472887.50147797167</v>
          </cell>
          <cell r="DF203">
            <v>-40867.362623525783</v>
          </cell>
          <cell r="DG203">
            <v>-31401.467464402318</v>
          </cell>
          <cell r="DH203">
            <v>-24867.680092616007</v>
          </cell>
          <cell r="DI203">
            <v>-7621.3565670903772</v>
          </cell>
          <cell r="DJ203">
            <v>-24259.082415244542</v>
          </cell>
          <cell r="DK203">
            <v>-27353.202481882647</v>
          </cell>
          <cell r="DL203">
            <v>-69536.021499725059</v>
          </cell>
          <cell r="DM203">
            <v>-113988.72770777531</v>
          </cell>
          <cell r="DN203">
            <v>-21475.918107261881</v>
          </cell>
          <cell r="DO203">
            <v>-23277.983099479228</v>
          </cell>
          <cell r="DP203">
            <v>-36910.783440614119</v>
          </cell>
          <cell r="DQ203">
            <v>-51327.915978357196</v>
          </cell>
          <cell r="DR203">
            <v>-743162.13580702245</v>
          </cell>
          <cell r="DS203">
            <v>-84621.873461680487</v>
          </cell>
          <cell r="DT203">
            <v>-57628.033937703818</v>
          </cell>
          <cell r="DU203">
            <v>-27907.015421405435</v>
          </cell>
          <cell r="DV203">
            <v>-25106.162829294801</v>
          </cell>
          <cell r="DW203">
            <v>-50301.06885833852</v>
          </cell>
          <cell r="DX203">
            <v>-53347.63964975439</v>
          </cell>
          <cell r="DY203">
            <v>-104879.18320462853</v>
          </cell>
          <cell r="DZ203">
            <v>-105345.29430331662</v>
          </cell>
          <cell r="EA203">
            <v>-45733.514971196651</v>
          </cell>
          <cell r="EB203">
            <v>-51341.708455402404</v>
          </cell>
          <cell r="EC203">
            <v>-69028.186305595562</v>
          </cell>
          <cell r="ED203">
            <v>-67922.454408712685</v>
          </cell>
        </row>
        <row r="204">
          <cell r="F204">
            <v>0</v>
          </cell>
          <cell r="G204">
            <v>0</v>
          </cell>
          <cell r="H204">
            <v>-6964.5575833320618</v>
          </cell>
          <cell r="I204">
            <v>-74447.115421831608</v>
          </cell>
          <cell r="J204">
            <v>-53065.738312996924</v>
          </cell>
          <cell r="K204">
            <v>-66858.277039993554</v>
          </cell>
          <cell r="L204">
            <v>-63877.585047125816</v>
          </cell>
          <cell r="M204">
            <v>-149209.46004290879</v>
          </cell>
          <cell r="N204">
            <v>-135096.21807668544</v>
          </cell>
          <cell r="O204">
            <v>-107627.34814241901</v>
          </cell>
          <cell r="P204">
            <v>-48858.638283066452</v>
          </cell>
          <cell r="Q204">
            <v>-11015.347173638642</v>
          </cell>
          <cell r="R204">
            <v>-615632.45347797871</v>
          </cell>
          <cell r="S204">
            <v>-111967.69461042434</v>
          </cell>
          <cell r="T204">
            <v>-53009.35901556164</v>
          </cell>
          <cell r="U204">
            <v>-32907.867185499519</v>
          </cell>
          <cell r="V204">
            <v>-1980.1076331101358</v>
          </cell>
          <cell r="W204">
            <v>-800.33687721379101</v>
          </cell>
          <cell r="X204">
            <v>-25693.718310602009</v>
          </cell>
          <cell r="Y204">
            <v>-124928.50816532969</v>
          </cell>
          <cell r="Z204">
            <v>-115226.74759908766</v>
          </cell>
          <cell r="AA204">
            <v>-39639.551982080564</v>
          </cell>
          <cell r="AB204">
            <v>-54615.302089976147</v>
          </cell>
          <cell r="AC204">
            <v>-31804.630089344457</v>
          </cell>
          <cell r="AD204">
            <v>-23058.629919771105</v>
          </cell>
          <cell r="AE204">
            <v>-374942.45042091608</v>
          </cell>
          <cell r="AF204">
            <v>-85114.210102949291</v>
          </cell>
          <cell r="AG204">
            <v>-105567.19090753421</v>
          </cell>
          <cell r="AH204">
            <v>-14912.848430434242</v>
          </cell>
          <cell r="AI204">
            <v>-3968.4460014887154</v>
          </cell>
          <cell r="AJ204">
            <v>-2267.9282894209027</v>
          </cell>
          <cell r="AK204">
            <v>-5613.3280238155276</v>
          </cell>
          <cell r="AL204">
            <v>-52927.713053094223</v>
          </cell>
          <cell r="AM204">
            <v>-45637.006587108597</v>
          </cell>
          <cell r="AN204">
            <v>-11766.922145107761</v>
          </cell>
          <cell r="AO204">
            <v>-18309.756214583293</v>
          </cell>
          <cell r="AP204">
            <v>13077.272938996553</v>
          </cell>
          <cell r="AQ204">
            <v>-41934.373604379594</v>
          </cell>
          <cell r="AR204">
            <v>-187585.90341594815</v>
          </cell>
          <cell r="AS204">
            <v>-30749.737307555974</v>
          </cell>
          <cell r="AT204">
            <v>-10749.135097773746</v>
          </cell>
          <cell r="AU204">
            <v>-7058.752732867375</v>
          </cell>
          <cell r="AV204">
            <v>-1311.0615875292569</v>
          </cell>
          <cell r="AW204">
            <v>-98.262719066813588</v>
          </cell>
          <cell r="AX204">
            <v>-807.29567232169211</v>
          </cell>
          <cell r="AY204">
            <v>-17389.896634614095</v>
          </cell>
          <cell r="AZ204">
            <v>-14367.622263355181</v>
          </cell>
          <cell r="BA204">
            <v>-3691.0067648980767</v>
          </cell>
          <cell r="BB204">
            <v>-45899.108363483101</v>
          </cell>
          <cell r="BC204">
            <v>-13072.259875679389</v>
          </cell>
          <cell r="BD204">
            <v>-42391.764396838844</v>
          </cell>
          <cell r="BE204">
            <v>-151148.88697996736</v>
          </cell>
          <cell r="BF204">
            <v>-29039.555650327355</v>
          </cell>
          <cell r="BG204">
            <v>-10070.351078743115</v>
          </cell>
          <cell r="BH204">
            <v>-7331.1419117245823</v>
          </cell>
          <cell r="BI204">
            <v>-1037.691187504679</v>
          </cell>
          <cell r="BJ204">
            <v>-572.60839310288429</v>
          </cell>
          <cell r="BK204">
            <v>-1570.9329810831696</v>
          </cell>
          <cell r="BL204">
            <v>-24501.74970497191</v>
          </cell>
          <cell r="BM204">
            <v>-11985.973855676129</v>
          </cell>
          <cell r="BN204">
            <v>-6113.288926390931</v>
          </cell>
          <cell r="BO204">
            <v>-13769.391834201291</v>
          </cell>
          <cell r="BP204">
            <v>-15109.275818062946</v>
          </cell>
          <cell r="BQ204">
            <v>-30046.925638191402</v>
          </cell>
          <cell r="BR204">
            <v>-158452.80582404137</v>
          </cell>
          <cell r="BS204">
            <v>-24181.266916759312</v>
          </cell>
          <cell r="BT204">
            <v>13358.003043534234</v>
          </cell>
          <cell r="BU204">
            <v>-3935.6479538995773</v>
          </cell>
          <cell r="BV204">
            <v>-1745.9391795489937</v>
          </cell>
          <cell r="BW204">
            <v>-11010.051711037755</v>
          </cell>
          <cell r="BX204">
            <v>-1563.8655816800892</v>
          </cell>
          <cell r="BY204">
            <v>-23639.871723104268</v>
          </cell>
          <cell r="BZ204">
            <v>-21140.953352369368</v>
          </cell>
          <cell r="CA204">
            <v>-8454.5253409706056</v>
          </cell>
          <cell r="CB204">
            <v>-15247.039821412414</v>
          </cell>
          <cell r="CC204">
            <v>-22144.492540618405</v>
          </cell>
          <cell r="CD204">
            <v>-38747.15474614501</v>
          </cell>
          <cell r="CE204">
            <v>-305642.4908669889</v>
          </cell>
          <cell r="CF204">
            <v>-30357.472911976278</v>
          </cell>
          <cell r="CG204">
            <v>-18197.030287297443</v>
          </cell>
          <cell r="CH204">
            <v>-9293.1155424416065</v>
          </cell>
          <cell r="CI204">
            <v>-18100.714447893202</v>
          </cell>
          <cell r="CJ204">
            <v>-20417.329973544925</v>
          </cell>
          <cell r="CK204">
            <v>-22270.198362069204</v>
          </cell>
          <cell r="CL204">
            <v>-56072.552652712911</v>
          </cell>
          <cell r="CM204">
            <v>-17855.343789413571</v>
          </cell>
          <cell r="CN204">
            <v>-40414.035349695012</v>
          </cell>
          <cell r="CO204">
            <v>-9475.2221413142979</v>
          </cell>
          <cell r="CP204">
            <v>-17360.892192475498</v>
          </cell>
          <cell r="CQ204">
            <v>-45828.583216160536</v>
          </cell>
          <cell r="CR204">
            <v>-365652.42016899586</v>
          </cell>
          <cell r="CS204">
            <v>-56172.982803352177</v>
          </cell>
          <cell r="CT204">
            <v>-16239.323714241385</v>
          </cell>
          <cell r="CU204">
            <v>-6187.8894673250616</v>
          </cell>
          <cell r="CV204">
            <v>-12758.889332620427</v>
          </cell>
          <cell r="CW204">
            <v>-7591.5333599094301</v>
          </cell>
          <cell r="CX204">
            <v>-20056.910694081336</v>
          </cell>
          <cell r="CY204">
            <v>-58594.456790562719</v>
          </cell>
          <cell r="CZ204">
            <v>-81355.346770361066</v>
          </cell>
          <cell r="DA204">
            <v>-22782.130979686975</v>
          </cell>
          <cell r="DB204">
            <v>-33827.837121356279</v>
          </cell>
          <cell r="DC204">
            <v>-13891.42082663998</v>
          </cell>
          <cell r="DD204">
            <v>-36193.69830885902</v>
          </cell>
          <cell r="DE204">
            <v>-439667.76696306467</v>
          </cell>
          <cell r="DF204">
            <v>-66573.627564311028</v>
          </cell>
          <cell r="DG204">
            <v>-17314.991612691432</v>
          </cell>
          <cell r="DH204">
            <v>-6805.9682656824589</v>
          </cell>
          <cell r="DI204">
            <v>-12199.352818481624</v>
          </cell>
          <cell r="DJ204">
            <v>-13898.816329916939</v>
          </cell>
          <cell r="DK204">
            <v>-22809.604384984821</v>
          </cell>
          <cell r="DL204">
            <v>-58578.23880462721</v>
          </cell>
          <cell r="DM204">
            <v>-131966.48093457147</v>
          </cell>
          <cell r="DN204">
            <v>-28261.872457489371</v>
          </cell>
          <cell r="DO204">
            <v>-24023.411878865212</v>
          </cell>
          <cell r="DP204">
            <v>-24455.948576681316</v>
          </cell>
          <cell r="DQ204">
            <v>-32779.453334711492</v>
          </cell>
          <cell r="DR204">
            <v>-85531.400134980679</v>
          </cell>
          <cell r="DS204">
            <v>-4980.4543535485864</v>
          </cell>
          <cell r="DT204">
            <v>-3396.7589001189917</v>
          </cell>
          <cell r="DU204">
            <v>-5313.9181937426329</v>
          </cell>
          <cell r="DV204">
            <v>-2987.2163121607155</v>
          </cell>
          <cell r="DW204">
            <v>-4822.6381081920117</v>
          </cell>
          <cell r="DX204">
            <v>-1364.23655988276</v>
          </cell>
          <cell r="DY204">
            <v>-19357.702930787578</v>
          </cell>
          <cell r="DZ204">
            <v>-12567.203130463138</v>
          </cell>
          <cell r="EA204">
            <v>-2256.8351836390793</v>
          </cell>
          <cell r="EB204">
            <v>-11137.174172513187</v>
          </cell>
          <cell r="EC204">
            <v>-2738.0301194880158</v>
          </cell>
          <cell r="ED204">
            <v>-14609.232170417905</v>
          </cell>
        </row>
        <row r="205">
          <cell r="F205">
            <v>0</v>
          </cell>
          <cell r="G205">
            <v>-92.132793135941029</v>
          </cell>
          <cell r="H205">
            <v>0</v>
          </cell>
          <cell r="I205">
            <v>0</v>
          </cell>
          <cell r="J205">
            <v>-1460.8814911674708</v>
          </cell>
          <cell r="K205">
            <v>-16808.467547816224</v>
          </cell>
          <cell r="L205">
            <v>-753.43834387138486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-164031.76496699452</v>
          </cell>
          <cell r="S205">
            <v>0</v>
          </cell>
          <cell r="T205">
            <v>0</v>
          </cell>
          <cell r="U205">
            <v>-11262.031094747595</v>
          </cell>
          <cell r="V205">
            <v>-54279.911612710916</v>
          </cell>
          <cell r="W205">
            <v>-11764.180570054799</v>
          </cell>
          <cell r="X205">
            <v>-31692.475203809328</v>
          </cell>
          <cell r="Y205">
            <v>-5912.3210447449237</v>
          </cell>
          <cell r="Z205">
            <v>-11578.442291791551</v>
          </cell>
          <cell r="AA205">
            <v>-21032.606503434479</v>
          </cell>
          <cell r="AB205">
            <v>-15484.986155281775</v>
          </cell>
          <cell r="AC205">
            <v>0</v>
          </cell>
          <cell r="AD205">
            <v>-1024.8104904228821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-4147.1678500138223</v>
          </cell>
          <cell r="BF205">
            <v>-1141.3542706896551</v>
          </cell>
          <cell r="BG205">
            <v>-731.61153251025826</v>
          </cell>
          <cell r="BH205">
            <v>-653.14508264884353</v>
          </cell>
          <cell r="BI205">
            <v>0</v>
          </cell>
          <cell r="BJ205">
            <v>0</v>
          </cell>
          <cell r="BK205">
            <v>-99.639936331659555</v>
          </cell>
          <cell r="BL205">
            <v>-232.19285163190216</v>
          </cell>
          <cell r="BM205">
            <v>633.8795949597843</v>
          </cell>
          <cell r="BN205">
            <v>0</v>
          </cell>
          <cell r="BO205">
            <v>-691.4375581801869</v>
          </cell>
          <cell r="BP205">
            <v>-817.17997783329338</v>
          </cell>
          <cell r="BQ205">
            <v>-414.48623514827341</v>
          </cell>
          <cell r="BR205">
            <v>-8371.7956840097904</v>
          </cell>
          <cell r="BS205">
            <v>-1198.6518911314197</v>
          </cell>
          <cell r="BT205">
            <v>3508.2560618463904</v>
          </cell>
          <cell r="BU205">
            <v>-581.11517147347331</v>
          </cell>
          <cell r="BV205">
            <v>0</v>
          </cell>
          <cell r="BW205">
            <v>0</v>
          </cell>
          <cell r="BX205">
            <v>0</v>
          </cell>
          <cell r="BY205">
            <v>-157.85386878857389</v>
          </cell>
          <cell r="BZ205">
            <v>-1024.4748676382005</v>
          </cell>
          <cell r="CA205">
            <v>0</v>
          </cell>
          <cell r="CB205">
            <v>-3656.9570136037655</v>
          </cell>
          <cell r="CC205">
            <v>-2594.2137183812447</v>
          </cell>
          <cell r="CD205">
            <v>-2666.7852148381062</v>
          </cell>
          <cell r="CE205">
            <v>-8002.9949759840965</v>
          </cell>
          <cell r="CF205">
            <v>1604.8640817129053</v>
          </cell>
          <cell r="CG205">
            <v>-993.7206143126823</v>
          </cell>
          <cell r="CH205">
            <v>-664.34568889299408</v>
          </cell>
          <cell r="CI205">
            <v>-279.93110261997208</v>
          </cell>
          <cell r="CJ205">
            <v>-1125.348088523373</v>
          </cell>
          <cell r="CK205">
            <v>-2819.4671791875735</v>
          </cell>
          <cell r="CL205">
            <v>-3043.1615013703704</v>
          </cell>
          <cell r="CM205">
            <v>-2846.6111697452143</v>
          </cell>
          <cell r="CN205">
            <v>-3201.1534464093857</v>
          </cell>
          <cell r="CO205">
            <v>9361.2802634756081</v>
          </cell>
          <cell r="CP205">
            <v>-17.14943403378129</v>
          </cell>
          <cell r="CQ205">
            <v>-3978.2510960795917</v>
          </cell>
          <cell r="CR205">
            <v>-24694.546085998416</v>
          </cell>
          <cell r="CS205">
            <v>-3396.2025274937041</v>
          </cell>
          <cell r="CT205">
            <v>-2219.6982434648089</v>
          </cell>
          <cell r="CU205">
            <v>-1066.2257367745042</v>
          </cell>
          <cell r="CV205">
            <v>-418.91007158579305</v>
          </cell>
          <cell r="CW205">
            <v>-24.258997196564451</v>
          </cell>
          <cell r="CX205">
            <v>-437.71792941214517</v>
          </cell>
          <cell r="CY205">
            <v>-1783.0077539342456</v>
          </cell>
          <cell r="CZ205">
            <v>-1257.8718146258034</v>
          </cell>
          <cell r="DA205">
            <v>8586.1438476825133</v>
          </cell>
          <cell r="DB205">
            <v>-8561.1998905655928</v>
          </cell>
          <cell r="DC205">
            <v>-10223.569078441709</v>
          </cell>
          <cell r="DD205">
            <v>-3892.0278901909478</v>
          </cell>
          <cell r="DE205">
            <v>-16390.83461400494</v>
          </cell>
          <cell r="DF205">
            <v>-4704.0123202670366</v>
          </cell>
          <cell r="DG205">
            <v>-673.88693970208988</v>
          </cell>
          <cell r="DH205">
            <v>-1303.064607384149</v>
          </cell>
          <cell r="DI205">
            <v>-915.69153653597459</v>
          </cell>
          <cell r="DJ205">
            <v>-23.671335773775354</v>
          </cell>
          <cell r="DK205">
            <v>-215.93876145174727</v>
          </cell>
          <cell r="DL205">
            <v>-484.51625350723043</v>
          </cell>
          <cell r="DM205">
            <v>-3374.2625976465642</v>
          </cell>
          <cell r="DN205">
            <v>-1727.1297116829082</v>
          </cell>
          <cell r="DO205">
            <v>-862.05796611076221</v>
          </cell>
          <cell r="DP205">
            <v>-1101.3462033937685</v>
          </cell>
          <cell r="DQ205">
            <v>-1005.2563805473037</v>
          </cell>
          <cell r="DR205">
            <v>-32432.562541007996</v>
          </cell>
          <cell r="DS205">
            <v>-2113.5450545633212</v>
          </cell>
          <cell r="DT205">
            <v>-2555.9574936549179</v>
          </cell>
          <cell r="DU205">
            <v>-1338.3636062433943</v>
          </cell>
          <cell r="DV205">
            <v>-1161.1227226327173</v>
          </cell>
          <cell r="DW205">
            <v>-2184.0515380441211</v>
          </cell>
          <cell r="DX205">
            <v>-928.19041417120025</v>
          </cell>
          <cell r="DY205">
            <v>-4910.2622459554113</v>
          </cell>
          <cell r="DZ205">
            <v>-4592.9680752949789</v>
          </cell>
          <cell r="EA205">
            <v>-2439.5963044133969</v>
          </cell>
          <cell r="EB205">
            <v>-1718.2768911132589</v>
          </cell>
          <cell r="EC205">
            <v>-1244.2849849425256</v>
          </cell>
          <cell r="ED205">
            <v>-7245.9432099787518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-65495.872788004577</v>
          </cell>
          <cell r="BS206">
            <v>-2629.5551513403188</v>
          </cell>
          <cell r="BT206">
            <v>-1118.675979299238</v>
          </cell>
          <cell r="BU206">
            <v>-3779.6219300581142</v>
          </cell>
          <cell r="BV206">
            <v>-1630.3823698295746</v>
          </cell>
          <cell r="BW206">
            <v>-6670.3630765653215</v>
          </cell>
          <cell r="BX206">
            <v>-6893.0074724447913</v>
          </cell>
          <cell r="BY206">
            <v>-12966.581760053989</v>
          </cell>
          <cell r="BZ206">
            <v>-13384.964152311906</v>
          </cell>
          <cell r="CA206">
            <v>-8632.3486402588896</v>
          </cell>
          <cell r="CB206">
            <v>-5870.5642913659103</v>
          </cell>
          <cell r="CC206">
            <v>-1919.8079644739628</v>
          </cell>
          <cell r="CD206">
            <v>0</v>
          </cell>
          <cell r="CE206">
            <v>-82995.73025701195</v>
          </cell>
          <cell r="CF206">
            <v>-2125.7785681632813</v>
          </cell>
          <cell r="CG206">
            <v>-4406.9321339996532</v>
          </cell>
          <cell r="CH206">
            <v>-2510.7356623976957</v>
          </cell>
          <cell r="CI206">
            <v>-2003.4673699950799</v>
          </cell>
          <cell r="CJ206">
            <v>-17887.639832105953</v>
          </cell>
          <cell r="CK206">
            <v>-12128.820918352343</v>
          </cell>
          <cell r="CL206">
            <v>-12115.396518554073</v>
          </cell>
          <cell r="CM206">
            <v>-10591.105641382281</v>
          </cell>
          <cell r="CN206">
            <v>-9092.4205638277344</v>
          </cell>
          <cell r="CO206">
            <v>-3928.3771411664784</v>
          </cell>
          <cell r="CP206">
            <v>-6205.0559070701711</v>
          </cell>
          <cell r="CQ206">
            <v>0</v>
          </cell>
          <cell r="CR206">
            <v>-101944.45952599496</v>
          </cell>
          <cell r="CS206">
            <v>0</v>
          </cell>
          <cell r="CT206">
            <v>-4752.0199406142347</v>
          </cell>
          <cell r="CU206">
            <v>-6427.075119680725</v>
          </cell>
          <cell r="CV206">
            <v>-1822.8391772198956</v>
          </cell>
          <cell r="CW206">
            <v>-15936.97540083481</v>
          </cell>
          <cell r="CX206">
            <v>-14535.320618351921</v>
          </cell>
          <cell r="CY206">
            <v>-14267.653221697081</v>
          </cell>
          <cell r="CZ206">
            <v>-11766.409052955452</v>
          </cell>
          <cell r="DA206">
            <v>-17929.256575937383</v>
          </cell>
          <cell r="DB206">
            <v>-12189.122247672174</v>
          </cell>
          <cell r="DC206">
            <v>-2317.7881710347719</v>
          </cell>
          <cell r="DD206">
            <v>0</v>
          </cell>
          <cell r="DE206">
            <v>-93396.629693988711</v>
          </cell>
          <cell r="DF206">
            <v>-1483.6159792542458</v>
          </cell>
          <cell r="DG206">
            <v>-8038.6910875909962</v>
          </cell>
          <cell r="DH206">
            <v>-3054.7339572841302</v>
          </cell>
          <cell r="DI206">
            <v>-3814.0423466663342</v>
          </cell>
          <cell r="DJ206">
            <v>-11174.788843737915</v>
          </cell>
          <cell r="DK206">
            <v>-12414.966426395345</v>
          </cell>
          <cell r="DL206">
            <v>-12587.750223979354</v>
          </cell>
          <cell r="DM206">
            <v>-17119.570160608273</v>
          </cell>
          <cell r="DN206">
            <v>-8701.4860783228651</v>
          </cell>
          <cell r="DO206">
            <v>-10425.667254212778</v>
          </cell>
          <cell r="DP206">
            <v>-3816.1319466368295</v>
          </cell>
          <cell r="DQ206">
            <v>-765.18538929987699</v>
          </cell>
          <cell r="DR206">
            <v>-105960.15686099976</v>
          </cell>
          <cell r="DS206">
            <v>0</v>
          </cell>
          <cell r="DT206">
            <v>-5935.3852249952033</v>
          </cell>
          <cell r="DU206">
            <v>-6378.3264193984214</v>
          </cell>
          <cell r="DV206">
            <v>-9095.2912850643042</v>
          </cell>
          <cell r="DW206">
            <v>-22213.206319296267</v>
          </cell>
          <cell r="DX206">
            <v>-6219.7888214015402</v>
          </cell>
          <cell r="DY206">
            <v>-16802.039587676059</v>
          </cell>
          <cell r="DZ206">
            <v>-16984.27748537343</v>
          </cell>
          <cell r="EA206">
            <v>-8963.2658867328428</v>
          </cell>
          <cell r="EB206">
            <v>-7916.7034999574535</v>
          </cell>
          <cell r="EC206">
            <v>-5451.8723311056383</v>
          </cell>
          <cell r="ED206">
            <v>0</v>
          </cell>
        </row>
        <row r="208">
          <cell r="A208" t="str">
            <v>Total Coal Fuel Burn Expense</v>
          </cell>
          <cell r="F208">
            <v>-9940.5379994958639</v>
          </cell>
          <cell r="G208">
            <v>-6811.1067720353603</v>
          </cell>
          <cell r="H208">
            <v>-32827.82924220711</v>
          </cell>
          <cell r="I208">
            <v>-153699.27006479353</v>
          </cell>
          <cell r="J208">
            <v>-140158.95561107993</v>
          </cell>
          <cell r="K208">
            <v>-151083.53741467744</v>
          </cell>
          <cell r="L208">
            <v>-168005.96378669888</v>
          </cell>
          <cell r="M208">
            <v>-269784.4108145237</v>
          </cell>
          <cell r="N208">
            <v>-284883.72104585171</v>
          </cell>
          <cell r="O208">
            <v>-193174.49327339232</v>
          </cell>
          <cell r="P208">
            <v>-87803.842388257384</v>
          </cell>
          <cell r="Q208">
            <v>-47521.867237001657</v>
          </cell>
          <cell r="R208">
            <v>-2333210.4795609713</v>
          </cell>
          <cell r="S208">
            <v>-124763.76424112916</v>
          </cell>
          <cell r="T208">
            <v>-145589.67774744332</v>
          </cell>
          <cell r="U208">
            <v>-196017.75705395639</v>
          </cell>
          <cell r="V208">
            <v>-182642.18507976085</v>
          </cell>
          <cell r="W208">
            <v>-178706.98675012589</v>
          </cell>
          <cell r="X208">
            <v>-190504.27197560668</v>
          </cell>
          <cell r="Y208">
            <v>-254540.15476495028</v>
          </cell>
          <cell r="Z208">
            <v>-318840.29215322435</v>
          </cell>
          <cell r="AA208">
            <v>-214737.98122105002</v>
          </cell>
          <cell r="AB208">
            <v>-244181.45962436497</v>
          </cell>
          <cell r="AC208">
            <v>-177531.29799892008</v>
          </cell>
          <cell r="AD208">
            <v>-105154.65095048398</v>
          </cell>
          <cell r="AE208">
            <v>-1180613.998208046</v>
          </cell>
          <cell r="AF208">
            <v>-149172.21095371246</v>
          </cell>
          <cell r="AG208">
            <v>-191864.93392386287</v>
          </cell>
          <cell r="AH208">
            <v>-140201.34815052897</v>
          </cell>
          <cell r="AI208">
            <v>-16422.885137431324</v>
          </cell>
          <cell r="AJ208">
            <v>-19351.823920965195</v>
          </cell>
          <cell r="AK208">
            <v>-45622.862692087889</v>
          </cell>
          <cell r="AL208">
            <v>-169183.70555157959</v>
          </cell>
          <cell r="AM208">
            <v>-152750.39754080772</v>
          </cell>
          <cell r="AN208">
            <v>-65140.388760395348</v>
          </cell>
          <cell r="AO208">
            <v>-87240.860032245517</v>
          </cell>
          <cell r="AP208">
            <v>-36296.567591682076</v>
          </cell>
          <cell r="AQ208">
            <v>-107366.01395267248</v>
          </cell>
          <cell r="AR208">
            <v>-940150.41232991219</v>
          </cell>
          <cell r="AS208">
            <v>-142304.69720579684</v>
          </cell>
          <cell r="AT208">
            <v>-70216.132529810071</v>
          </cell>
          <cell r="AU208">
            <v>-50929.855835735798</v>
          </cell>
          <cell r="AV208">
            <v>-6752.6523782685399</v>
          </cell>
          <cell r="AW208">
            <v>-4066.7425581738353</v>
          </cell>
          <cell r="AX208">
            <v>-8600.8500450700521</v>
          </cell>
          <cell r="AY208">
            <v>-92498.53693395853</v>
          </cell>
          <cell r="AZ208">
            <v>-89700.2004583776</v>
          </cell>
          <cell r="BA208">
            <v>-26449.546010576189</v>
          </cell>
          <cell r="BB208">
            <v>-221790.81796775758</v>
          </cell>
          <cell r="BC208">
            <v>-111875.12225274742</v>
          </cell>
          <cell r="BD208">
            <v>-114965.25815373659</v>
          </cell>
          <cell r="BE208">
            <v>-793895.95913004875</v>
          </cell>
          <cell r="BF208">
            <v>-146424.84056096524</v>
          </cell>
          <cell r="BG208">
            <v>-83573.690175294876</v>
          </cell>
          <cell r="BH208">
            <v>-36422.853739909828</v>
          </cell>
          <cell r="BI208">
            <v>-9062.7495542094111</v>
          </cell>
          <cell r="BJ208">
            <v>-5774.3888138830662</v>
          </cell>
          <cell r="BK208">
            <v>-11598.399439506233</v>
          </cell>
          <cell r="BL208">
            <v>-123080.30742965639</v>
          </cell>
          <cell r="BM208">
            <v>-72052.174222685397</v>
          </cell>
          <cell r="BN208">
            <v>-41770.959863685071</v>
          </cell>
          <cell r="BO208">
            <v>-55165.744898937643</v>
          </cell>
          <cell r="BP208">
            <v>-81766.887387670577</v>
          </cell>
          <cell r="BQ208">
            <v>-127202.96304356307</v>
          </cell>
          <cell r="BR208">
            <v>-1056065.4619309902</v>
          </cell>
          <cell r="BS208">
            <v>-137152.04544418305</v>
          </cell>
          <cell r="BT208">
            <v>-27459.961136236787</v>
          </cell>
          <cell r="BU208">
            <v>-37418.760935373604</v>
          </cell>
          <cell r="BV208">
            <v>-11642.219368971884</v>
          </cell>
          <cell r="BW208">
            <v>-45198.522281862795</v>
          </cell>
          <cell r="BX208">
            <v>-40736.388161160052</v>
          </cell>
          <cell r="BY208">
            <v>-162444.87170002609</v>
          </cell>
          <cell r="BZ208">
            <v>-160209.87124022096</v>
          </cell>
          <cell r="CA208">
            <v>-79669.292777739465</v>
          </cell>
          <cell r="CB208">
            <v>-117243.45517332852</v>
          </cell>
          <cell r="CC208">
            <v>-109160.36962705106</v>
          </cell>
          <cell r="CD208">
            <v>-127729.704084903</v>
          </cell>
          <cell r="CE208">
            <v>-1527724.6111160517</v>
          </cell>
          <cell r="CF208">
            <v>-154596.28315772116</v>
          </cell>
          <cell r="CG208">
            <v>-97108.484778724611</v>
          </cell>
          <cell r="CH208">
            <v>-47590.38361453265</v>
          </cell>
          <cell r="CI208">
            <v>-49131.770147904754</v>
          </cell>
          <cell r="CJ208">
            <v>-142611.43422736973</v>
          </cell>
          <cell r="CK208">
            <v>-145111.06828464568</v>
          </cell>
          <cell r="CL208">
            <v>-243609.01422053576</v>
          </cell>
          <cell r="CM208">
            <v>-154473.18104033172</v>
          </cell>
          <cell r="CN208">
            <v>-192322.97546035051</v>
          </cell>
          <cell r="CO208">
            <v>-45130.217250168324</v>
          </cell>
          <cell r="CP208">
            <v>-119840.45064736158</v>
          </cell>
          <cell r="CQ208">
            <v>-136199.348286286</v>
          </cell>
          <cell r="CR208">
            <v>-1850196.1666989326</v>
          </cell>
          <cell r="CS208">
            <v>-157855.04342985153</v>
          </cell>
          <cell r="CT208">
            <v>-104829.08377616853</v>
          </cell>
          <cell r="CU208">
            <v>-66982.157237134874</v>
          </cell>
          <cell r="CV208">
            <v>-45884.316639505327</v>
          </cell>
          <cell r="CW208">
            <v>-112544.59018031508</v>
          </cell>
          <cell r="CX208">
            <v>-145010.45596262813</v>
          </cell>
          <cell r="CY208">
            <v>-265909.34598879516</v>
          </cell>
          <cell r="CZ208">
            <v>-292090.59977482259</v>
          </cell>
          <cell r="DA208">
            <v>-113317.34529952705</v>
          </cell>
          <cell r="DB208">
            <v>-207572.60419628024</v>
          </cell>
          <cell r="DC208">
            <v>-187737.03363191336</v>
          </cell>
          <cell r="DD208">
            <v>-150463.59058204293</v>
          </cell>
          <cell r="DE208">
            <v>-1949695.0728900433</v>
          </cell>
          <cell r="DF208">
            <v>-170991.29286825657</v>
          </cell>
          <cell r="DG208">
            <v>-106894.45006889105</v>
          </cell>
          <cell r="DH208">
            <v>-72136.013359718025</v>
          </cell>
          <cell r="DI208">
            <v>-50780.116742655635</v>
          </cell>
          <cell r="DJ208">
            <v>-105189.58120955527</v>
          </cell>
          <cell r="DK208">
            <v>-127383.93418121338</v>
          </cell>
          <cell r="DL208">
            <v>-283271.70949518681</v>
          </cell>
          <cell r="DM208">
            <v>-459512.26767513901</v>
          </cell>
          <cell r="DN208">
            <v>-155469.66344496608</v>
          </cell>
          <cell r="DO208">
            <v>-141000.52301931381</v>
          </cell>
          <cell r="DP208">
            <v>-127076.85267004371</v>
          </cell>
          <cell r="DQ208">
            <v>-149988.66815511882</v>
          </cell>
          <cell r="DR208">
            <v>-1689823.3580169678</v>
          </cell>
          <cell r="DS208">
            <v>-166152.6449681893</v>
          </cell>
          <cell r="DT208">
            <v>-112152.33730766922</v>
          </cell>
          <cell r="DU208">
            <v>-70377.32852268219</v>
          </cell>
          <cell r="DV208">
            <v>-58358.438685469329</v>
          </cell>
          <cell r="DW208">
            <v>-143743.43655629456</v>
          </cell>
          <cell r="DX208">
            <v>-119310.29648035765</v>
          </cell>
          <cell r="DY208">
            <v>-248462.05495303124</v>
          </cell>
          <cell r="DZ208">
            <v>-243819.28689666837</v>
          </cell>
          <cell r="EA208">
            <v>-100849.82102010399</v>
          </cell>
          <cell r="EB208">
            <v>-146504.7596828565</v>
          </cell>
          <cell r="EC208">
            <v>-130644.40833243728</v>
          </cell>
          <cell r="ED208">
            <v>-149448.54461126029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-0.33630394553256338</v>
          </cell>
          <cell r="J211">
            <v>-0.41787849761021789</v>
          </cell>
          <cell r="K211">
            <v>-0.45234270360015216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-826.21899999992456</v>
          </cell>
          <cell r="Q211">
            <v>0</v>
          </cell>
          <cell r="R211">
            <v>-98598.333799995482</v>
          </cell>
          <cell r="S211">
            <v>-12432.349899999797</v>
          </cell>
          <cell r="T211">
            <v>-20089.301200000569</v>
          </cell>
          <cell r="U211">
            <v>-25690.677200000733</v>
          </cell>
          <cell r="V211">
            <v>-7975.7423000000417</v>
          </cell>
          <cell r="W211">
            <v>0</v>
          </cell>
          <cell r="X211">
            <v>0</v>
          </cell>
          <cell r="Y211">
            <v>0</v>
          </cell>
          <cell r="Z211">
            <v>-4073.5285000000149</v>
          </cell>
          <cell r="AA211">
            <v>1103.7387000005692</v>
          </cell>
          <cell r="AB211">
            <v>-7772.7868999997154</v>
          </cell>
          <cell r="AC211">
            <v>0</v>
          </cell>
          <cell r="AD211">
            <v>-21667.686499999836</v>
          </cell>
          <cell r="AE211">
            <v>-70751.021400004625</v>
          </cell>
          <cell r="AF211">
            <v>-63.152999999932945</v>
          </cell>
          <cell r="AG211">
            <v>3166.1422999999486</v>
          </cell>
          <cell r="AH211">
            <v>-2109.6529000001028</v>
          </cell>
          <cell r="AI211">
            <v>-4557.1595000000671</v>
          </cell>
          <cell r="AJ211">
            <v>-1491.6102999999421</v>
          </cell>
          <cell r="AK211">
            <v>-6424.0792000000365</v>
          </cell>
          <cell r="AL211">
            <v>-14953.877599999309</v>
          </cell>
          <cell r="AM211">
            <v>-15572.267999999225</v>
          </cell>
          <cell r="AN211">
            <v>-7157.2109000002965</v>
          </cell>
          <cell r="AO211">
            <v>-18611.704899999779</v>
          </cell>
          <cell r="AP211">
            <v>-2976.4473999999464</v>
          </cell>
          <cell r="AQ211">
            <v>0</v>
          </cell>
          <cell r="AR211">
            <v>-43958.663399986923</v>
          </cell>
          <cell r="AS211">
            <v>0</v>
          </cell>
          <cell r="AT211">
            <v>0</v>
          </cell>
          <cell r="AU211">
            <v>0</v>
          </cell>
          <cell r="AV211">
            <v>-2115.4038999998011</v>
          </cell>
          <cell r="AW211">
            <v>-1343.6717000000644</v>
          </cell>
          <cell r="AX211">
            <v>-850.88910000002943</v>
          </cell>
          <cell r="AY211">
            <v>-13975.985100000165</v>
          </cell>
          <cell r="AZ211">
            <v>-12667.930399999954</v>
          </cell>
          <cell r="BA211">
            <v>-2879.2645000005141</v>
          </cell>
          <cell r="BB211">
            <v>-9896.624700000044</v>
          </cell>
          <cell r="BC211">
            <v>0</v>
          </cell>
          <cell r="BD211">
            <v>-228.89399999997113</v>
          </cell>
          <cell r="BE211">
            <v>-51900.489100009203</v>
          </cell>
          <cell r="BF211">
            <v>0</v>
          </cell>
          <cell r="BG211">
            <v>-906.91350000025705</v>
          </cell>
          <cell r="BH211">
            <v>-1422.3196000000462</v>
          </cell>
          <cell r="BI211">
            <v>-4166.872899999842</v>
          </cell>
          <cell r="BJ211">
            <v>-1104.4175000002142</v>
          </cell>
          <cell r="BK211">
            <v>-1172.7938000001013</v>
          </cell>
          <cell r="BL211">
            <v>-18044.012600000016</v>
          </cell>
          <cell r="BM211">
            <v>-6800.1251999996603</v>
          </cell>
          <cell r="BN211">
            <v>-3595.2828999999911</v>
          </cell>
          <cell r="BO211">
            <v>-14687.751099999994</v>
          </cell>
          <cell r="BP211">
            <v>0</v>
          </cell>
          <cell r="BQ211">
            <v>0</v>
          </cell>
          <cell r="BR211">
            <v>-18593.527700006962</v>
          </cell>
          <cell r="BS211">
            <v>0</v>
          </cell>
          <cell r="BT211">
            <v>5941.0829999996349</v>
          </cell>
          <cell r="BU211">
            <v>-2072.9216999998316</v>
          </cell>
          <cell r="BV211">
            <v>-2909.2841000007465</v>
          </cell>
          <cell r="BW211">
            <v>0</v>
          </cell>
          <cell r="BX211">
            <v>-5140.8708000001498</v>
          </cell>
          <cell r="BY211">
            <v>-9013.3427999997512</v>
          </cell>
          <cell r="BZ211">
            <v>-973.07030000071973</v>
          </cell>
          <cell r="CA211">
            <v>-4425.1210000002757</v>
          </cell>
          <cell r="CB211">
            <v>0</v>
          </cell>
          <cell r="CC211">
            <v>0</v>
          </cell>
          <cell r="CD211">
            <v>0</v>
          </cell>
          <cell r="CE211">
            <v>-706419.73239999264</v>
          </cell>
          <cell r="CF211">
            <v>-38.890999999828637</v>
          </cell>
          <cell r="CG211">
            <v>0</v>
          </cell>
          <cell r="CH211">
            <v>0</v>
          </cell>
          <cell r="CI211">
            <v>-3148.7703999998048</v>
          </cell>
          <cell r="CJ211">
            <v>0</v>
          </cell>
          <cell r="CK211">
            <v>0</v>
          </cell>
          <cell r="CL211">
            <v>-772.74899999983609</v>
          </cell>
          <cell r="CM211">
            <v>-412.05900000035763</v>
          </cell>
          <cell r="CN211">
            <v>-5388.4209999991581</v>
          </cell>
          <cell r="CO211">
            <v>-696658.84200000018</v>
          </cell>
          <cell r="CP211">
            <v>0</v>
          </cell>
          <cell r="CQ211">
            <v>0</v>
          </cell>
          <cell r="CR211">
            <v>-179.68100000172853</v>
          </cell>
          <cell r="CS211">
            <v>0</v>
          </cell>
          <cell r="CT211">
            <v>0</v>
          </cell>
          <cell r="CU211">
            <v>0</v>
          </cell>
          <cell r="CV211">
            <v>-698.99000000022352</v>
          </cell>
          <cell r="CW211">
            <v>0</v>
          </cell>
          <cell r="CX211">
            <v>0</v>
          </cell>
          <cell r="CY211">
            <v>-88.890000000596046</v>
          </cell>
          <cell r="CZ211">
            <v>-344.29700000025332</v>
          </cell>
          <cell r="DA211">
            <v>5240.4399999994785</v>
          </cell>
          <cell r="DB211">
            <v>-4287.9439999992028</v>
          </cell>
          <cell r="DC211">
            <v>0</v>
          </cell>
          <cell r="DD211">
            <v>0</v>
          </cell>
          <cell r="DE211">
            <v>1402.9025000035763</v>
          </cell>
          <cell r="DF211">
            <v>0</v>
          </cell>
          <cell r="DG211">
            <v>0</v>
          </cell>
          <cell r="DH211">
            <v>0</v>
          </cell>
          <cell r="DI211">
            <v>-457.35499999951571</v>
          </cell>
          <cell r="DJ211">
            <v>0</v>
          </cell>
          <cell r="DK211">
            <v>0</v>
          </cell>
          <cell r="DL211">
            <v>-255.93699999991804</v>
          </cell>
          <cell r="DM211">
            <v>5940.2999999998137</v>
          </cell>
          <cell r="DN211">
            <v>-2518.5815000003204</v>
          </cell>
          <cell r="DO211">
            <v>-1305.523999999743</v>
          </cell>
          <cell r="DP211">
            <v>0</v>
          </cell>
          <cell r="DQ211">
            <v>0</v>
          </cell>
          <cell r="DR211">
            <v>-65440.708000004292</v>
          </cell>
          <cell r="DS211">
            <v>-6386.2360000014305</v>
          </cell>
          <cell r="DT211">
            <v>-1365.8700000001118</v>
          </cell>
          <cell r="DU211">
            <v>-3601.6140000000596</v>
          </cell>
          <cell r="DV211">
            <v>-4920.2659999998286</v>
          </cell>
          <cell r="DW211">
            <v>0</v>
          </cell>
          <cell r="DX211">
            <v>-87.262500000186265</v>
          </cell>
          <cell r="DY211">
            <v>-15350.962500000373</v>
          </cell>
          <cell r="DZ211">
            <v>-12293.814999999478</v>
          </cell>
          <cell r="EA211">
            <v>-1517.6049999995157</v>
          </cell>
          <cell r="EB211">
            <v>-5410.3510000007227</v>
          </cell>
          <cell r="EC211">
            <v>-391.3730000006035</v>
          </cell>
          <cell r="ED211">
            <v>-14115.353000000119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-64.445773582905531</v>
          </cell>
          <cell r="G213">
            <v>-1184.7552075909334</v>
          </cell>
          <cell r="H213">
            <v>0.14257865269610193</v>
          </cell>
          <cell r="I213">
            <v>0</v>
          </cell>
          <cell r="J213">
            <v>11.271960375714116</v>
          </cell>
          <cell r="K213">
            <v>-1888.4877604991198</v>
          </cell>
          <cell r="L213">
            <v>-1288.0664454223588</v>
          </cell>
          <cell r="M213">
            <v>-674.30263798777014</v>
          </cell>
          <cell r="N213">
            <v>-3061.4921386474743</v>
          </cell>
          <cell r="O213">
            <v>-195.39402361330576</v>
          </cell>
          <cell r="P213">
            <v>-2.3983391575311543</v>
          </cell>
          <cell r="Q213">
            <v>5.7379570368502755</v>
          </cell>
          <cell r="R213">
            <v>-53181.690454572439</v>
          </cell>
          <cell r="S213">
            <v>4.7845713540009456</v>
          </cell>
          <cell r="T213">
            <v>-652.03939869720489</v>
          </cell>
          <cell r="U213">
            <v>-7889.7684210278094</v>
          </cell>
          <cell r="V213">
            <v>-16282.794373263838</v>
          </cell>
          <cell r="W213">
            <v>-8566.7138806059957</v>
          </cell>
          <cell r="X213">
            <v>-15575.44342839485</v>
          </cell>
          <cell r="Y213">
            <v>-3773.4486911967397</v>
          </cell>
          <cell r="Z213">
            <v>-54.208220710046589</v>
          </cell>
          <cell r="AA213">
            <v>3313.6002866346389</v>
          </cell>
          <cell r="AB213">
            <v>-1397.0308938222006</v>
          </cell>
          <cell r="AC213">
            <v>-2330.3595430068672</v>
          </cell>
          <cell r="AD213">
            <v>21.731538172927685</v>
          </cell>
          <cell r="AE213">
            <v>-119102.66621638089</v>
          </cell>
          <cell r="AF213">
            <v>-4336.9366014562547</v>
          </cell>
          <cell r="AG213">
            <v>-1083.7682836758904</v>
          </cell>
          <cell r="AH213">
            <v>-3778.2626816197298</v>
          </cell>
          <cell r="AI213">
            <v>-4563.4219126552343</v>
          </cell>
          <cell r="AJ213">
            <v>-11208.528859443963</v>
          </cell>
          <cell r="AK213">
            <v>-14338.722886084579</v>
          </cell>
          <cell r="AL213">
            <v>-20141.471119329333</v>
          </cell>
          <cell r="AM213">
            <v>-17932.301703221165</v>
          </cell>
          <cell r="AN213">
            <v>-11699.73181925714</v>
          </cell>
          <cell r="AO213">
            <v>-8960.5619745957665</v>
          </cell>
          <cell r="AP213">
            <v>-21059.38161402382</v>
          </cell>
          <cell r="AQ213">
            <v>0.42323897965979995</v>
          </cell>
          <cell r="AR213">
            <v>357759.4298356846</v>
          </cell>
          <cell r="AS213">
            <v>0.45831495508900844</v>
          </cell>
          <cell r="AT213">
            <v>-683.12286220211536</v>
          </cell>
          <cell r="AU213">
            <v>-707.11851216992363</v>
          </cell>
          <cell r="AV213">
            <v>-4380.7410017298535</v>
          </cell>
          <cell r="AW213">
            <v>-1998.3171767522581</v>
          </cell>
          <cell r="AX213">
            <v>-3429.3707299637608</v>
          </cell>
          <cell r="AY213">
            <v>-12742.877528877929</v>
          </cell>
          <cell r="AZ213">
            <v>-18659.489472378045</v>
          </cell>
          <cell r="BA213">
            <v>-4430.1566868014634</v>
          </cell>
          <cell r="BB213">
            <v>407879.45575392013</v>
          </cell>
          <cell r="BC213">
            <v>-3089.2982818521559</v>
          </cell>
          <cell r="BD213">
            <v>8.0195498594548553E-3</v>
          </cell>
          <cell r="BE213">
            <v>-146560.57560565323</v>
          </cell>
          <cell r="BF213">
            <v>-884.75433709635399</v>
          </cell>
          <cell r="BG213">
            <v>-8739.4315970307216</v>
          </cell>
          <cell r="BH213">
            <v>-6408.817301495932</v>
          </cell>
          <cell r="BI213">
            <v>-165.4750973507762</v>
          </cell>
          <cell r="BJ213">
            <v>-5625.8116772482172</v>
          </cell>
          <cell r="BK213">
            <v>-4138.8467672560364</v>
          </cell>
          <cell r="BL213">
            <v>-23005.711919588037</v>
          </cell>
          <cell r="BM213">
            <v>-89054.103736382909</v>
          </cell>
          <cell r="BN213">
            <v>-4196.7244868446141</v>
          </cell>
          <cell r="BO213">
            <v>-1278.3392749335617</v>
          </cell>
          <cell r="BP213">
            <v>-3071.1695036375895</v>
          </cell>
          <cell r="BQ213">
            <v>8.6100932213012129</v>
          </cell>
          <cell r="BR213">
            <v>-60422.235060892999</v>
          </cell>
          <cell r="BS213">
            <v>-892.67535908892751</v>
          </cell>
          <cell r="BT213">
            <v>3112.9583619171754</v>
          </cell>
          <cell r="BU213">
            <v>-484.60396491270512</v>
          </cell>
          <cell r="BV213">
            <v>-2347.7290489571169</v>
          </cell>
          <cell r="BW213">
            <v>-2632.3406961169094</v>
          </cell>
          <cell r="BX213">
            <v>-10185.679414367303</v>
          </cell>
          <cell r="BY213">
            <v>-13281.009455994703</v>
          </cell>
          <cell r="BZ213">
            <v>-19425.419843383133</v>
          </cell>
          <cell r="CA213">
            <v>-11738.646799999289</v>
          </cell>
          <cell r="CB213">
            <v>-1514.1813400000101</v>
          </cell>
          <cell r="CC213">
            <v>-599.85509999934584</v>
          </cell>
          <cell r="CD213">
            <v>-433.05239999998594</v>
          </cell>
          <cell r="CE213">
            <v>2494.3856400027871</v>
          </cell>
          <cell r="CF213">
            <v>-3512.2996600000188</v>
          </cell>
          <cell r="CG213">
            <v>-60.512500000186265</v>
          </cell>
          <cell r="CH213">
            <v>-551.38500000024214</v>
          </cell>
          <cell r="CI213">
            <v>480.00399999972433</v>
          </cell>
          <cell r="CJ213">
            <v>0</v>
          </cell>
          <cell r="CK213">
            <v>0</v>
          </cell>
          <cell r="CL213">
            <v>-944.50106000062078</v>
          </cell>
          <cell r="CM213">
            <v>8689.5738000003621</v>
          </cell>
          <cell r="CN213">
            <v>-3133.9707199996337</v>
          </cell>
          <cell r="CO213">
            <v>2907.9857799999882</v>
          </cell>
          <cell r="CP213">
            <v>-1380.5089999996126</v>
          </cell>
          <cell r="CQ213">
            <v>0</v>
          </cell>
          <cell r="CR213">
            <v>415318.70240000635</v>
          </cell>
          <cell r="CS213">
            <v>0</v>
          </cell>
          <cell r="CT213">
            <v>-577.50117000006139</v>
          </cell>
          <cell r="CU213">
            <v>-41.029000000096858</v>
          </cell>
          <cell r="CV213">
            <v>0</v>
          </cell>
          <cell r="CW213">
            <v>0</v>
          </cell>
          <cell r="CX213">
            <v>0</v>
          </cell>
          <cell r="CY213">
            <v>-1799.1833999995142</v>
          </cell>
          <cell r="CZ213">
            <v>-1521.6414999999106</v>
          </cell>
          <cell r="DA213">
            <v>-2689.7694799993187</v>
          </cell>
          <cell r="DB213">
            <v>478683.08199999994</v>
          </cell>
          <cell r="DC213">
            <v>-56549.22629999998</v>
          </cell>
          <cell r="DD213">
            <v>-186.02874999999767</v>
          </cell>
          <cell r="DE213">
            <v>451361.81565999985</v>
          </cell>
          <cell r="DF213">
            <v>-292.05239999998594</v>
          </cell>
          <cell r="DG213">
            <v>-642.61899999994785</v>
          </cell>
          <cell r="DH213">
            <v>-646.0625</v>
          </cell>
          <cell r="DI213">
            <v>0</v>
          </cell>
          <cell r="DJ213">
            <v>0</v>
          </cell>
          <cell r="DK213">
            <v>0</v>
          </cell>
          <cell r="DL213">
            <v>-1061.034839999862</v>
          </cell>
          <cell r="DM213">
            <v>332866.44900000002</v>
          </cell>
          <cell r="DN213">
            <v>123127.07970000058</v>
          </cell>
          <cell r="DO213">
            <v>-819.36450000014156</v>
          </cell>
          <cell r="DP213">
            <v>-438.93680000025779</v>
          </cell>
          <cell r="DQ213">
            <v>-731.64300000015646</v>
          </cell>
          <cell r="DR213">
            <v>-47873.199799999595</v>
          </cell>
          <cell r="DS213">
            <v>-4391.2019999995828</v>
          </cell>
          <cell r="DT213">
            <v>-2858.3459999999031</v>
          </cell>
          <cell r="DU213">
            <v>-1261.3590000001714</v>
          </cell>
          <cell r="DV213">
            <v>0</v>
          </cell>
          <cell r="DW213">
            <v>0</v>
          </cell>
          <cell r="DX213">
            <v>-4995.2708999998868</v>
          </cell>
          <cell r="DY213">
            <v>-9028.4396999999881</v>
          </cell>
          <cell r="DZ213">
            <v>-14501.567499999888</v>
          </cell>
          <cell r="EA213">
            <v>-7886.9560000002384</v>
          </cell>
          <cell r="EB213">
            <v>-473.20439999992959</v>
          </cell>
          <cell r="EC213">
            <v>-1964.6454999996349</v>
          </cell>
          <cell r="ED213">
            <v>-512.20879999996396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45.822247336385772</v>
          </cell>
          <cell r="M214">
            <v>1056.9099256685004</v>
          </cell>
          <cell r="N214">
            <v>18.914022593235131</v>
          </cell>
          <cell r="O214">
            <v>0</v>
          </cell>
          <cell r="P214">
            <v>0</v>
          </cell>
          <cell r="Q214">
            <v>0</v>
          </cell>
          <cell r="R214">
            <v>2515.2055775346234</v>
          </cell>
          <cell r="S214">
            <v>0</v>
          </cell>
          <cell r="T214">
            <v>3.929778977202659</v>
          </cell>
          <cell r="U214">
            <v>0</v>
          </cell>
          <cell r="V214">
            <v>0</v>
          </cell>
          <cell r="W214">
            <v>45.676447583711706</v>
          </cell>
          <cell r="X214">
            <v>1670.2279099040898</v>
          </cell>
          <cell r="Y214">
            <v>81.445212623453699</v>
          </cell>
          <cell r="Z214">
            <v>76.797403463162482</v>
          </cell>
          <cell r="AA214">
            <v>517.77309071726631</v>
          </cell>
          <cell r="AB214">
            <v>119.35573426517658</v>
          </cell>
          <cell r="AC214">
            <v>0</v>
          </cell>
          <cell r="AD214">
            <v>0</v>
          </cell>
          <cell r="AE214">
            <v>1886.8059094380587</v>
          </cell>
          <cell r="AF214">
            <v>0</v>
          </cell>
          <cell r="AG214">
            <v>-7.7188148586283205</v>
          </cell>
          <cell r="AH214">
            <v>0</v>
          </cell>
          <cell r="AI214">
            <v>33.715283325931523</v>
          </cell>
          <cell r="AJ214">
            <v>301.45687203865964</v>
          </cell>
          <cell r="AK214">
            <v>354.08318609220441</v>
          </cell>
          <cell r="AL214">
            <v>384.48006136436015</v>
          </cell>
          <cell r="AM214">
            <v>372.19336083577946</v>
          </cell>
          <cell r="AN214">
            <v>205.37276615086012</v>
          </cell>
          <cell r="AO214">
            <v>243.22319448908092</v>
          </cell>
          <cell r="AP214">
            <v>0</v>
          </cell>
          <cell r="AQ214">
            <v>0</v>
          </cell>
          <cell r="AR214">
            <v>443.94086569733918</v>
          </cell>
          <cell r="AS214">
            <v>0</v>
          </cell>
          <cell r="AT214">
            <v>1.1026668815029552</v>
          </cell>
          <cell r="AU214">
            <v>-0.85395201485152938</v>
          </cell>
          <cell r="AV214">
            <v>19.39384809701005</v>
          </cell>
          <cell r="AW214">
            <v>63.549956652917899</v>
          </cell>
          <cell r="AX214">
            <v>121.96032853261568</v>
          </cell>
          <cell r="AY214">
            <v>619.46011272934265</v>
          </cell>
          <cell r="AZ214">
            <v>317.75575146102346</v>
          </cell>
          <cell r="BA214">
            <v>165.89121757354587</v>
          </cell>
          <cell r="BB214">
            <v>-864.31906421593158</v>
          </cell>
          <cell r="BC214">
            <v>0</v>
          </cell>
          <cell r="BD214">
            <v>0</v>
          </cell>
          <cell r="BE214">
            <v>1414.0731771215796</v>
          </cell>
          <cell r="BF214">
            <v>1.6026429952544277</v>
          </cell>
          <cell r="BG214">
            <v>-40.492060446937103</v>
          </cell>
          <cell r="BH214">
            <v>1.6262700946535915</v>
          </cell>
          <cell r="BI214">
            <v>12.521070494840387</v>
          </cell>
          <cell r="BJ214">
            <v>71.340223481412977</v>
          </cell>
          <cell r="BK214">
            <v>135.21574190910906</v>
          </cell>
          <cell r="BL214">
            <v>303.20419038808905</v>
          </cell>
          <cell r="BM214">
            <v>730.75219967029989</v>
          </cell>
          <cell r="BN214">
            <v>120.31089278846048</v>
          </cell>
          <cell r="BO214">
            <v>77.812536846671719</v>
          </cell>
          <cell r="BP214">
            <v>0</v>
          </cell>
          <cell r="BQ214">
            <v>0.17946889857557835</v>
          </cell>
          <cell r="BR214">
            <v>-602.77463143225759</v>
          </cell>
          <cell r="BS214">
            <v>-5.8573610067542177</v>
          </cell>
          <cell r="BT214">
            <v>-1109.7896140574594</v>
          </cell>
          <cell r="BU214">
            <v>4.4943774912535446</v>
          </cell>
          <cell r="BV214">
            <v>29.210590833914466</v>
          </cell>
          <cell r="BW214">
            <v>6.5388841288804542</v>
          </cell>
          <cell r="BX214">
            <v>27.345935270481277</v>
          </cell>
          <cell r="BY214">
            <v>244.40695687104017</v>
          </cell>
          <cell r="BZ214">
            <v>200.87559903529473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4200.5376000003889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1365.4350000000559</v>
          </cell>
          <cell r="DA214">
            <v>0</v>
          </cell>
          <cell r="DB214">
            <v>2835.1026000000129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1485.7468000007793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1485.7468000000808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1.6640077887568623</v>
          </cell>
          <cell r="G215">
            <v>3.3838588075013831</v>
          </cell>
          <cell r="H215">
            <v>0.85229995383997448</v>
          </cell>
          <cell r="I215">
            <v>0</v>
          </cell>
          <cell r="J215">
            <v>6.0493699028957053</v>
          </cell>
          <cell r="K215">
            <v>96.657505754672457</v>
          </cell>
          <cell r="L215">
            <v>22.665558378444985</v>
          </cell>
          <cell r="M215">
            <v>2.4339554031612352</v>
          </cell>
          <cell r="N215">
            <v>483.98586525581777</v>
          </cell>
          <cell r="O215">
            <v>2857.3377694221563</v>
          </cell>
          <cell r="P215">
            <v>9.8637168412096798E-4</v>
          </cell>
          <cell r="Q215">
            <v>9.9186489192652516</v>
          </cell>
          <cell r="R215">
            <v>-40904.221385098994</v>
          </cell>
          <cell r="S215">
            <v>15.768133384815883</v>
          </cell>
          <cell r="T215">
            <v>15.196834779082565</v>
          </cell>
          <cell r="U215">
            <v>130.93818724219454</v>
          </cell>
          <cell r="V215">
            <v>121.93821770217619</v>
          </cell>
          <cell r="W215">
            <v>-3469.3132358711446</v>
          </cell>
          <cell r="X215">
            <v>-1668.5010922026704</v>
          </cell>
          <cell r="Y215">
            <v>-2183.4979489916004</v>
          </cell>
          <cell r="Z215">
            <v>-5498.0309073873796</v>
          </cell>
          <cell r="AA215">
            <v>-9804.1123394018505</v>
          </cell>
          <cell r="AB215">
            <v>-18164.866218075855</v>
          </cell>
          <cell r="AC215">
            <v>-443.07238615758251</v>
          </cell>
          <cell r="AD215">
            <v>43.331369881227147</v>
          </cell>
          <cell r="AE215">
            <v>-29072.998742820695</v>
          </cell>
          <cell r="AF215">
            <v>-479.41575538564939</v>
          </cell>
          <cell r="AG215">
            <v>-21.330434130301001</v>
          </cell>
          <cell r="AH215">
            <v>-56.302136163518298</v>
          </cell>
          <cell r="AI215">
            <v>-2444.8702393259155</v>
          </cell>
          <cell r="AJ215">
            <v>-4253.8508970855037</v>
          </cell>
          <cell r="AK215">
            <v>-3100.1574254283332</v>
          </cell>
          <cell r="AL215">
            <v>-10616.597473214148</v>
          </cell>
          <cell r="AM215">
            <v>-7916.5618869382888</v>
          </cell>
          <cell r="AN215">
            <v>-801.92103815078735</v>
          </cell>
          <cell r="AO215">
            <v>476.41754613514058</v>
          </cell>
          <cell r="AP215">
            <v>136.43722353753401</v>
          </cell>
          <cell r="AQ215">
            <v>5.1537733284349088</v>
          </cell>
          <cell r="AR215">
            <v>-14552.944044417702</v>
          </cell>
          <cell r="AS215">
            <v>1.5341585598653182</v>
          </cell>
          <cell r="AT215">
            <v>4.8399867085972801</v>
          </cell>
          <cell r="AU215">
            <v>1042.2489439895144</v>
          </cell>
          <cell r="AV215">
            <v>-118.86750194872729</v>
          </cell>
          <cell r="AW215">
            <v>-521.19561670650728</v>
          </cell>
          <cell r="AX215">
            <v>-778.42273507989012</v>
          </cell>
          <cell r="AY215">
            <v>-3358.0245311156614</v>
          </cell>
          <cell r="AZ215">
            <v>-2477.9675511792302</v>
          </cell>
          <cell r="BA215">
            <v>-643.60689751489554</v>
          </cell>
          <cell r="BB215">
            <v>-7714.3546412014402</v>
          </cell>
          <cell r="BC215">
            <v>10.819239132688381</v>
          </cell>
          <cell r="BD215">
            <v>5.3101938159670681E-2</v>
          </cell>
          <cell r="BE215">
            <v>992.65946468990296</v>
          </cell>
          <cell r="BF215">
            <v>26.416595308226533</v>
          </cell>
          <cell r="BG215">
            <v>981.52693817706313</v>
          </cell>
          <cell r="BH215">
            <v>30.352886306587607</v>
          </cell>
          <cell r="BI215">
            <v>-184.94782648945693</v>
          </cell>
          <cell r="BJ215">
            <v>59.262250961037353</v>
          </cell>
          <cell r="BK215">
            <v>-1306.5129806674668</v>
          </cell>
          <cell r="BL215">
            <v>189.3902744546067</v>
          </cell>
          <cell r="BM215">
            <v>552.97601007367484</v>
          </cell>
          <cell r="BN215">
            <v>-35.931485256063752</v>
          </cell>
          <cell r="BO215">
            <v>136.60810366668738</v>
          </cell>
          <cell r="BP215">
            <v>540.59141661145259</v>
          </cell>
          <cell r="BQ215">
            <v>2.9272815437288955</v>
          </cell>
          <cell r="BR215">
            <v>1609.4067212976515</v>
          </cell>
          <cell r="BS215">
            <v>530.98601482424419</v>
          </cell>
          <cell r="BT215">
            <v>275.24891181243584</v>
          </cell>
          <cell r="BU215">
            <v>45.938188660540618</v>
          </cell>
          <cell r="BV215">
            <v>-154.37969788955525</v>
          </cell>
          <cell r="BW215">
            <v>36.731426187208854</v>
          </cell>
          <cell r="BX215">
            <v>31.167241659364663</v>
          </cell>
          <cell r="BY215">
            <v>136.15413397736847</v>
          </cell>
          <cell r="BZ215">
            <v>126.2523520658724</v>
          </cell>
          <cell r="CA215">
            <v>-3.4167000000597909</v>
          </cell>
          <cell r="CB215">
            <v>0</v>
          </cell>
          <cell r="CC215">
            <v>584.7248499999987</v>
          </cell>
          <cell r="CD215">
            <v>0</v>
          </cell>
          <cell r="CE215">
            <v>-2280.7177999988198</v>
          </cell>
          <cell r="CF215">
            <v>1881.3546000000788</v>
          </cell>
          <cell r="CG215">
            <v>0</v>
          </cell>
          <cell r="CH215">
            <v>-590.71419999992941</v>
          </cell>
          <cell r="CI215">
            <v>-444.87199999997392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569.29149999993388</v>
          </cell>
          <cell r="CO215">
            <v>-3695.7776999999769</v>
          </cell>
          <cell r="CP215">
            <v>0</v>
          </cell>
          <cell r="CQ215">
            <v>0</v>
          </cell>
          <cell r="CR215">
            <v>4680.8483400009573</v>
          </cell>
          <cell r="CS215">
            <v>0</v>
          </cell>
          <cell r="CT215">
            <v>0</v>
          </cell>
          <cell r="CU215">
            <v>5504.4864000000525</v>
          </cell>
          <cell r="CV215">
            <v>546.80334000001312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616.63850000000093</v>
          </cell>
          <cell r="DB215">
            <v>-1244.4211999999825</v>
          </cell>
          <cell r="DC215">
            <v>0</v>
          </cell>
          <cell r="DD215">
            <v>-742.65870000002906</v>
          </cell>
          <cell r="DE215">
            <v>1552.1179600004107</v>
          </cell>
          <cell r="DF215">
            <v>0</v>
          </cell>
          <cell r="DG215">
            <v>-695.92269999999553</v>
          </cell>
          <cell r="DH215">
            <v>667.17070000001695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1662.4797100001015</v>
          </cell>
          <cell r="DN215">
            <v>-81.609750000061467</v>
          </cell>
          <cell r="DO215">
            <v>0</v>
          </cell>
          <cell r="DP215">
            <v>0</v>
          </cell>
          <cell r="DQ215">
            <v>0</v>
          </cell>
          <cell r="DR215">
            <v>3461.1451999992132</v>
          </cell>
          <cell r="DS215">
            <v>0</v>
          </cell>
          <cell r="DT215">
            <v>2137.2648000000045</v>
          </cell>
          <cell r="DU215">
            <v>694.00159999995958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629.87879999983124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0.33630394553256338</v>
          </cell>
          <cell r="J216">
            <v>0.41787849761385587</v>
          </cell>
          <cell r="K216">
            <v>0.45234270360015216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-8836.8682000003755</v>
          </cell>
          <cell r="S216">
            <v>-66.41800000006333</v>
          </cell>
          <cell r="T216">
            <v>0</v>
          </cell>
          <cell r="U216">
            <v>-3135.0296000000089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-1877.2389000002295</v>
          </cell>
          <cell r="AB216">
            <v>-1843.9923000000417</v>
          </cell>
          <cell r="AC216">
            <v>0</v>
          </cell>
          <cell r="AD216">
            <v>-1914.1893999995664</v>
          </cell>
          <cell r="AE216">
            <v>-29674.114699997008</v>
          </cell>
          <cell r="AF216">
            <v>-341.38069999963045</v>
          </cell>
          <cell r="AG216">
            <v>-6116.035000000149</v>
          </cell>
          <cell r="AH216">
            <v>-1162.2272999999113</v>
          </cell>
          <cell r="AI216">
            <v>-871.0523000000976</v>
          </cell>
          <cell r="AJ216">
            <v>0</v>
          </cell>
          <cell r="AK216">
            <v>-1992.1008999999613</v>
          </cell>
          <cell r="AL216">
            <v>-5687.7799999997951</v>
          </cell>
          <cell r="AM216">
            <v>-4805.9338000002317</v>
          </cell>
          <cell r="AN216">
            <v>-328.21139999991283</v>
          </cell>
          <cell r="AO216">
            <v>-5157.6006999998353</v>
          </cell>
          <cell r="AP216">
            <v>-3211.7926000002772</v>
          </cell>
          <cell r="AQ216">
            <v>0</v>
          </cell>
          <cell r="AR216">
            <v>-7809.4215999990702</v>
          </cell>
          <cell r="AS216">
            <v>0</v>
          </cell>
          <cell r="AT216">
            <v>-29.006599999964237</v>
          </cell>
          <cell r="AU216">
            <v>-417.00300000002608</v>
          </cell>
          <cell r="AV216">
            <v>-805.08939999993891</v>
          </cell>
          <cell r="AW216">
            <v>-281.65989999996964</v>
          </cell>
          <cell r="AX216">
            <v>0</v>
          </cell>
          <cell r="AY216">
            <v>-3377.3467999999411</v>
          </cell>
          <cell r="AZ216">
            <v>-1888.6819000001997</v>
          </cell>
          <cell r="BA216">
            <v>-384.95479999994859</v>
          </cell>
          <cell r="BB216">
            <v>-625.6792000005953</v>
          </cell>
          <cell r="BC216">
            <v>0</v>
          </cell>
          <cell r="BD216">
            <v>0</v>
          </cell>
          <cell r="BE216">
            <v>-13246.675200000405</v>
          </cell>
          <cell r="BF216">
            <v>0</v>
          </cell>
          <cell r="BG216">
            <v>-1456.3206000002101</v>
          </cell>
          <cell r="BH216">
            <v>-855.53270000033081</v>
          </cell>
          <cell r="BI216">
            <v>-543.32979999994859</v>
          </cell>
          <cell r="BJ216">
            <v>0</v>
          </cell>
          <cell r="BK216">
            <v>0</v>
          </cell>
          <cell r="BL216">
            <v>-5186.585199999623</v>
          </cell>
          <cell r="BM216">
            <v>-2238.2560999998823</v>
          </cell>
          <cell r="BN216">
            <v>-1707.0773999993689</v>
          </cell>
          <cell r="BO216">
            <v>-1259.5734000005759</v>
          </cell>
          <cell r="BP216">
            <v>0</v>
          </cell>
          <cell r="BQ216">
            <v>0</v>
          </cell>
          <cell r="BR216">
            <v>-10007.953099988401</v>
          </cell>
          <cell r="BS216">
            <v>-814.53830000013113</v>
          </cell>
          <cell r="BT216">
            <v>0</v>
          </cell>
          <cell r="BU216">
            <v>-2038.9435999998823</v>
          </cell>
          <cell r="BV216">
            <v>-552.86719999974594</v>
          </cell>
          <cell r="BW216">
            <v>0</v>
          </cell>
          <cell r="BX216">
            <v>-382.38520000013523</v>
          </cell>
          <cell r="BY216">
            <v>-2439.8053999999538</v>
          </cell>
          <cell r="BZ216">
            <v>-2356.6589000006206</v>
          </cell>
          <cell r="CA216">
            <v>-1411.5987999993376</v>
          </cell>
          <cell r="CB216">
            <v>0</v>
          </cell>
          <cell r="CC216">
            <v>-11.15570000000298</v>
          </cell>
          <cell r="CD216">
            <v>0</v>
          </cell>
          <cell r="CE216">
            <v>-27548.465800002217</v>
          </cell>
          <cell r="CF216">
            <v>0</v>
          </cell>
          <cell r="CG216">
            <v>0</v>
          </cell>
          <cell r="CH216">
            <v>0</v>
          </cell>
          <cell r="CI216">
            <v>-1194.7552999998443</v>
          </cell>
          <cell r="CJ216">
            <v>0</v>
          </cell>
          <cell r="CK216">
            <v>0</v>
          </cell>
          <cell r="CL216">
            <v>0</v>
          </cell>
          <cell r="CM216">
            <v>4354.4591000000946</v>
          </cell>
          <cell r="CN216">
            <v>-49.695400000084192</v>
          </cell>
          <cell r="CO216">
            <v>-30165.315899999812</v>
          </cell>
          <cell r="CP216">
            <v>-493.15829999977723</v>
          </cell>
          <cell r="CQ216">
            <v>0</v>
          </cell>
          <cell r="CR216">
            <v>-1229.4210000038147</v>
          </cell>
          <cell r="CS216">
            <v>0</v>
          </cell>
          <cell r="CT216">
            <v>0</v>
          </cell>
          <cell r="CU216">
            <v>-5.2483999999240041</v>
          </cell>
          <cell r="CV216">
            <v>0</v>
          </cell>
          <cell r="CW216">
            <v>0</v>
          </cell>
          <cell r="CX216">
            <v>0</v>
          </cell>
          <cell r="CY216">
            <v>-92.340400000102818</v>
          </cell>
          <cell r="CZ216">
            <v>-465.51110000023618</v>
          </cell>
          <cell r="DA216">
            <v>0</v>
          </cell>
          <cell r="DB216">
            <v>-666.32109999936074</v>
          </cell>
          <cell r="DC216">
            <v>0</v>
          </cell>
          <cell r="DD216">
            <v>0</v>
          </cell>
          <cell r="DE216">
            <v>-6220.6097000017762</v>
          </cell>
          <cell r="DF216">
            <v>0</v>
          </cell>
          <cell r="DG216">
            <v>0</v>
          </cell>
          <cell r="DH216">
            <v>0</v>
          </cell>
          <cell r="DI216">
            <v>-910.51679999986663</v>
          </cell>
          <cell r="DJ216">
            <v>0</v>
          </cell>
          <cell r="DK216">
            <v>-85.753000000026077</v>
          </cell>
          <cell r="DL216">
            <v>-72.574999999720603</v>
          </cell>
          <cell r="DM216">
            <v>-3442.8045000000857</v>
          </cell>
          <cell r="DN216">
            <v>-1706.284200000111</v>
          </cell>
          <cell r="DO216">
            <v>-2.6762000001035631</v>
          </cell>
          <cell r="DP216">
            <v>0</v>
          </cell>
          <cell r="DQ216">
            <v>0</v>
          </cell>
          <cell r="DR216">
            <v>-10565.846799992025</v>
          </cell>
          <cell r="DS216">
            <v>0</v>
          </cell>
          <cell r="DT216">
            <v>0</v>
          </cell>
          <cell r="DU216">
            <v>-274.98730000015348</v>
          </cell>
          <cell r="DV216">
            <v>-1026.311699999962</v>
          </cell>
          <cell r="DW216">
            <v>0</v>
          </cell>
          <cell r="DX216">
            <v>0</v>
          </cell>
          <cell r="DY216">
            <v>-1918.0865000002086</v>
          </cell>
          <cell r="DZ216">
            <v>-2581.9912999998778</v>
          </cell>
          <cell r="EA216">
            <v>-2314.3154000006616</v>
          </cell>
          <cell r="EB216">
            <v>-126.63570000045002</v>
          </cell>
          <cell r="EC216">
            <v>-271.24170000012964</v>
          </cell>
          <cell r="ED216">
            <v>-2052.2772000003606</v>
          </cell>
        </row>
        <row r="217">
          <cell r="F217">
            <v>-6244.2731448687846</v>
          </cell>
          <cell r="G217">
            <v>9.177112971432507</v>
          </cell>
          <cell r="H217">
            <v>2.6232658653170802</v>
          </cell>
          <cell r="I217">
            <v>0</v>
          </cell>
          <cell r="J217">
            <v>-3435.4911499796435</v>
          </cell>
          <cell r="K217">
            <v>1725.4630170399323</v>
          </cell>
          <cell r="L217">
            <v>-2012.0641209837049</v>
          </cell>
          <cell r="M217">
            <v>26.161082114093006</v>
          </cell>
          <cell r="N217">
            <v>-1680.8489092849195</v>
          </cell>
          <cell r="O217">
            <v>-86.59706967882812</v>
          </cell>
          <cell r="P217">
            <v>9.9010241217911243E-2</v>
          </cell>
          <cell r="Q217">
            <v>-4203.3320503365248</v>
          </cell>
          <cell r="R217">
            <v>-27498.410176739097</v>
          </cell>
          <cell r="S217">
            <v>-6491.8546225558966</v>
          </cell>
          <cell r="T217">
            <v>-2106.2067280877382</v>
          </cell>
          <cell r="U217">
            <v>-5345.8325192779303</v>
          </cell>
          <cell r="V217">
            <v>2357.6584970029071</v>
          </cell>
          <cell r="W217">
            <v>910.15649933880195</v>
          </cell>
          <cell r="X217">
            <v>-91.908173655159771</v>
          </cell>
          <cell r="Y217">
            <v>276.41085647698492</v>
          </cell>
          <cell r="Z217">
            <v>409.82874724175781</v>
          </cell>
          <cell r="AA217">
            <v>1261.1031768154353</v>
          </cell>
          <cell r="AB217">
            <v>501.75026215892285</v>
          </cell>
          <cell r="AC217">
            <v>-397.89637514110655</v>
          </cell>
          <cell r="AD217">
            <v>-18781.619797060266</v>
          </cell>
          <cell r="AE217">
            <v>-181283.83841569722</v>
          </cell>
          <cell r="AF217">
            <v>-15412.2189801801</v>
          </cell>
          <cell r="AG217">
            <v>-13923.94467855338</v>
          </cell>
          <cell r="AH217">
            <v>-6172.6290642386302</v>
          </cell>
          <cell r="AI217">
            <v>-4439.8800078732893</v>
          </cell>
          <cell r="AJ217">
            <v>-21272.064470778219</v>
          </cell>
          <cell r="AK217">
            <v>-26611.022431261837</v>
          </cell>
          <cell r="AL217">
            <v>-17022.112246177159</v>
          </cell>
          <cell r="AM217">
            <v>-18601.532765468583</v>
          </cell>
          <cell r="AN217">
            <v>-18324.385361711495</v>
          </cell>
          <cell r="AO217">
            <v>-15092.812545107678</v>
          </cell>
          <cell r="AP217">
            <v>-19770.645500374027</v>
          </cell>
          <cell r="AQ217">
            <v>-4640.5903639812022</v>
          </cell>
          <cell r="AR217">
            <v>-79453.051772907376</v>
          </cell>
          <cell r="AS217">
            <v>-274.15487680304796</v>
          </cell>
          <cell r="AT217">
            <v>-2495.1349807744846</v>
          </cell>
          <cell r="AU217">
            <v>-1457.3848123550415</v>
          </cell>
          <cell r="AV217">
            <v>-849.97650537453592</v>
          </cell>
          <cell r="AW217">
            <v>-6153.239638319239</v>
          </cell>
          <cell r="AX217">
            <v>-11371.943145121448</v>
          </cell>
          <cell r="AY217">
            <v>-14471.573760899715</v>
          </cell>
          <cell r="AZ217">
            <v>-20238.66336626187</v>
          </cell>
          <cell r="BA217">
            <v>-7856.6264776317403</v>
          </cell>
          <cell r="BB217">
            <v>-14278.46247562021</v>
          </cell>
          <cell r="BC217">
            <v>0.98566309607122093</v>
          </cell>
          <cell r="BD217">
            <v>-6.8773968499153852</v>
          </cell>
          <cell r="BE217">
            <v>-99042.394130557775</v>
          </cell>
          <cell r="BF217">
            <v>-6277.6516872690991</v>
          </cell>
          <cell r="BG217">
            <v>-7642.7037614798173</v>
          </cell>
          <cell r="BH217">
            <v>-2567.6630077017471</v>
          </cell>
          <cell r="BI217">
            <v>-3624.8947748020291</v>
          </cell>
          <cell r="BJ217">
            <v>-5908.3434858610854</v>
          </cell>
          <cell r="BK217">
            <v>-12131.962276790291</v>
          </cell>
          <cell r="BL217">
            <v>-20178.551305924542</v>
          </cell>
          <cell r="BM217">
            <v>-14645.59455611743</v>
          </cell>
          <cell r="BN217">
            <v>-16443.388906559907</v>
          </cell>
          <cell r="BO217">
            <v>-4012.5878656520508</v>
          </cell>
          <cell r="BP217">
            <v>-4495.2604435151443</v>
          </cell>
          <cell r="BQ217">
            <v>-1113.792058874853</v>
          </cell>
          <cell r="BR217">
            <v>-67928.86146967113</v>
          </cell>
          <cell r="BS217">
            <v>-3279.6057959962636</v>
          </cell>
          <cell r="BT217">
            <v>15388.957095870748</v>
          </cell>
          <cell r="BU217">
            <v>-3401.9480208996683</v>
          </cell>
          <cell r="BV217">
            <v>-4395.9514749385417</v>
          </cell>
          <cell r="BW217">
            <v>-10887.6034967741</v>
          </cell>
          <cell r="BX217">
            <v>-6701.6397681310773</v>
          </cell>
          <cell r="BY217">
            <v>-10984.271852856502</v>
          </cell>
          <cell r="BZ217">
            <v>-26748.949755955487</v>
          </cell>
          <cell r="CA217">
            <v>-12758.370199999772</v>
          </cell>
          <cell r="CB217">
            <v>-1583.2027000002563</v>
          </cell>
          <cell r="CC217">
            <v>-569.41199999954551</v>
          </cell>
          <cell r="CD217">
            <v>-2006.8634999990463</v>
          </cell>
          <cell r="CE217">
            <v>-160537.52650000155</v>
          </cell>
          <cell r="CF217">
            <v>-7206.0405000001192</v>
          </cell>
          <cell r="CG217">
            <v>-1203.8260000003502</v>
          </cell>
          <cell r="CH217">
            <v>-1045.5250000003725</v>
          </cell>
          <cell r="CI217">
            <v>-2976.1495000002906</v>
          </cell>
          <cell r="CJ217">
            <v>-0.57700000004842877</v>
          </cell>
          <cell r="CK217">
            <v>-9.5609999997541308</v>
          </cell>
          <cell r="CL217">
            <v>-2926.1535000000149</v>
          </cell>
          <cell r="CM217">
            <v>-140226.28250000067</v>
          </cell>
          <cell r="CN217">
            <v>238.53699999954551</v>
          </cell>
          <cell r="CO217">
            <v>-815.66299999970943</v>
          </cell>
          <cell r="CP217">
            <v>-1242.535500000231</v>
          </cell>
          <cell r="CQ217">
            <v>-3123.75</v>
          </cell>
          <cell r="CR217">
            <v>21750.142599999905</v>
          </cell>
          <cell r="CS217">
            <v>-3902.0600000005215</v>
          </cell>
          <cell r="CT217">
            <v>-3233.8854999998584</v>
          </cell>
          <cell r="CU217">
            <v>-1131.1979999998584</v>
          </cell>
          <cell r="CV217">
            <v>-1593.9639999996871</v>
          </cell>
          <cell r="CW217">
            <v>8073.5529999993742</v>
          </cell>
          <cell r="CX217">
            <v>32202.25159999961</v>
          </cell>
          <cell r="CY217">
            <v>-6209.785000000149</v>
          </cell>
          <cell r="CZ217">
            <v>-2818.1319999992847</v>
          </cell>
          <cell r="DA217">
            <v>472.43699999991804</v>
          </cell>
          <cell r="DB217">
            <v>-168.3980000000447</v>
          </cell>
          <cell r="DC217">
            <v>5016.7369999997318</v>
          </cell>
          <cell r="DD217">
            <v>-4957.4134999997914</v>
          </cell>
          <cell r="DE217">
            <v>-38380.934200003743</v>
          </cell>
          <cell r="DF217">
            <v>-2070.855000000447</v>
          </cell>
          <cell r="DG217">
            <v>-1839.8950000004843</v>
          </cell>
          <cell r="DH217">
            <v>-102.41100000031292</v>
          </cell>
          <cell r="DI217">
            <v>-832.94169999938458</v>
          </cell>
          <cell r="DJ217">
            <v>-5.3314999998547137</v>
          </cell>
          <cell r="DK217">
            <v>-21.018000000156462</v>
          </cell>
          <cell r="DL217">
            <v>-5430.5940000005066</v>
          </cell>
          <cell r="DM217">
            <v>-18633.501500000246</v>
          </cell>
          <cell r="DN217">
            <v>-4892.9240000005811</v>
          </cell>
          <cell r="DO217">
            <v>-1096.0160000002943</v>
          </cell>
          <cell r="DP217">
            <v>-1431.0024999994785</v>
          </cell>
          <cell r="DQ217">
            <v>-2024.4440000001341</v>
          </cell>
          <cell r="DR217">
            <v>-94261.886500000954</v>
          </cell>
          <cell r="DS217">
            <v>-5441.2544999998063</v>
          </cell>
          <cell r="DT217">
            <v>-7026.7839999999851</v>
          </cell>
          <cell r="DU217">
            <v>-1464.6969999996945</v>
          </cell>
          <cell r="DV217">
            <v>-3705.2409999994561</v>
          </cell>
          <cell r="DW217">
            <v>-3451.3349999999627</v>
          </cell>
          <cell r="DX217">
            <v>-3965.3679999997839</v>
          </cell>
          <cell r="DY217">
            <v>-17631.944999998435</v>
          </cell>
          <cell r="DZ217">
            <v>-23899.503000000492</v>
          </cell>
          <cell r="EA217">
            <v>-13522.378499999642</v>
          </cell>
          <cell r="EB217">
            <v>-1971.7299999999814</v>
          </cell>
          <cell r="EC217">
            <v>-5003.8925000000745</v>
          </cell>
          <cell r="ED217">
            <v>-7177.7580000013113</v>
          </cell>
        </row>
        <row r="218">
          <cell r="F218">
            <v>74.329310663044453</v>
          </cell>
          <cell r="G218">
            <v>115.24863581219688</v>
          </cell>
          <cell r="H218">
            <v>-188.47224447224289</v>
          </cell>
          <cell r="I218">
            <v>0</v>
          </cell>
          <cell r="J218">
            <v>-4285.4407802978531</v>
          </cell>
          <cell r="K218">
            <v>-101629.25666229427</v>
          </cell>
          <cell r="L218">
            <v>-9080.4490193091333</v>
          </cell>
          <cell r="M218">
            <v>-1407.3253251975402</v>
          </cell>
          <cell r="N218">
            <v>-7157.7798499148339</v>
          </cell>
          <cell r="O218">
            <v>-180.71106612961739</v>
          </cell>
          <cell r="P218">
            <v>0.10639254562556744</v>
          </cell>
          <cell r="Q218">
            <v>-3251.4848556183279</v>
          </cell>
          <cell r="R218">
            <v>-267045.15876112878</v>
          </cell>
          <cell r="S218">
            <v>-903.70148218423128</v>
          </cell>
          <cell r="T218">
            <v>-18341.676526971161</v>
          </cell>
          <cell r="U218">
            <v>-61367.857796936296</v>
          </cell>
          <cell r="V218">
            <v>-22595.807451441884</v>
          </cell>
          <cell r="W218">
            <v>-10730.765060446225</v>
          </cell>
          <cell r="X218">
            <v>-5463.0276456517167</v>
          </cell>
          <cell r="Y218">
            <v>-12278.425988911651</v>
          </cell>
          <cell r="Z218">
            <v>-10995.161882606335</v>
          </cell>
          <cell r="AA218">
            <v>-114165.42779476568</v>
          </cell>
          <cell r="AB218">
            <v>-56.222594526596367</v>
          </cell>
          <cell r="AC218">
            <v>-10695.436725693755</v>
          </cell>
          <cell r="AD218">
            <v>548.35218900628388</v>
          </cell>
          <cell r="AE218">
            <v>-202648.5857245326</v>
          </cell>
          <cell r="AF218">
            <v>250.72953702230006</v>
          </cell>
          <cell r="AG218">
            <v>30997.139111218043</v>
          </cell>
          <cell r="AH218">
            <v>31003.257282020524</v>
          </cell>
          <cell r="AI218">
            <v>-5418.2066334690899</v>
          </cell>
          <cell r="AJ218">
            <v>-16563.687364730984</v>
          </cell>
          <cell r="AK218">
            <v>-17914.865923319012</v>
          </cell>
          <cell r="AL218">
            <v>-26709.605662642978</v>
          </cell>
          <cell r="AM218">
            <v>-24681.819375208579</v>
          </cell>
          <cell r="AN218">
            <v>-7512.7523970324546</v>
          </cell>
          <cell r="AO218">
            <v>-36492.203280921094</v>
          </cell>
          <cell r="AP218">
            <v>-129755.54236914217</v>
          </cell>
          <cell r="AQ218">
            <v>148.97135167336091</v>
          </cell>
          <cell r="AR218">
            <v>-196153.33085406572</v>
          </cell>
          <cell r="AS218">
            <v>-28.457096711732447</v>
          </cell>
          <cell r="AT218">
            <v>-234.5166106140241</v>
          </cell>
          <cell r="AU218">
            <v>7953.486432550475</v>
          </cell>
          <cell r="AV218">
            <v>-3603.7128590457141</v>
          </cell>
          <cell r="AW218">
            <v>-3388.255074874498</v>
          </cell>
          <cell r="AX218">
            <v>-4213.9925383683294</v>
          </cell>
          <cell r="AY218">
            <v>-84580.070391835645</v>
          </cell>
          <cell r="AZ218">
            <v>-14857.437111640349</v>
          </cell>
          <cell r="BA218">
            <v>-16720.484965624288</v>
          </cell>
          <cell r="BB218">
            <v>-76310.133492882363</v>
          </cell>
          <cell r="BC218">
            <v>-170.51492037624121</v>
          </cell>
          <cell r="BD218">
            <v>0.75777536164969206</v>
          </cell>
          <cell r="BE218">
            <v>7316.4598543792963</v>
          </cell>
          <cell r="BF218">
            <v>192.97508606221527</v>
          </cell>
          <cell r="BG218">
            <v>72488.2521607792</v>
          </cell>
          <cell r="BH218">
            <v>64.583152797073126</v>
          </cell>
          <cell r="BI218">
            <v>-2277.0112718511373</v>
          </cell>
          <cell r="BJ218">
            <v>-3624.7797113321722</v>
          </cell>
          <cell r="BK218">
            <v>-6657.8023771941662</v>
          </cell>
          <cell r="BL218">
            <v>-14665.347009330057</v>
          </cell>
          <cell r="BM218">
            <v>-31112.240197243169</v>
          </cell>
          <cell r="BN218">
            <v>-2369.2638141270727</v>
          </cell>
          <cell r="BO218">
            <v>-13038.576399927959</v>
          </cell>
          <cell r="BP218">
            <v>8306.5687205409631</v>
          </cell>
          <cell r="BQ218">
            <v>9.1015152120962739</v>
          </cell>
          <cell r="BR218">
            <v>-247604.73744927347</v>
          </cell>
          <cell r="BS218">
            <v>17443.691181268543</v>
          </cell>
          <cell r="BT218">
            <v>-174882.75885554357</v>
          </cell>
          <cell r="BU218">
            <v>-8621.062080339063</v>
          </cell>
          <cell r="BV218">
            <v>-3055.0674390494823</v>
          </cell>
          <cell r="BW218">
            <v>-600.55201742518693</v>
          </cell>
          <cell r="BX218">
            <v>-3352.331194431521</v>
          </cell>
          <cell r="BY218">
            <v>-51594.208881996572</v>
          </cell>
          <cell r="BZ218">
            <v>-12001.421021761373</v>
          </cell>
          <cell r="CA218">
            <v>-9412.4106400003657</v>
          </cell>
          <cell r="CB218">
            <v>-74.081499999389052</v>
          </cell>
          <cell r="CC218">
            <v>-1041.2400000002235</v>
          </cell>
          <cell r="CD218">
            <v>-413.29499999992549</v>
          </cell>
          <cell r="CE218">
            <v>214736.23170000315</v>
          </cell>
          <cell r="CF218">
            <v>-280.93300000019372</v>
          </cell>
          <cell r="CG218">
            <v>-34.911500000394881</v>
          </cell>
          <cell r="CH218">
            <v>-57.47649999987334</v>
          </cell>
          <cell r="CI218">
            <v>67641.043700000271</v>
          </cell>
          <cell r="CJ218">
            <v>-0.49099999945610762</v>
          </cell>
          <cell r="CK218">
            <v>-4.4939999999478459</v>
          </cell>
          <cell r="CL218">
            <v>-133.06149999983609</v>
          </cell>
          <cell r="CM218">
            <v>3032.625500000082</v>
          </cell>
          <cell r="CN218">
            <v>44675.461500000209</v>
          </cell>
          <cell r="CO218">
            <v>100862.74699999951</v>
          </cell>
          <cell r="CP218">
            <v>-731.46650000009686</v>
          </cell>
          <cell r="CQ218">
            <v>-232.81199999991804</v>
          </cell>
          <cell r="CR218">
            <v>-31140.594999998808</v>
          </cell>
          <cell r="CS218">
            <v>-83.45299999974668</v>
          </cell>
          <cell r="CT218">
            <v>-11.678999999538064</v>
          </cell>
          <cell r="CU218">
            <v>-600.9769999999553</v>
          </cell>
          <cell r="CV218">
            <v>-14.296000000089407</v>
          </cell>
          <cell r="CW218">
            <v>-1.5224999999627471</v>
          </cell>
          <cell r="CX218">
            <v>-6.9930000007152557</v>
          </cell>
          <cell r="CY218">
            <v>-72.418499999679625</v>
          </cell>
          <cell r="CZ218">
            <v>46286.513000000268</v>
          </cell>
          <cell r="DA218">
            <v>-41955.142500000075</v>
          </cell>
          <cell r="DB218">
            <v>-236481.9084999999</v>
          </cell>
          <cell r="DC218">
            <v>201814.98599999957</v>
          </cell>
          <cell r="DD218">
            <v>-13.703999999910593</v>
          </cell>
          <cell r="DE218">
            <v>47475.741500005126</v>
          </cell>
          <cell r="DF218">
            <v>-144.37899999972433</v>
          </cell>
          <cell r="DG218">
            <v>-7.0760000003501773</v>
          </cell>
          <cell r="DH218">
            <v>-558.57500000018626</v>
          </cell>
          <cell r="DI218">
            <v>-496.86500000022352</v>
          </cell>
          <cell r="DJ218">
            <v>-2.1014999998733401</v>
          </cell>
          <cell r="DK218">
            <v>-23.445000000298023</v>
          </cell>
          <cell r="DL218">
            <v>-55.158999999985099</v>
          </cell>
          <cell r="DM218">
            <v>80529.589000000618</v>
          </cell>
          <cell r="DN218">
            <v>-31540.01099999994</v>
          </cell>
          <cell r="DO218">
            <v>-120.62149999942631</v>
          </cell>
          <cell r="DP218">
            <v>-92.309999999590218</v>
          </cell>
          <cell r="DQ218">
            <v>-13.30449999962002</v>
          </cell>
          <cell r="DR218">
            <v>-32877.185499966145</v>
          </cell>
          <cell r="DS218">
            <v>-82.495500000193715</v>
          </cell>
          <cell r="DT218">
            <v>-76.746500000357628</v>
          </cell>
          <cell r="DU218">
            <v>-189.12700000032783</v>
          </cell>
          <cell r="DV218">
            <v>-1946.5720000006258</v>
          </cell>
          <cell r="DW218">
            <v>-522.37249999959022</v>
          </cell>
          <cell r="DX218">
            <v>-12959.291999999434</v>
          </cell>
          <cell r="DY218">
            <v>-17627.592500000261</v>
          </cell>
          <cell r="DZ218">
            <v>6821.2190000005066</v>
          </cell>
          <cell r="EA218">
            <v>-4068.2240000003949</v>
          </cell>
          <cell r="EB218">
            <v>-972.10549999959767</v>
          </cell>
          <cell r="EC218">
            <v>-584.40000000037253</v>
          </cell>
          <cell r="ED218">
            <v>-669.4769999999553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-6232.7256000004709</v>
          </cell>
          <cell r="G220">
            <v>-1056.9455999997444</v>
          </cell>
          <cell r="H220">
            <v>-184.85410000011325</v>
          </cell>
          <cell r="I220">
            <v>0</v>
          </cell>
          <cell r="J220">
            <v>-7703.6106000002474</v>
          </cell>
          <cell r="K220">
            <v>-101695.62390000001</v>
          </cell>
          <cell r="L220">
            <v>-12312.09178000316</v>
          </cell>
          <cell r="M220">
            <v>-996.12299999967217</v>
          </cell>
          <cell r="N220">
            <v>-11397.221009999514</v>
          </cell>
          <cell r="O220">
            <v>2394.6356099955738</v>
          </cell>
          <cell r="P220">
            <v>-828.41095000132918</v>
          </cell>
          <cell r="Q220">
            <v>-7439.1602999977767</v>
          </cell>
          <cell r="R220">
            <v>-493549.47720003128</v>
          </cell>
          <cell r="S220">
            <v>-19873.771300002933</v>
          </cell>
          <cell r="T220">
            <v>-41170.097239993513</v>
          </cell>
          <cell r="U220">
            <v>-103298.22735000402</v>
          </cell>
          <cell r="V220">
            <v>-44374.747409999371</v>
          </cell>
          <cell r="W220">
            <v>-21810.959230000153</v>
          </cell>
          <cell r="X220">
            <v>-21128.652429999784</v>
          </cell>
          <cell r="Y220">
            <v>-17877.516559999436</v>
          </cell>
          <cell r="Z220">
            <v>-20134.303359996527</v>
          </cell>
          <cell r="AA220">
            <v>-119650.56377999857</v>
          </cell>
          <cell r="AB220">
            <v>-28613.792909994721</v>
          </cell>
          <cell r="AC220">
            <v>-13866.765030000359</v>
          </cell>
          <cell r="AD220">
            <v>-41750.080599997193</v>
          </cell>
          <cell r="AE220">
            <v>-630646.41929000616</v>
          </cell>
          <cell r="AF220">
            <v>-20382.375500001013</v>
          </cell>
          <cell r="AG220">
            <v>13010.484199997038</v>
          </cell>
          <cell r="AH220">
            <v>17724.183199994266</v>
          </cell>
          <cell r="AI220">
            <v>-22260.875309996307</v>
          </cell>
          <cell r="AJ220">
            <v>-54488.285020001233</v>
          </cell>
          <cell r="AK220">
            <v>-70026.865580003709</v>
          </cell>
          <cell r="AL220">
            <v>-94746.964039992541</v>
          </cell>
          <cell r="AM220">
            <v>-89138.224169999361</v>
          </cell>
          <cell r="AN220">
            <v>-45618.840149998665</v>
          </cell>
          <cell r="AO220">
            <v>-83595.24266000092</v>
          </cell>
          <cell r="AP220">
            <v>-176637.37226000056</v>
          </cell>
          <cell r="AQ220">
            <v>-4486.042000003159</v>
          </cell>
          <cell r="AR220">
            <v>16275.959030002356</v>
          </cell>
          <cell r="AS220">
            <v>-300.6195000000298</v>
          </cell>
          <cell r="AT220">
            <v>-3435.838400002569</v>
          </cell>
          <cell r="AU220">
            <v>6413.3751000054181</v>
          </cell>
          <cell r="AV220">
            <v>-11854.397320002317</v>
          </cell>
          <cell r="AW220">
            <v>-13622.789149997756</v>
          </cell>
          <cell r="AX220">
            <v>-20522.657920002937</v>
          </cell>
          <cell r="AY220">
            <v>-131886.41800000146</v>
          </cell>
          <cell r="AZ220">
            <v>-70472.414049997926</v>
          </cell>
          <cell r="BA220">
            <v>-32749.203109994531</v>
          </cell>
          <cell r="BB220">
            <v>298189.88218000159</v>
          </cell>
          <cell r="BC220">
            <v>-3248.0083000026643</v>
          </cell>
          <cell r="BD220">
            <v>-234.95250000059605</v>
          </cell>
          <cell r="BE220">
            <v>-301026.94154006243</v>
          </cell>
          <cell r="BF220">
            <v>-6941.4116999953985</v>
          </cell>
          <cell r="BG220">
            <v>54683.917579997331</v>
          </cell>
          <cell r="BH220">
            <v>-11157.770300000906</v>
          </cell>
          <cell r="BI220">
            <v>-10950.010599993169</v>
          </cell>
          <cell r="BJ220">
            <v>-16132.749899998307</v>
          </cell>
          <cell r="BK220">
            <v>-25272.702459998429</v>
          </cell>
          <cell r="BL220">
            <v>-80587.613570000976</v>
          </cell>
          <cell r="BM220">
            <v>-142566.5915800035</v>
          </cell>
          <cell r="BN220">
            <v>-28227.358099997044</v>
          </cell>
          <cell r="BO220">
            <v>-34062.407399997115</v>
          </cell>
          <cell r="BP220">
            <v>1280.7301900014281</v>
          </cell>
          <cell r="BQ220">
            <v>-1092.9736999981105</v>
          </cell>
          <cell r="BR220">
            <v>-403550.68268996477</v>
          </cell>
          <cell r="BS220">
            <v>12982.000380001962</v>
          </cell>
          <cell r="BT220">
            <v>-151274.30110000074</v>
          </cell>
          <cell r="BU220">
            <v>-16569.04679999873</v>
          </cell>
          <cell r="BV220">
            <v>-13386.068369992077</v>
          </cell>
          <cell r="BW220">
            <v>-14077.225900001824</v>
          </cell>
          <cell r="BX220">
            <v>-25704.393199998885</v>
          </cell>
          <cell r="BY220">
            <v>-86932.077300004661</v>
          </cell>
          <cell r="BZ220">
            <v>-61178.391869999468</v>
          </cell>
          <cell r="CA220">
            <v>-39749.564139999449</v>
          </cell>
          <cell r="CB220">
            <v>-3171.4655399993062</v>
          </cell>
          <cell r="CC220">
            <v>-1636.9379499964416</v>
          </cell>
          <cell r="CD220">
            <v>-2853.2108999975026</v>
          </cell>
          <cell r="CE220">
            <v>-679555.82516002655</v>
          </cell>
          <cell r="CF220">
            <v>-9156.8095599934459</v>
          </cell>
          <cell r="CG220">
            <v>-1299.25</v>
          </cell>
          <cell r="CH220">
            <v>-2245.1007000021636</v>
          </cell>
          <cell r="CI220">
            <v>60356.500499997288</v>
          </cell>
          <cell r="CJ220">
            <v>-1.0679999999701977</v>
          </cell>
          <cell r="CK220">
            <v>-14.054999999701977</v>
          </cell>
          <cell r="CL220">
            <v>-4776.4650599956512</v>
          </cell>
          <cell r="CM220">
            <v>-124561.68310000002</v>
          </cell>
          <cell r="CN220">
            <v>36911.202879998833</v>
          </cell>
          <cell r="CO220">
            <v>-627564.86582000181</v>
          </cell>
          <cell r="CP220">
            <v>-3847.6692999973893</v>
          </cell>
          <cell r="CQ220">
            <v>-3356.5619999989867</v>
          </cell>
          <cell r="CR220">
            <v>413400.53394001722</v>
          </cell>
          <cell r="CS220">
            <v>-3985.5130000002682</v>
          </cell>
          <cell r="CT220">
            <v>-3823.0656699948013</v>
          </cell>
          <cell r="CU220">
            <v>3726.0339999981225</v>
          </cell>
          <cell r="CV220">
            <v>-1760.4466599971056</v>
          </cell>
          <cell r="CW220">
            <v>8072.0305000003427</v>
          </cell>
          <cell r="CX220">
            <v>32195.258600000292</v>
          </cell>
          <cell r="CY220">
            <v>-8262.617300003767</v>
          </cell>
          <cell r="CZ220">
            <v>42502.366400003433</v>
          </cell>
          <cell r="DA220">
            <v>-38315.396479994059</v>
          </cell>
          <cell r="DB220">
            <v>238669.19180000573</v>
          </cell>
          <cell r="DC220">
            <v>150282.49670000002</v>
          </cell>
          <cell r="DD220">
            <v>-5899.8049499951303</v>
          </cell>
          <cell r="DE220">
            <v>457191.03372001648</v>
          </cell>
          <cell r="DF220">
            <v>-2507.2864000014961</v>
          </cell>
          <cell r="DG220">
            <v>-3185.5126999989152</v>
          </cell>
          <cell r="DH220">
            <v>-639.87780000269413</v>
          </cell>
          <cell r="DI220">
            <v>-2697.6784999966621</v>
          </cell>
          <cell r="DJ220">
            <v>-7.4330000001937151</v>
          </cell>
          <cell r="DK220">
            <v>-130.21600000187755</v>
          </cell>
          <cell r="DL220">
            <v>-6875.299840003252</v>
          </cell>
          <cell r="DM220">
            <v>398922.51170999929</v>
          </cell>
          <cell r="DN220">
            <v>82387.669250000268</v>
          </cell>
          <cell r="DO220">
            <v>-3344.202199999243</v>
          </cell>
          <cell r="DP220">
            <v>-1962.2492999993265</v>
          </cell>
          <cell r="DQ220">
            <v>-2769.3914999961853</v>
          </cell>
          <cell r="DR220">
            <v>-246071.93459999561</v>
          </cell>
          <cell r="DS220">
            <v>-16301.188000001013</v>
          </cell>
          <cell r="DT220">
            <v>-9190.4817000031471</v>
          </cell>
          <cell r="DU220">
            <v>-6097.7827000021935</v>
          </cell>
          <cell r="DV220">
            <v>-11598.39070000127</v>
          </cell>
          <cell r="DW220">
            <v>-3973.707499999553</v>
          </cell>
          <cell r="DX220">
            <v>-22007.193400003016</v>
          </cell>
          <cell r="DY220">
            <v>-61557.026200003922</v>
          </cell>
          <cell r="DZ220">
            <v>-45825.778999999166</v>
          </cell>
          <cell r="EA220">
            <v>-27823.732100002468</v>
          </cell>
          <cell r="EB220">
            <v>-8954.0265999995172</v>
          </cell>
          <cell r="EC220">
            <v>-8215.5526999980211</v>
          </cell>
          <cell r="ED220">
            <v>-24527.074000008404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-6232.7256000004709</v>
          </cell>
          <cell r="G226">
            <v>-1056.9455999992788</v>
          </cell>
          <cell r="H226">
            <v>-184.85410000011325</v>
          </cell>
          <cell r="I226">
            <v>0</v>
          </cell>
          <cell r="J226">
            <v>-7703.6106000002474</v>
          </cell>
          <cell r="K226">
            <v>-101695.62390000001</v>
          </cell>
          <cell r="L226">
            <v>-12312.09178000316</v>
          </cell>
          <cell r="M226">
            <v>-996.12299999967217</v>
          </cell>
          <cell r="N226">
            <v>-11397.221009999514</v>
          </cell>
          <cell r="O226">
            <v>2394.6356099955738</v>
          </cell>
          <cell r="P226">
            <v>-828.41095000132918</v>
          </cell>
          <cell r="Q226">
            <v>-7439.1602999977767</v>
          </cell>
          <cell r="R226">
            <v>-493549.47720003128</v>
          </cell>
          <cell r="S226">
            <v>-19873.771300002933</v>
          </cell>
          <cell r="T226">
            <v>-41170.097239993513</v>
          </cell>
          <cell r="U226">
            <v>-103298.22735000402</v>
          </cell>
          <cell r="V226">
            <v>-44374.747409999371</v>
          </cell>
          <cell r="W226">
            <v>-21810.959230000153</v>
          </cell>
          <cell r="X226">
            <v>-21128.652429999784</v>
          </cell>
          <cell r="Y226">
            <v>-17877.516559999436</v>
          </cell>
          <cell r="Z226">
            <v>-20134.303359996527</v>
          </cell>
          <cell r="AA226">
            <v>-119650.56377999857</v>
          </cell>
          <cell r="AB226">
            <v>-28613.792909994721</v>
          </cell>
          <cell r="AC226">
            <v>-13866.765030000359</v>
          </cell>
          <cell r="AD226">
            <v>-41750.080599997193</v>
          </cell>
          <cell r="AE226">
            <v>-630646.41929000616</v>
          </cell>
          <cell r="AF226">
            <v>-20382.375500001013</v>
          </cell>
          <cell r="AG226">
            <v>13010.484199997038</v>
          </cell>
          <cell r="AH226">
            <v>17724.183199994266</v>
          </cell>
          <cell r="AI226">
            <v>-22260.875309996307</v>
          </cell>
          <cell r="AJ226">
            <v>-54488.285020001233</v>
          </cell>
          <cell r="AK226">
            <v>-70026.865580003709</v>
          </cell>
          <cell r="AL226">
            <v>-94746.964039992541</v>
          </cell>
          <cell r="AM226">
            <v>-89138.224169999361</v>
          </cell>
          <cell r="AN226">
            <v>-45618.840149998665</v>
          </cell>
          <cell r="AO226">
            <v>-83595.24266000092</v>
          </cell>
          <cell r="AP226">
            <v>-176637.37226000056</v>
          </cell>
          <cell r="AQ226">
            <v>-4486.042000003159</v>
          </cell>
          <cell r="AR226">
            <v>16275.959029972553</v>
          </cell>
          <cell r="AS226">
            <v>-300.6195000000298</v>
          </cell>
          <cell r="AT226">
            <v>-3435.838400002569</v>
          </cell>
          <cell r="AU226">
            <v>6413.3751000054181</v>
          </cell>
          <cell r="AV226">
            <v>-11854.397320002317</v>
          </cell>
          <cell r="AW226">
            <v>-13622.789149995893</v>
          </cell>
          <cell r="AX226">
            <v>-20522.657920002937</v>
          </cell>
          <cell r="AY226">
            <v>-131886.41800000146</v>
          </cell>
          <cell r="AZ226">
            <v>-70472.414049997926</v>
          </cell>
          <cell r="BA226">
            <v>-32749.203109994531</v>
          </cell>
          <cell r="BB226">
            <v>298189.88218000159</v>
          </cell>
          <cell r="BC226">
            <v>-3248.0083000026643</v>
          </cell>
          <cell r="BD226">
            <v>-234.95250000059605</v>
          </cell>
          <cell r="BE226">
            <v>-301026.94154006243</v>
          </cell>
          <cell r="BF226">
            <v>-6941.4116999953985</v>
          </cell>
          <cell r="BG226">
            <v>54683.917579997331</v>
          </cell>
          <cell r="BH226">
            <v>-11157.770300000906</v>
          </cell>
          <cell r="BI226">
            <v>-10950.010599993169</v>
          </cell>
          <cell r="BJ226">
            <v>-16132.749899998307</v>
          </cell>
          <cell r="BK226">
            <v>-25272.702459998429</v>
          </cell>
          <cell r="BL226">
            <v>-80587.613570000976</v>
          </cell>
          <cell r="BM226">
            <v>-142566.5915800035</v>
          </cell>
          <cell r="BN226">
            <v>-28227.358099997044</v>
          </cell>
          <cell r="BO226">
            <v>-34062.407399997115</v>
          </cell>
          <cell r="BP226">
            <v>1280.7301900014281</v>
          </cell>
          <cell r="BQ226">
            <v>-1092.9736999981105</v>
          </cell>
          <cell r="BR226">
            <v>-403550.68268996477</v>
          </cell>
          <cell r="BS226">
            <v>12982.000380001962</v>
          </cell>
          <cell r="BT226">
            <v>-151274.30110000074</v>
          </cell>
          <cell r="BU226">
            <v>-16569.04679999873</v>
          </cell>
          <cell r="BV226">
            <v>-13386.068369992077</v>
          </cell>
          <cell r="BW226">
            <v>-14077.225900001824</v>
          </cell>
          <cell r="BX226">
            <v>-25704.393199998885</v>
          </cell>
          <cell r="BY226">
            <v>-86932.077299997211</v>
          </cell>
          <cell r="BZ226">
            <v>-61178.391869999468</v>
          </cell>
          <cell r="CA226">
            <v>-39749.564139999449</v>
          </cell>
          <cell r="CB226">
            <v>-3171.4655399993062</v>
          </cell>
          <cell r="CC226">
            <v>-1636.9379499964416</v>
          </cell>
          <cell r="CD226">
            <v>-2853.2108999975026</v>
          </cell>
          <cell r="CE226">
            <v>-679555.82516002655</v>
          </cell>
          <cell r="CF226">
            <v>-9156.8095599934459</v>
          </cell>
          <cell r="CG226">
            <v>-1299.25</v>
          </cell>
          <cell r="CH226">
            <v>-2245.1007000021636</v>
          </cell>
          <cell r="CI226">
            <v>60356.500499997288</v>
          </cell>
          <cell r="CJ226">
            <v>-1.0679999999701977</v>
          </cell>
          <cell r="CK226">
            <v>-14.054999999701977</v>
          </cell>
          <cell r="CL226">
            <v>-4776.4650599956512</v>
          </cell>
          <cell r="CM226">
            <v>-124561.68310000002</v>
          </cell>
          <cell r="CN226">
            <v>36911.202879998833</v>
          </cell>
          <cell r="CO226">
            <v>-627564.86582000181</v>
          </cell>
          <cell r="CP226">
            <v>-3847.6692999973893</v>
          </cell>
          <cell r="CQ226">
            <v>-3356.5619999989867</v>
          </cell>
          <cell r="CR226">
            <v>413400.53394001722</v>
          </cell>
          <cell r="CS226">
            <v>-3985.5130000002682</v>
          </cell>
          <cell r="CT226">
            <v>-3823.0656699948013</v>
          </cell>
          <cell r="CU226">
            <v>3726.0339999981225</v>
          </cell>
          <cell r="CV226">
            <v>-1760.4466599971056</v>
          </cell>
          <cell r="CW226">
            <v>8072.0305000003427</v>
          </cell>
          <cell r="CX226">
            <v>32195.258600000292</v>
          </cell>
          <cell r="CY226">
            <v>-8262.617300003767</v>
          </cell>
          <cell r="CZ226">
            <v>42502.366400003433</v>
          </cell>
          <cell r="DA226">
            <v>-38315.396479994059</v>
          </cell>
          <cell r="DB226">
            <v>238669.19180000573</v>
          </cell>
          <cell r="DC226">
            <v>150282.49670000002</v>
          </cell>
          <cell r="DD226">
            <v>-5899.8049499988556</v>
          </cell>
          <cell r="DE226">
            <v>457191.03372001648</v>
          </cell>
          <cell r="DF226">
            <v>-2507.2864000014961</v>
          </cell>
          <cell r="DG226">
            <v>-3185.5126999989152</v>
          </cell>
          <cell r="DH226">
            <v>-639.87780000269413</v>
          </cell>
          <cell r="DI226">
            <v>-2697.6784999966621</v>
          </cell>
          <cell r="DJ226">
            <v>-7.4330000001937151</v>
          </cell>
          <cell r="DK226">
            <v>-130.21600000187755</v>
          </cell>
          <cell r="DL226">
            <v>-6875.299840003252</v>
          </cell>
          <cell r="DM226">
            <v>398922.51170999557</v>
          </cell>
          <cell r="DN226">
            <v>82387.669250000268</v>
          </cell>
          <cell r="DO226">
            <v>-3344.202199999243</v>
          </cell>
          <cell r="DP226">
            <v>-1962.2492999993265</v>
          </cell>
          <cell r="DQ226">
            <v>-2769.3914999961853</v>
          </cell>
          <cell r="DR226">
            <v>-246071.93459999561</v>
          </cell>
          <cell r="DS226">
            <v>-16301.188000001013</v>
          </cell>
          <cell r="DT226">
            <v>-9190.4817000031471</v>
          </cell>
          <cell r="DU226">
            <v>-6097.7827000021935</v>
          </cell>
          <cell r="DV226">
            <v>-11598.39070000127</v>
          </cell>
          <cell r="DW226">
            <v>-3973.707499999553</v>
          </cell>
          <cell r="DX226">
            <v>-22007.193400003016</v>
          </cell>
          <cell r="DY226">
            <v>-61557.026200003922</v>
          </cell>
          <cell r="DZ226">
            <v>-45825.778999999166</v>
          </cell>
          <cell r="EA226">
            <v>-27823.732100002468</v>
          </cell>
          <cell r="EB226">
            <v>-8954.0265999995172</v>
          </cell>
          <cell r="EC226">
            <v>-8215.5526999980211</v>
          </cell>
          <cell r="ED226">
            <v>-24527.074000008404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6636.4111799999955</v>
          </cell>
          <cell r="G231">
            <v>7427.3572799999965</v>
          </cell>
          <cell r="H231">
            <v>11567.482289999985</v>
          </cell>
          <cell r="I231">
            <v>13360.485599999985</v>
          </cell>
          <cell r="J231">
            <v>15465.748410000029</v>
          </cell>
          <cell r="K231">
            <v>16430.6394</v>
          </cell>
          <cell r="L231">
            <v>14871.821580000003</v>
          </cell>
          <cell r="M231">
            <v>14895.999719999993</v>
          </cell>
          <cell r="N231">
            <v>13130.699400000027</v>
          </cell>
          <cell r="O231">
            <v>10645.373339999991</v>
          </cell>
          <cell r="P231">
            <v>7170.1308000000136</v>
          </cell>
          <cell r="Q231">
            <v>5531.4623699999938</v>
          </cell>
          <cell r="R231">
            <v>138613.89824000001</v>
          </cell>
          <cell r="S231">
            <v>6708.02304</v>
          </cell>
          <cell r="T231">
            <v>7507.5123200000089</v>
          </cell>
          <cell r="U231">
            <v>11692.366719999991</v>
          </cell>
          <cell r="V231">
            <v>13504.665600000008</v>
          </cell>
          <cell r="W231">
            <v>15632.709759999998</v>
          </cell>
          <cell r="X231">
            <v>16608</v>
          </cell>
          <cell r="Y231">
            <v>15032.35136000003</v>
          </cell>
          <cell r="Z231">
            <v>15056.814079999982</v>
          </cell>
          <cell r="AA231">
            <v>13272.441599999991</v>
          </cell>
          <cell r="AB231">
            <v>10760.283519999997</v>
          </cell>
          <cell r="AC231">
            <v>7247.5008000000089</v>
          </cell>
          <cell r="AD231">
            <v>5591.2294399999664</v>
          </cell>
          <cell r="AE231">
            <v>142505.91431999952</v>
          </cell>
          <cell r="AF231">
            <v>6883.0713600000017</v>
          </cell>
          <cell r="AG231">
            <v>7978.5664199999883</v>
          </cell>
          <cell r="AH231">
            <v>11997.45756000001</v>
          </cell>
          <cell r="AI231">
            <v>13857.089399999939</v>
          </cell>
          <cell r="AJ231">
            <v>16040.599080000073</v>
          </cell>
          <cell r="AK231">
            <v>17041.325399999972</v>
          </cell>
          <cell r="AL231">
            <v>15424.589400000055</v>
          </cell>
          <cell r="AM231">
            <v>15449.734739999985</v>
          </cell>
          <cell r="AN231">
            <v>13618.75680000009</v>
          </cell>
          <cell r="AO231">
            <v>11041.054859999975</v>
          </cell>
          <cell r="AP231">
            <v>7436.5829999999842</v>
          </cell>
          <cell r="AQ231">
            <v>5737.0863000000245</v>
          </cell>
          <cell r="AR231">
            <v>143662.94583971798</v>
          </cell>
          <cell r="AS231">
            <v>6952.4044099999592</v>
          </cell>
          <cell r="AT231">
            <v>7781.0476800000761</v>
          </cell>
          <cell r="AU231">
            <v>12118.360349999974</v>
          </cell>
          <cell r="AV231">
            <v>13996.695300000021</v>
          </cell>
          <cell r="AW231">
            <v>16202.28237000003</v>
          </cell>
          <cell r="AX231">
            <v>17213.097300000023</v>
          </cell>
          <cell r="AY231">
            <v>15580.013170000049</v>
          </cell>
          <cell r="AZ231">
            <v>15605.39411000011</v>
          </cell>
          <cell r="BA231">
            <v>13756.017899999977</v>
          </cell>
          <cell r="BB231">
            <v>11152.28534000006</v>
          </cell>
          <cell r="BC231">
            <v>7511.5307999999495</v>
          </cell>
          <cell r="BD231">
            <v>5793.8171097203158</v>
          </cell>
          <cell r="BE231">
            <v>145079.12540000025</v>
          </cell>
          <cell r="BF231">
            <v>7020.9258799999952</v>
          </cell>
          <cell r="BG231">
            <v>7857.67472000001</v>
          </cell>
          <cell r="BH231">
            <v>12237.76211999997</v>
          </cell>
          <cell r="BI231">
            <v>14134.548000000068</v>
          </cell>
          <cell r="BJ231">
            <v>16361.895480000065</v>
          </cell>
          <cell r="BK231">
            <v>17382.595199999982</v>
          </cell>
          <cell r="BL231">
            <v>15733.479599999962</v>
          </cell>
          <cell r="BM231">
            <v>15759.070720000076</v>
          </cell>
          <cell r="BN231">
            <v>13891.502399999998</v>
          </cell>
          <cell r="BO231">
            <v>11262.158639999921</v>
          </cell>
          <cell r="BP231">
            <v>7585.5360000000801</v>
          </cell>
          <cell r="BQ231">
            <v>5851.976640000008</v>
          </cell>
          <cell r="BR231">
            <v>148599.41249999963</v>
          </cell>
          <cell r="BS231">
            <v>7191.2931999999564</v>
          </cell>
          <cell r="BT231">
            <v>8048.3283999999985</v>
          </cell>
          <cell r="BU231">
            <v>12534.679500000086</v>
          </cell>
          <cell r="BV231">
            <v>14477.505000000005</v>
          </cell>
          <cell r="BW231">
            <v>16758.888299999991</v>
          </cell>
          <cell r="BX231">
            <v>17804.387999999919</v>
          </cell>
          <cell r="BY231">
            <v>16115.287999999942</v>
          </cell>
          <cell r="BZ231">
            <v>16141.436500000069</v>
          </cell>
          <cell r="CA231">
            <v>14228.592000000062</v>
          </cell>
          <cell r="CB231">
            <v>11535.437900000019</v>
          </cell>
          <cell r="CC231">
            <v>7769.5800000000745</v>
          </cell>
          <cell r="CD231">
            <v>5993.9956999999704</v>
          </cell>
          <cell r="CE231">
            <v>152375.14799999818</v>
          </cell>
          <cell r="CF231">
            <v>7359.796800000011</v>
          </cell>
          <cell r="CG231">
            <v>8531.045999999973</v>
          </cell>
          <cell r="CH231">
            <v>12828.330719999969</v>
          </cell>
          <cell r="CI231">
            <v>14816.736000000034</v>
          </cell>
          <cell r="CJ231">
            <v>17151.536160000018</v>
          </cell>
          <cell r="CK231">
            <v>18221.565599999973</v>
          </cell>
          <cell r="CL231">
            <v>16492.805999999982</v>
          </cell>
          <cell r="CM231">
            <v>16519.634639999946</v>
          </cell>
          <cell r="CN231">
            <v>14561.942400000058</v>
          </cell>
          <cell r="CO231">
            <v>11805.695279999985</v>
          </cell>
          <cell r="CP231">
            <v>7951.6295999999857</v>
          </cell>
          <cell r="CQ231">
            <v>6134.4287999999942</v>
          </cell>
          <cell r="CR231">
            <v>155524.0706199985</v>
          </cell>
          <cell r="CS231">
            <v>7526.3845999999903</v>
          </cell>
          <cell r="CT231">
            <v>8423.4052000000374</v>
          </cell>
          <cell r="CU231">
            <v>13118.8125</v>
          </cell>
          <cell r="CV231">
            <v>15152.143799999962</v>
          </cell>
          <cell r="CW231">
            <v>17539.855179999955</v>
          </cell>
          <cell r="CX231">
            <v>18634.080599999987</v>
          </cell>
          <cell r="CY231">
            <v>16866.199140000041</v>
          </cell>
          <cell r="CZ231">
            <v>16893.70419999992</v>
          </cell>
          <cell r="DA231">
            <v>14891.604599999962</v>
          </cell>
          <cell r="DB231">
            <v>12072.954960000003</v>
          </cell>
          <cell r="DC231">
            <v>8131.6158000000287</v>
          </cell>
          <cell r="DD231">
            <v>6273.3100399998948</v>
          </cell>
          <cell r="DE231">
            <v>156837.51300000027</v>
          </cell>
          <cell r="DF231">
            <v>7589.9625000000233</v>
          </cell>
          <cell r="DG231">
            <v>8494.5420000000158</v>
          </cell>
          <cell r="DH231">
            <v>13229.575500000035</v>
          </cell>
          <cell r="DI231">
            <v>15280.154999999912</v>
          </cell>
          <cell r="DJ231">
            <v>17687.949000000022</v>
          </cell>
          <cell r="DK231">
            <v>18791.459999999963</v>
          </cell>
          <cell r="DL231">
            <v>17008.677000000025</v>
          </cell>
          <cell r="DM231">
            <v>17036.321249999921</v>
          </cell>
          <cell r="DN231">
            <v>15017.310000000056</v>
          </cell>
          <cell r="DO231">
            <v>12174.955499999924</v>
          </cell>
          <cell r="DP231">
            <v>8200.3499999998603</v>
          </cell>
          <cell r="DQ231">
            <v>6326.2552499999292</v>
          </cell>
          <cell r="DR231">
            <v>158133.96456000023</v>
          </cell>
          <cell r="DS231">
            <v>7652.688519999967</v>
          </cell>
          <cell r="DT231">
            <v>8564.7318399999058</v>
          </cell>
          <cell r="DU231">
            <v>13338.894519999973</v>
          </cell>
          <cell r="DV231">
            <v>15406.438800000004</v>
          </cell>
          <cell r="DW231">
            <v>17834.189639999997</v>
          </cell>
          <cell r="DX231">
            <v>18946.822800000082</v>
          </cell>
          <cell r="DY231">
            <v>17149.229760000017</v>
          </cell>
          <cell r="DZ231">
            <v>17177.148359999992</v>
          </cell>
          <cell r="EA231">
            <v>15141.525599999935</v>
          </cell>
          <cell r="EB231">
            <v>12275.561039999942</v>
          </cell>
          <cell r="EC231">
            <v>8268.1463999999687</v>
          </cell>
          <cell r="ED231">
            <v>6378.5872799999779</v>
          </cell>
        </row>
        <row r="233">
          <cell r="A233" t="str">
            <v>Total Other Generation</v>
          </cell>
          <cell r="F233">
            <v>6636.4111799999955</v>
          </cell>
          <cell r="G233">
            <v>7427.3572799999965</v>
          </cell>
          <cell r="H233">
            <v>11567.482289999985</v>
          </cell>
          <cell r="I233">
            <v>13360.485599999985</v>
          </cell>
          <cell r="J233">
            <v>15465.748410000029</v>
          </cell>
          <cell r="K233">
            <v>16430.6394</v>
          </cell>
          <cell r="L233">
            <v>14871.821580000003</v>
          </cell>
          <cell r="M233">
            <v>14895.999719999993</v>
          </cell>
          <cell r="N233">
            <v>13130.699400000027</v>
          </cell>
          <cell r="O233">
            <v>10645.373339999991</v>
          </cell>
          <cell r="P233">
            <v>7170.1308000000136</v>
          </cell>
          <cell r="Q233">
            <v>5531.4623699999938</v>
          </cell>
          <cell r="R233">
            <v>138613.89824000001</v>
          </cell>
          <cell r="S233">
            <v>6708.02304</v>
          </cell>
          <cell r="T233">
            <v>7507.5123200000089</v>
          </cell>
          <cell r="U233">
            <v>11692.366719999991</v>
          </cell>
          <cell r="V233">
            <v>13504.665600000008</v>
          </cell>
          <cell r="W233">
            <v>15632.709759999998</v>
          </cell>
          <cell r="X233">
            <v>16608</v>
          </cell>
          <cell r="Y233">
            <v>15032.35136000003</v>
          </cell>
          <cell r="Z233">
            <v>15056.814079999982</v>
          </cell>
          <cell r="AA233">
            <v>13272.441599999991</v>
          </cell>
          <cell r="AB233">
            <v>10760.283519999997</v>
          </cell>
          <cell r="AC233">
            <v>7247.5008000000089</v>
          </cell>
          <cell r="AD233">
            <v>5591.2294399999664</v>
          </cell>
          <cell r="AE233">
            <v>142505.91431999952</v>
          </cell>
          <cell r="AF233">
            <v>6883.0713600000017</v>
          </cell>
          <cell r="AG233">
            <v>7978.5664199999883</v>
          </cell>
          <cell r="AH233">
            <v>11997.45756000001</v>
          </cell>
          <cell r="AI233">
            <v>13857.089399999939</v>
          </cell>
          <cell r="AJ233">
            <v>16040.599080000073</v>
          </cell>
          <cell r="AK233">
            <v>17041.325399999972</v>
          </cell>
          <cell r="AL233">
            <v>15424.589400000055</v>
          </cell>
          <cell r="AM233">
            <v>15449.734739999985</v>
          </cell>
          <cell r="AN233">
            <v>13618.75680000009</v>
          </cell>
          <cell r="AO233">
            <v>11041.054859999975</v>
          </cell>
          <cell r="AP233">
            <v>7436.5829999999842</v>
          </cell>
          <cell r="AQ233">
            <v>5737.0863000000245</v>
          </cell>
          <cell r="AR233">
            <v>143662.94583971798</v>
          </cell>
          <cell r="AS233">
            <v>6952.4044099999592</v>
          </cell>
          <cell r="AT233">
            <v>7781.0476800000761</v>
          </cell>
          <cell r="AU233">
            <v>12118.360349999974</v>
          </cell>
          <cell r="AV233">
            <v>13996.695300000021</v>
          </cell>
          <cell r="AW233">
            <v>16202.28237000003</v>
          </cell>
          <cell r="AX233">
            <v>17213.097300000023</v>
          </cell>
          <cell r="AY233">
            <v>15580.013170000049</v>
          </cell>
          <cell r="AZ233">
            <v>15605.39411000011</v>
          </cell>
          <cell r="BA233">
            <v>13756.017899999977</v>
          </cell>
          <cell r="BB233">
            <v>11152.28534000006</v>
          </cell>
          <cell r="BC233">
            <v>7511.5307999999495</v>
          </cell>
          <cell r="BD233">
            <v>5793.8171097203158</v>
          </cell>
          <cell r="BE233">
            <v>145079.12540000025</v>
          </cell>
          <cell r="BF233">
            <v>7020.9258799999952</v>
          </cell>
          <cell r="BG233">
            <v>7857.67472000001</v>
          </cell>
          <cell r="BH233">
            <v>12237.76211999997</v>
          </cell>
          <cell r="BI233">
            <v>14134.548000000068</v>
          </cell>
          <cell r="BJ233">
            <v>16361.895480000065</v>
          </cell>
          <cell r="BK233">
            <v>17382.595199999982</v>
          </cell>
          <cell r="BL233">
            <v>15733.479599999962</v>
          </cell>
          <cell r="BM233">
            <v>15759.070720000076</v>
          </cell>
          <cell r="BN233">
            <v>13891.502399999998</v>
          </cell>
          <cell r="BO233">
            <v>11262.158639999921</v>
          </cell>
          <cell r="BP233">
            <v>7585.5360000000801</v>
          </cell>
          <cell r="BQ233">
            <v>5851.976640000008</v>
          </cell>
          <cell r="BR233">
            <v>148599.41249999963</v>
          </cell>
          <cell r="BS233">
            <v>7191.2931999999564</v>
          </cell>
          <cell r="BT233">
            <v>8048.3283999999985</v>
          </cell>
          <cell r="BU233">
            <v>12534.679500000086</v>
          </cell>
          <cell r="BV233">
            <v>14477.505000000005</v>
          </cell>
          <cell r="BW233">
            <v>16758.888299999991</v>
          </cell>
          <cell r="BX233">
            <v>17804.387999999919</v>
          </cell>
          <cell r="BY233">
            <v>16115.287999999942</v>
          </cell>
          <cell r="BZ233">
            <v>16141.436500000069</v>
          </cell>
          <cell r="CA233">
            <v>14228.592000000062</v>
          </cell>
          <cell r="CB233">
            <v>11535.437900000019</v>
          </cell>
          <cell r="CC233">
            <v>7769.5800000000745</v>
          </cell>
          <cell r="CD233">
            <v>5993.9956999999704</v>
          </cell>
          <cell r="CE233">
            <v>152375.14799999818</v>
          </cell>
          <cell r="CF233">
            <v>7359.796800000011</v>
          </cell>
          <cell r="CG233">
            <v>8531.045999999973</v>
          </cell>
          <cell r="CH233">
            <v>12828.330719999969</v>
          </cell>
          <cell r="CI233">
            <v>14816.736000000034</v>
          </cell>
          <cell r="CJ233">
            <v>17151.536160000018</v>
          </cell>
          <cell r="CK233">
            <v>18221.565599999973</v>
          </cell>
          <cell r="CL233">
            <v>16492.805999999982</v>
          </cell>
          <cell r="CM233">
            <v>16519.634639999946</v>
          </cell>
          <cell r="CN233">
            <v>14561.942400000058</v>
          </cell>
          <cell r="CO233">
            <v>11805.695279999985</v>
          </cell>
          <cell r="CP233">
            <v>7951.6295999999857</v>
          </cell>
          <cell r="CQ233">
            <v>6134.4287999999942</v>
          </cell>
          <cell r="CR233">
            <v>155524.0706199985</v>
          </cell>
          <cell r="CS233">
            <v>7526.3845999999903</v>
          </cell>
          <cell r="CT233">
            <v>8423.4052000000374</v>
          </cell>
          <cell r="CU233">
            <v>13118.8125</v>
          </cell>
          <cell r="CV233">
            <v>15152.143799999962</v>
          </cell>
          <cell r="CW233">
            <v>17539.855179999955</v>
          </cell>
          <cell r="CX233">
            <v>18634.080599999987</v>
          </cell>
          <cell r="CY233">
            <v>16866.199140000041</v>
          </cell>
          <cell r="CZ233">
            <v>16893.70419999992</v>
          </cell>
          <cell r="DA233">
            <v>14891.604599999962</v>
          </cell>
          <cell r="DB233">
            <v>12072.954960000003</v>
          </cell>
          <cell r="DC233">
            <v>8131.6158000000287</v>
          </cell>
          <cell r="DD233">
            <v>6273.3100399998948</v>
          </cell>
          <cell r="DE233">
            <v>156837.51300000027</v>
          </cell>
          <cell r="DF233">
            <v>7589.9625000000233</v>
          </cell>
          <cell r="DG233">
            <v>8494.5420000000158</v>
          </cell>
          <cell r="DH233">
            <v>13229.575500000035</v>
          </cell>
          <cell r="DI233">
            <v>15280.154999999912</v>
          </cell>
          <cell r="DJ233">
            <v>17687.949000000022</v>
          </cell>
          <cell r="DK233">
            <v>18791.459999999963</v>
          </cell>
          <cell r="DL233">
            <v>17008.677000000025</v>
          </cell>
          <cell r="DM233">
            <v>17036.321249999921</v>
          </cell>
          <cell r="DN233">
            <v>15017.310000000056</v>
          </cell>
          <cell r="DO233">
            <v>12174.955499999924</v>
          </cell>
          <cell r="DP233">
            <v>8200.3499999998603</v>
          </cell>
          <cell r="DQ233">
            <v>6326.2552499999292</v>
          </cell>
          <cell r="DR233">
            <v>158133.96456000023</v>
          </cell>
          <cell r="DS233">
            <v>7652.688519999967</v>
          </cell>
          <cell r="DT233">
            <v>8564.7318399999058</v>
          </cell>
          <cell r="DU233">
            <v>13338.894519999973</v>
          </cell>
          <cell r="DV233">
            <v>15406.438800000004</v>
          </cell>
          <cell r="DW233">
            <v>17834.189639999997</v>
          </cell>
          <cell r="DX233">
            <v>18946.822800000082</v>
          </cell>
          <cell r="DY233">
            <v>17149.229760000017</v>
          </cell>
          <cell r="DZ233">
            <v>17177.148359999992</v>
          </cell>
          <cell r="EA233">
            <v>15141.525599999935</v>
          </cell>
          <cell r="EB233">
            <v>12275.561039999942</v>
          </cell>
          <cell r="EC233">
            <v>8268.1463999999687</v>
          </cell>
          <cell r="ED233">
            <v>6378.5872799999779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-554521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-554521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-554521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-554521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-944.86439999999857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-944.86439999999948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-1314.6430000000109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-1446.3300000000017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-1446.3300000000017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-73.470400000005611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-73.470400000005611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-750.68559999999979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-4855.7550000000047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-4855.7550000000047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-579.38999999999942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-579.38999999999942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-2065.328600000008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-7246.9494000000414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-7246.9494000000122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-652.86040000000503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-652.86040000000503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-243759.83189946413</v>
          </cell>
          <cell r="G273">
            <v>-281350.71026204526</v>
          </cell>
          <cell r="H273">
            <v>-404056.51105219126</v>
          </cell>
          <cell r="I273">
            <v>-371649.58326479793</v>
          </cell>
          <cell r="J273">
            <v>-397296.58640107512</v>
          </cell>
          <cell r="K273">
            <v>-430226.46600466967</v>
          </cell>
          <cell r="L273">
            <v>-513693.95500671864</v>
          </cell>
          <cell r="M273">
            <v>-506751.03113952279</v>
          </cell>
          <cell r="N273">
            <v>-363455.58865581453</v>
          </cell>
          <cell r="O273">
            <v>-305072.2503233999</v>
          </cell>
          <cell r="P273">
            <v>-204340.15332823992</v>
          </cell>
          <cell r="Q273">
            <v>-168550.51672199368</v>
          </cell>
          <cell r="R273">
            <v>-3653533.2000260353</v>
          </cell>
          <cell r="S273">
            <v>-212208.45655110478</v>
          </cell>
          <cell r="T273">
            <v>-190211.49916741252</v>
          </cell>
          <cell r="U273">
            <v>-297645.66318398714</v>
          </cell>
          <cell r="V273">
            <v>-316186.82838977873</v>
          </cell>
          <cell r="W273">
            <v>-358504.91317011416</v>
          </cell>
          <cell r="X273">
            <v>-388426.74692559242</v>
          </cell>
          <cell r="Y273">
            <v>-503134.68505999446</v>
          </cell>
          <cell r="Z273">
            <v>-457329.99363321066</v>
          </cell>
          <cell r="AA273">
            <v>-313965.18340104818</v>
          </cell>
          <cell r="AB273">
            <v>-276715.01901434362</v>
          </cell>
          <cell r="AC273">
            <v>-189964.50686892867</v>
          </cell>
          <cell r="AD273">
            <v>-149239.70466050506</v>
          </cell>
          <cell r="AE273">
            <v>-3162465.3591380119</v>
          </cell>
          <cell r="AF273">
            <v>-172903.03509369493</v>
          </cell>
          <cell r="AG273">
            <v>-195774.107303828</v>
          </cell>
          <cell r="AH273">
            <v>-268865.30639059842</v>
          </cell>
          <cell r="AI273">
            <v>-298614.50104741752</v>
          </cell>
          <cell r="AJ273">
            <v>-310041.35986095667</v>
          </cell>
          <cell r="AK273">
            <v>-322754.35952211916</v>
          </cell>
          <cell r="AL273">
            <v>-331124.47396156192</v>
          </cell>
          <cell r="AM273">
            <v>-351494.81973072886</v>
          </cell>
          <cell r="AN273">
            <v>-349392.43656072021</v>
          </cell>
          <cell r="AO273">
            <v>-250513.65603223443</v>
          </cell>
          <cell r="AP273">
            <v>-174866.74398168921</v>
          </cell>
          <cell r="AQ273">
            <v>-136120.55965268612</v>
          </cell>
          <cell r="AR273">
            <v>-3415097.8125500679</v>
          </cell>
          <cell r="AS273">
            <v>-170946.12109580636</v>
          </cell>
          <cell r="AT273">
            <v>-194857.48630979657</v>
          </cell>
          <cell r="AU273">
            <v>-323253.29238569736</v>
          </cell>
          <cell r="AV273">
            <v>-318438.18039822578</v>
          </cell>
          <cell r="AW273">
            <v>-349582.7190181762</v>
          </cell>
          <cell r="AX273">
            <v>-363057.50346507132</v>
          </cell>
          <cell r="AY273">
            <v>-333816.46612399817</v>
          </cell>
          <cell r="AZ273">
            <v>-385951.85292834044</v>
          </cell>
          <cell r="BA273">
            <v>-393017.00221057236</v>
          </cell>
          <cell r="BB273">
            <v>-261002.65304772556</v>
          </cell>
          <cell r="BC273">
            <v>-178440.3997527808</v>
          </cell>
          <cell r="BD273">
            <v>-142734.1358140409</v>
          </cell>
          <cell r="BE273">
            <v>-3601618.9331660271</v>
          </cell>
          <cell r="BF273">
            <v>-172624.08175098896</v>
          </cell>
          <cell r="BG273">
            <v>-208881.38089132309</v>
          </cell>
          <cell r="BH273">
            <v>-341325.85491991043</v>
          </cell>
          <cell r="BI273">
            <v>-335859.7164542079</v>
          </cell>
          <cell r="BJ273">
            <v>-374035.7532338798</v>
          </cell>
          <cell r="BK273">
            <v>-386311.83545948565</v>
          </cell>
          <cell r="BL273">
            <v>-359636.45057961345</v>
          </cell>
          <cell r="BM273">
            <v>-373378.46256265044</v>
          </cell>
          <cell r="BN273">
            <v>-411724.19355368614</v>
          </cell>
          <cell r="BO273">
            <v>-298914.04635891318</v>
          </cell>
          <cell r="BP273">
            <v>-191717.549197644</v>
          </cell>
          <cell r="BQ273">
            <v>-147209.60820358992</v>
          </cell>
          <cell r="BR273">
            <v>-3946307.8192315102</v>
          </cell>
          <cell r="BS273">
            <v>-178155.33044421673</v>
          </cell>
          <cell r="BT273">
            <v>-201950.99089623988</v>
          </cell>
          <cell r="BU273">
            <v>-359395.62603536248</v>
          </cell>
          <cell r="BV273">
            <v>-350207.03883898258</v>
          </cell>
          <cell r="BW273">
            <v>-400598.48379185796</v>
          </cell>
          <cell r="BX273">
            <v>-427836.90445116162</v>
          </cell>
          <cell r="BY273">
            <v>-420584.78298002481</v>
          </cell>
          <cell r="BZ273">
            <v>-458764.39681023359</v>
          </cell>
          <cell r="CA273">
            <v>-449009.11669774354</v>
          </cell>
          <cell r="CB273">
            <v>-331725.32677336037</v>
          </cell>
          <cell r="CC273">
            <v>-211254.92262706161</v>
          </cell>
          <cell r="CD273">
            <v>-156824.89888489246</v>
          </cell>
          <cell r="CE273">
            <v>-4171108.8997461796</v>
          </cell>
          <cell r="CF273">
            <v>-175600.14291772246</v>
          </cell>
          <cell r="CG273">
            <v>-235795.7236686945</v>
          </cell>
          <cell r="CH273">
            <v>-393812.64059454203</v>
          </cell>
          <cell r="CI273">
            <v>-363293.60884790123</v>
          </cell>
          <cell r="CJ273">
            <v>-406146.85694737732</v>
          </cell>
          <cell r="CK273">
            <v>-449500.0486946404</v>
          </cell>
          <cell r="CL273">
            <v>-452973.70144054294</v>
          </cell>
          <cell r="CM273">
            <v>-542326.01536029577</v>
          </cell>
          <cell r="CN273">
            <v>-434553.78253039718</v>
          </cell>
          <cell r="CO273">
            <v>-342725.90181016922</v>
          </cell>
          <cell r="CP273">
            <v>-215302.1643473953</v>
          </cell>
          <cell r="CQ273">
            <v>-159078.31258627772</v>
          </cell>
          <cell r="CR273">
            <v>-4295064.968834877</v>
          </cell>
          <cell r="CS273">
            <v>-197721.80782985687</v>
          </cell>
          <cell r="CT273">
            <v>-239863.997246176</v>
          </cell>
          <cell r="CU273">
            <v>-409722.89793714881</v>
          </cell>
          <cell r="CV273">
            <v>-390788.53139950335</v>
          </cell>
          <cell r="CW273">
            <v>-429589.22280034423</v>
          </cell>
          <cell r="CX273">
            <v>-470151.31101259589</v>
          </cell>
          <cell r="CY273">
            <v>-449242.38010880351</v>
          </cell>
          <cell r="CZ273">
            <v>-481997.16912484169</v>
          </cell>
          <cell r="DA273">
            <v>-459140.10896548629</v>
          </cell>
          <cell r="DB273">
            <v>-358481.73663625121</v>
          </cell>
          <cell r="DC273">
            <v>-246642.09873193502</v>
          </cell>
          <cell r="DD273">
            <v>-161723.70704203844</v>
          </cell>
          <cell r="DE273">
            <v>-4361850.0800802708</v>
          </cell>
          <cell r="DF273">
            <v>-211979.96926829219</v>
          </cell>
          <cell r="DG273">
            <v>-244931.54246890545</v>
          </cell>
          <cell r="DH273">
            <v>-411028.22035971284</v>
          </cell>
          <cell r="DI273">
            <v>-393599.90414264798</v>
          </cell>
          <cell r="DJ273">
            <v>-441674.94221955538</v>
          </cell>
          <cell r="DK273">
            <v>-502518.39826121926</v>
          </cell>
          <cell r="DL273">
            <v>-479605.33137521148</v>
          </cell>
          <cell r="DM273">
            <v>-418802.71337509155</v>
          </cell>
          <cell r="DN273">
            <v>-496625.46019497514</v>
          </cell>
          <cell r="DO273">
            <v>-366055.53929930925</v>
          </cell>
          <cell r="DP273">
            <v>-233253.75301004946</v>
          </cell>
          <cell r="DQ273">
            <v>-161774.30610510707</v>
          </cell>
          <cell r="DR273">
            <v>-4610276.0411772728</v>
          </cell>
          <cell r="DS273">
            <v>-209938.33244818449</v>
          </cell>
          <cell r="DT273">
            <v>-249256.40886768699</v>
          </cell>
          <cell r="DU273">
            <v>-425082.70020270348</v>
          </cell>
          <cell r="DV273">
            <v>-405398.21888546646</v>
          </cell>
          <cell r="DW273">
            <v>-450747.04495632648</v>
          </cell>
          <cell r="DX273">
            <v>-518481.97883036733</v>
          </cell>
          <cell r="DY273">
            <v>-499243.29814302921</v>
          </cell>
          <cell r="DZ273">
            <v>-529437.57023668289</v>
          </cell>
          <cell r="EA273">
            <v>-528976.33752012253</v>
          </cell>
          <cell r="EB273">
            <v>-374670.00685289502</v>
          </cell>
          <cell r="EC273">
            <v>-238627.51963245869</v>
          </cell>
          <cell r="ED273">
            <v>-180416.62460127473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-4.6397336197170347E-2</v>
          </cell>
          <cell r="G275">
            <v>-6.0190265651087316E-2</v>
          </cell>
          <cell r="H275">
            <v>-8.4935040735775402E-2</v>
          </cell>
          <cell r="I275">
            <v>-8.3149650212327231E-2</v>
          </cell>
          <cell r="J275">
            <v>-8.5107461040337284E-2</v>
          </cell>
          <cell r="K275">
            <v>-8.8243558429251578E-2</v>
          </cell>
          <cell r="L275">
            <v>-9.2255300131270701E-2</v>
          </cell>
          <cell r="M275">
            <v>-9.4705921875434029E-2</v>
          </cell>
          <cell r="N275">
            <v>-7.710094935366385E-2</v>
          </cell>
          <cell r="O275">
            <v>-6.6101822281346756E-2</v>
          </cell>
          <cell r="P275">
            <v>-4.3453510462860834E-2</v>
          </cell>
          <cell r="Q275">
            <v>-3.2342306227544526E-2</v>
          </cell>
          <cell r="R275">
            <v>-6.2007326160184562E-2</v>
          </cell>
          <cell r="S275">
            <v>-4.0306661515309372E-2</v>
          </cell>
          <cell r="T275">
            <v>-4.0638330445581516E-2</v>
          </cell>
          <cell r="U275">
            <v>-6.2483215405173098E-2</v>
          </cell>
          <cell r="V275">
            <v>-7.069932680968094E-2</v>
          </cell>
          <cell r="W275">
            <v>-7.679045104249127E-2</v>
          </cell>
          <cell r="X275">
            <v>-7.9633608213846685E-2</v>
          </cell>
          <cell r="Y275">
            <v>-9.0334545734311433E-2</v>
          </cell>
          <cell r="Z275">
            <v>-8.543166966393656E-2</v>
          </cell>
          <cell r="AA275">
            <v>-6.6573725969693243E-2</v>
          </cell>
          <cell r="AB275">
            <v>-5.9908193190196357E-2</v>
          </cell>
          <cell r="AC275">
            <v>-4.0313406753767822E-2</v>
          </cell>
          <cell r="AD275">
            <v>-2.8571910673509393E-2</v>
          </cell>
          <cell r="AE275">
            <v>-5.3640835266509868E-2</v>
          </cell>
          <cell r="AF275">
            <v>-3.2913400196697751E-2</v>
          </cell>
          <cell r="AG275">
            <v>-4.092687413657714E-2</v>
          </cell>
          <cell r="AH275">
            <v>-5.6617395506496138E-2</v>
          </cell>
          <cell r="AI275">
            <v>-6.6991773382476083E-2</v>
          </cell>
          <cell r="AJ275">
            <v>-6.6586268767778733E-2</v>
          </cell>
          <cell r="AK275">
            <v>-6.6224499177145901E-2</v>
          </cell>
          <cell r="AL275">
            <v>-5.938770062097376E-2</v>
          </cell>
          <cell r="AM275">
            <v>-6.566123900102383E-2</v>
          </cell>
          <cell r="AN275">
            <v>-7.3849394814473612E-2</v>
          </cell>
          <cell r="AO275">
            <v>-5.4368230575317256E-2</v>
          </cell>
          <cell r="AP275">
            <v>-3.7183382641160279E-2</v>
          </cell>
          <cell r="AQ275">
            <v>-2.6112403462800415E-2</v>
          </cell>
          <cell r="AR275">
            <v>-5.8022925768295153E-2</v>
          </cell>
          <cell r="AS275">
            <v>-3.2484116672851115E-2</v>
          </cell>
          <cell r="AT275">
            <v>-4.1693885781356244E-2</v>
          </cell>
          <cell r="AU275">
            <v>-6.8007669544197569E-2</v>
          </cell>
          <cell r="AV275">
            <v>-7.1350832383799911E-2</v>
          </cell>
          <cell r="AW275">
            <v>-7.5027947701578057E-2</v>
          </cell>
          <cell r="AX275">
            <v>-7.4531158475146242E-2</v>
          </cell>
          <cell r="AY275">
            <v>-5.9936312484143883E-2</v>
          </cell>
          <cell r="AZ275">
            <v>-7.214676568831635E-2</v>
          </cell>
          <cell r="BA275">
            <v>-8.3447152057559038E-2</v>
          </cell>
          <cell r="BB275">
            <v>-5.6564913106299741E-2</v>
          </cell>
          <cell r="BC275">
            <v>-3.7883811866880279E-2</v>
          </cell>
          <cell r="BD275">
            <v>-2.7334579388188729E-2</v>
          </cell>
          <cell r="BE275">
            <v>-6.0968741400369453E-2</v>
          </cell>
          <cell r="BF275">
            <v>-3.2684221465835606E-2</v>
          </cell>
          <cell r="BG275">
            <v>-4.4536075537742192E-2</v>
          </cell>
          <cell r="BH275">
            <v>-7.1552418857294242E-2</v>
          </cell>
          <cell r="BI275">
            <v>-7.4971555999596262E-2</v>
          </cell>
          <cell r="BJ275">
            <v>-8.0035161521326614E-2</v>
          </cell>
          <cell r="BK275">
            <v>-7.9021937520764141E-2</v>
          </cell>
          <cell r="BL275">
            <v>-6.4332728053081212E-2</v>
          </cell>
          <cell r="BM275">
            <v>-6.9573742376526582E-2</v>
          </cell>
          <cell r="BN275">
            <v>-8.7099770782479879E-2</v>
          </cell>
          <cell r="BO275">
            <v>-6.4533951940362044E-2</v>
          </cell>
          <cell r="BP275">
            <v>-4.0533295521726131E-2</v>
          </cell>
          <cell r="BQ275">
            <v>-2.8074303404530099E-2</v>
          </cell>
          <cell r="BR275">
            <v>-6.64595338442453E-2</v>
          </cell>
          <cell r="BS275">
            <v>-3.3593579353727421E-2</v>
          </cell>
          <cell r="BT275">
            <v>-4.2877733170431753E-2</v>
          </cell>
          <cell r="BU275">
            <v>-7.5012550562082225E-2</v>
          </cell>
          <cell r="BV275">
            <v>-7.7841327576976482E-2</v>
          </cell>
          <cell r="BW275">
            <v>-8.5406257743297687E-2</v>
          </cell>
          <cell r="BX275">
            <v>-8.7020191295735572E-2</v>
          </cell>
          <cell r="BY275">
            <v>-7.4763037557541878E-2</v>
          </cell>
          <cell r="BZ275">
            <v>-8.5018714091766867E-2</v>
          </cell>
          <cell r="CA275">
            <v>-9.4028184546541382E-2</v>
          </cell>
          <cell r="CB275">
            <v>-7.1325727849920639E-2</v>
          </cell>
          <cell r="CC275">
            <v>-4.4450508754643181E-2</v>
          </cell>
          <cell r="CD275">
            <v>-2.9766746395672783E-2</v>
          </cell>
          <cell r="CE275">
            <v>-6.9863457159435427E-2</v>
          </cell>
          <cell r="CF275">
            <v>-3.2966660612096632E-2</v>
          </cell>
          <cell r="CG275">
            <v>-4.863903900860933E-2</v>
          </cell>
          <cell r="CH275">
            <v>-8.1784274993175643E-2</v>
          </cell>
          <cell r="CI275">
            <v>-8.0409566747714933E-2</v>
          </cell>
          <cell r="CJ275">
            <v>-8.6215860029948743E-2</v>
          </cell>
          <cell r="CK275">
            <v>-9.1143305378924566E-2</v>
          </cell>
          <cell r="CL275">
            <v>-8.0437013074980968E-2</v>
          </cell>
          <cell r="CM275">
            <v>-0.10021825797023354</v>
          </cell>
          <cell r="CN275">
            <v>-9.111664498328409E-2</v>
          </cell>
          <cell r="CO275">
            <v>-7.3381521471979738E-2</v>
          </cell>
          <cell r="CP275">
            <v>-4.5072742811179012E-2</v>
          </cell>
          <cell r="CQ275">
            <v>-3.0048484807128517E-2</v>
          </cell>
          <cell r="CR275">
            <v>-7.1819173730720109E-2</v>
          </cell>
          <cell r="CS275">
            <v>-3.6973882240271649E-2</v>
          </cell>
          <cell r="CT275">
            <v>-5.0511757703258553E-2</v>
          </cell>
          <cell r="CU275">
            <v>-8.4788622859299778E-2</v>
          </cell>
          <cell r="CV275">
            <v>-8.6199251775568086E-2</v>
          </cell>
          <cell r="CW275">
            <v>-9.0865377278692705E-2</v>
          </cell>
          <cell r="CX275">
            <v>-9.5022100676427357E-2</v>
          </cell>
          <cell r="CY275">
            <v>-7.950187000644604E-2</v>
          </cell>
          <cell r="CZ275">
            <v>-8.8734086512140209E-2</v>
          </cell>
          <cell r="DA275">
            <v>-9.5971492985295725E-2</v>
          </cell>
          <cell r="DB275">
            <v>-7.6470286410188493E-2</v>
          </cell>
          <cell r="DC275">
            <v>-5.1410846779045727E-2</v>
          </cell>
          <cell r="DD275">
            <v>-3.043299745390371E-2</v>
          </cell>
          <cell r="DE275">
            <v>-7.3485731479607352E-2</v>
          </cell>
          <cell r="DF275">
            <v>-3.9883695196767377E-2</v>
          </cell>
          <cell r="DG275">
            <v>-5.2143042274035878E-2</v>
          </cell>
          <cell r="DH275">
            <v>-8.5863484778951005E-2</v>
          </cell>
          <cell r="DI275">
            <v>-8.7954110349407699E-2</v>
          </cell>
          <cell r="DJ275">
            <v>-9.4426786912666927E-2</v>
          </cell>
          <cell r="DK275">
            <v>-0.10241852389784256</v>
          </cell>
          <cell r="DL275">
            <v>-8.5549094885450927E-2</v>
          </cell>
          <cell r="DM275">
            <v>-7.7773760665259317E-2</v>
          </cell>
          <cell r="DN275">
            <v>-0.10416215857650002</v>
          </cell>
          <cell r="DO275">
            <v>-7.8277025036729952E-2</v>
          </cell>
          <cell r="DP275">
            <v>-4.8799887856201707E-2</v>
          </cell>
          <cell r="DQ275">
            <v>-3.0621366192736588E-2</v>
          </cell>
          <cell r="DR275">
            <v>-7.7596914684029628E-2</v>
          </cell>
          <cell r="DS275">
            <v>-3.9317247190858495E-2</v>
          </cell>
          <cell r="DT275">
            <v>-5.2838131229776764E-2</v>
          </cell>
          <cell r="DU275">
            <v>-8.8461129645928338E-2</v>
          </cell>
          <cell r="DV275">
            <v>-9.0199719308547088E-2</v>
          </cell>
          <cell r="DW275">
            <v>-9.6025216302194849E-2</v>
          </cell>
          <cell r="DX275">
            <v>-0.10542866134701612</v>
          </cell>
          <cell r="DY275">
            <v>-8.9281804590456204E-2</v>
          </cell>
          <cell r="DZ275">
            <v>-9.8564611057092577E-2</v>
          </cell>
          <cell r="EA275">
            <v>-0.11162921294494765</v>
          </cell>
          <cell r="EB275">
            <v>-8.0119466429184882E-2</v>
          </cell>
          <cell r="EC275">
            <v>-4.9922331053046776E-2</v>
          </cell>
          <cell r="ED275">
            <v>-3.4129596250348726E-2</v>
          </cell>
        </row>
        <row r="276">
          <cell r="F276">
            <v>23.140322371746471</v>
          </cell>
          <cell r="G276">
            <v>23.864604970920222</v>
          </cell>
          <cell r="H276">
            <v>22.006137168063088</v>
          </cell>
          <cell r="I276">
            <v>17.524755047587693</v>
          </cell>
          <cell r="J276">
            <v>16.183946796317848</v>
          </cell>
          <cell r="K276">
            <v>16.496173215446618</v>
          </cell>
          <cell r="L276">
            <v>21.761099668480071</v>
          </cell>
          <cell r="M276">
            <v>21.432139877745605</v>
          </cell>
          <cell r="N276">
            <v>17.43829584988924</v>
          </cell>
          <cell r="O276">
            <v>18.05437081117363</v>
          </cell>
          <cell r="P276">
            <v>17.954246608275422</v>
          </cell>
          <cell r="Q276">
            <v>19.19688111967686</v>
          </cell>
          <cell r="R276">
            <v>16.868880232833014</v>
          </cell>
          <cell r="S276">
            <v>20.246414089941329</v>
          </cell>
          <cell r="T276">
            <v>16.21513948673001</v>
          </cell>
          <cell r="U276">
            <v>16.292101419630445</v>
          </cell>
          <cell r="V276">
            <v>14.984419175063348</v>
          </cell>
          <cell r="W276">
            <v>14.677119191194723</v>
          </cell>
          <cell r="X276">
            <v>14.968275411390845</v>
          </cell>
          <cell r="Y276">
            <v>21.420880255315989</v>
          </cell>
          <cell r="Z276">
            <v>19.439118685408832</v>
          </cell>
          <cell r="AA276">
            <v>15.139468941168357</v>
          </cell>
          <cell r="AB276">
            <v>16.458452218290613</v>
          </cell>
          <cell r="AC276">
            <v>16.775063259891514</v>
          </cell>
          <cell r="AD276">
            <v>17.082720716022564</v>
          </cell>
          <cell r="AE276">
            <v>14.64660008667553</v>
          </cell>
          <cell r="AF276">
            <v>16.5792270911221</v>
          </cell>
          <cell r="AG276">
            <v>16.194752793763982</v>
          </cell>
          <cell r="AH276">
            <v>14.790725562507841</v>
          </cell>
          <cell r="AI276">
            <v>14.222724917347763</v>
          </cell>
          <cell r="AJ276">
            <v>12.756836355530396</v>
          </cell>
          <cell r="AK276">
            <v>12.500076859315101</v>
          </cell>
          <cell r="AL276">
            <v>14.168425955937009</v>
          </cell>
          <cell r="AM276">
            <v>15.015570488835531</v>
          </cell>
          <cell r="AN276">
            <v>16.932456575630702</v>
          </cell>
          <cell r="AO276">
            <v>14.974929033300242</v>
          </cell>
          <cell r="AP276">
            <v>15.519500155906938</v>
          </cell>
          <cell r="AQ276">
            <v>15.659441861764018</v>
          </cell>
          <cell r="AR276">
            <v>15.926849235069184</v>
          </cell>
          <cell r="AS276">
            <v>16.473998688777407</v>
          </cell>
          <cell r="AT276">
            <v>16.778526645342918</v>
          </cell>
          <cell r="AU276">
            <v>17.872030509343389</v>
          </cell>
          <cell r="AV276">
            <v>15.24313963359703</v>
          </cell>
          <cell r="AW276">
            <v>14.45601405983755</v>
          </cell>
          <cell r="AX276">
            <v>14.13159544050203</v>
          </cell>
          <cell r="AY276">
            <v>14.35538146615564</v>
          </cell>
          <cell r="AZ276">
            <v>16.570407619265701</v>
          </cell>
          <cell r="BA276">
            <v>19.142268743419088</v>
          </cell>
          <cell r="BB276">
            <v>15.680353596653591</v>
          </cell>
          <cell r="BC276">
            <v>15.916205500264091</v>
          </cell>
          <cell r="BD276">
            <v>16.502727422342527</v>
          </cell>
          <cell r="BE276">
            <v>16.881138949524562</v>
          </cell>
          <cell r="BF276">
            <v>16.719215897871365</v>
          </cell>
          <cell r="BG276">
            <v>18.076510426751248</v>
          </cell>
          <cell r="BH276">
            <v>18.966015115314164</v>
          </cell>
          <cell r="BI276">
            <v>16.157899579729143</v>
          </cell>
          <cell r="BJ276">
            <v>15.544917305573588</v>
          </cell>
          <cell r="BK276">
            <v>15.11236067399477</v>
          </cell>
          <cell r="BL276">
            <v>15.543464803179148</v>
          </cell>
          <cell r="BM276">
            <v>16.111188220024836</v>
          </cell>
          <cell r="BN276">
            <v>20.154224039619109</v>
          </cell>
          <cell r="BO276">
            <v>18.048187565226925</v>
          </cell>
          <cell r="BP276">
            <v>17.186383856644792</v>
          </cell>
          <cell r="BQ276">
            <v>17.105764382962597</v>
          </cell>
          <cell r="BR276">
            <v>18.589679642657114</v>
          </cell>
          <cell r="BS276">
            <v>17.341627971857928</v>
          </cell>
          <cell r="BT276">
            <v>17.564603058116756</v>
          </cell>
          <cell r="BU276">
            <v>20.070472342332625</v>
          </cell>
          <cell r="BV276">
            <v>16.932815922860176</v>
          </cell>
          <cell r="BW276">
            <v>16.732550133071808</v>
          </cell>
          <cell r="BX276">
            <v>16.820900168869223</v>
          </cell>
          <cell r="BY276">
            <v>18.268947355208134</v>
          </cell>
          <cell r="BZ276">
            <v>19.895074256071542</v>
          </cell>
          <cell r="CA276">
            <v>22.089774004934604</v>
          </cell>
          <cell r="CB276">
            <v>20.129944849458404</v>
          </cell>
          <cell r="CC276">
            <v>19.033003822464423</v>
          </cell>
          <cell r="CD276">
            <v>18.314565894570915</v>
          </cell>
          <cell r="CE276">
            <v>19.709240300900312</v>
          </cell>
          <cell r="CF276">
            <v>17.178749133503274</v>
          </cell>
          <cell r="CG276">
            <v>19.900598477778697</v>
          </cell>
          <cell r="CH276">
            <v>22.103039547149301</v>
          </cell>
          <cell r="CI276">
            <v>17.653780047811399</v>
          </cell>
          <cell r="CJ276">
            <v>17.049536220790131</v>
          </cell>
          <cell r="CK276">
            <v>17.761373647286437</v>
          </cell>
          <cell r="CL276">
            <v>19.774746943436487</v>
          </cell>
          <cell r="CM276">
            <v>23.637007692284708</v>
          </cell>
          <cell r="CN276">
            <v>21.486056930281912</v>
          </cell>
          <cell r="CO276">
            <v>20.902000555728545</v>
          </cell>
          <cell r="CP276">
            <v>19.49506781982458</v>
          </cell>
          <cell r="CQ276">
            <v>18.671075791460805</v>
          </cell>
          <cell r="CR276">
            <v>20.436374024080369</v>
          </cell>
          <cell r="CS276">
            <v>19.440162251885731</v>
          </cell>
          <cell r="CT276">
            <v>21.072161880823476</v>
          </cell>
          <cell r="CU276">
            <v>23.111462601778182</v>
          </cell>
          <cell r="CV276">
            <v>19.085320008356341</v>
          </cell>
          <cell r="CW276">
            <v>18.124210354640724</v>
          </cell>
          <cell r="CX276">
            <v>18.670734425680276</v>
          </cell>
          <cell r="CY276">
            <v>19.710389905933162</v>
          </cell>
          <cell r="CZ276">
            <v>21.113066792798634</v>
          </cell>
          <cell r="DA276">
            <v>22.8157871338096</v>
          </cell>
          <cell r="DB276">
            <v>21.972788434127139</v>
          </cell>
          <cell r="DC276">
            <v>22.445127456911074</v>
          </cell>
          <cell r="DD276">
            <v>19.076937445787145</v>
          </cell>
          <cell r="DE276">
            <v>20.85845087367716</v>
          </cell>
          <cell r="DF276">
            <v>20.946740771277742</v>
          </cell>
          <cell r="DG276">
            <v>21.625492798985405</v>
          </cell>
          <cell r="DH276">
            <v>23.301667182728924</v>
          </cell>
          <cell r="DI276">
            <v>19.31917104944197</v>
          </cell>
          <cell r="DJ276">
            <v>18.727790693237896</v>
          </cell>
          <cell r="DK276">
            <v>20.056387246968274</v>
          </cell>
          <cell r="DL276">
            <v>21.148264414181572</v>
          </cell>
          <cell r="DM276">
            <v>18.437198408155083</v>
          </cell>
          <cell r="DN276">
            <v>24.802650750782352</v>
          </cell>
          <cell r="DO276">
            <v>22.549704963971486</v>
          </cell>
          <cell r="DP276">
            <v>21.333274159948918</v>
          </cell>
          <cell r="DQ276">
            <v>19.178917824858601</v>
          </cell>
          <cell r="DR276">
            <v>22.157224736911555</v>
          </cell>
          <cell r="DS276">
            <v>20.849291362589028</v>
          </cell>
          <cell r="DT276">
            <v>22.118015400636537</v>
          </cell>
          <cell r="DU276">
            <v>24.2196121777305</v>
          </cell>
          <cell r="DV276">
            <v>19.998303978785447</v>
          </cell>
          <cell r="DW276">
            <v>19.20848443814171</v>
          </cell>
          <cell r="DX276">
            <v>20.797487160278884</v>
          </cell>
          <cell r="DY276">
            <v>22.124894931065533</v>
          </cell>
          <cell r="DZ276">
            <v>23.424875011085891</v>
          </cell>
          <cell r="EA276">
            <v>26.550958413021018</v>
          </cell>
          <cell r="EB276">
            <v>23.196431045419672</v>
          </cell>
          <cell r="EC276">
            <v>21.934410222909044</v>
          </cell>
          <cell r="ED276">
            <v>21.496395467832929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135.19400000000314</v>
          </cell>
          <cell r="H313">
            <v>132.94000000000233</v>
          </cell>
          <cell r="I313">
            <v>297.81300000000192</v>
          </cell>
          <cell r="J313">
            <v>16.905999999995402</v>
          </cell>
          <cell r="K313">
            <v>36.453000000001339</v>
          </cell>
          <cell r="L313">
            <v>329.23399999999674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352.91399999987334</v>
          </cell>
          <cell r="S313">
            <v>0</v>
          </cell>
          <cell r="T313">
            <v>64.529999999998836</v>
          </cell>
          <cell r="U313">
            <v>9.1100000000005821</v>
          </cell>
          <cell r="V313">
            <v>0.30999999999767169</v>
          </cell>
          <cell r="W313">
            <v>38.030999999995402</v>
          </cell>
          <cell r="X313">
            <v>164.91300000000047</v>
          </cell>
          <cell r="Y313">
            <v>76.020000000004075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34.66600000008475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34.307000000000698</v>
          </cell>
          <cell r="AK313">
            <v>0</v>
          </cell>
          <cell r="AL313">
            <v>0</v>
          </cell>
          <cell r="AM313">
            <v>0.35899999999674037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2.9629999999888241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1.5469999999986612</v>
          </cell>
          <cell r="AX313">
            <v>0</v>
          </cell>
          <cell r="AY313">
            <v>1.0700000000069849</v>
          </cell>
          <cell r="AZ313">
            <v>0.34600000000500586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-13.41800000006333</v>
          </cell>
          <cell r="BF313">
            <v>-17.995999999999185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4.5780000000013388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1.5279999999329448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1.5279999999984284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-58.680000000051223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65.984000000004016</v>
          </cell>
          <cell r="CK313">
            <v>4.1290000000008149</v>
          </cell>
          <cell r="CL313">
            <v>4.2099999999918509</v>
          </cell>
          <cell r="CM313">
            <v>0.34399999999732245</v>
          </cell>
          <cell r="CN313">
            <v>90.39100000000326</v>
          </cell>
          <cell r="CO313">
            <v>-223.73799999999756</v>
          </cell>
          <cell r="CP313">
            <v>0</v>
          </cell>
          <cell r="CQ313">
            <v>0</v>
          </cell>
          <cell r="CR313">
            <v>140.67999999993481</v>
          </cell>
          <cell r="CS313">
            <v>0</v>
          </cell>
          <cell r="CT313">
            <v>0</v>
          </cell>
          <cell r="CU313">
            <v>-42.033999999999651</v>
          </cell>
          <cell r="CV313">
            <v>0</v>
          </cell>
          <cell r="CW313">
            <v>36.218999999997322</v>
          </cell>
          <cell r="CX313">
            <v>8.2239999999947031</v>
          </cell>
          <cell r="CY313">
            <v>18.544999999998254</v>
          </cell>
          <cell r="CZ313">
            <v>61.290000000008149</v>
          </cell>
          <cell r="DA313">
            <v>0</v>
          </cell>
          <cell r="DB313">
            <v>58.436000000001513</v>
          </cell>
          <cell r="DC313">
            <v>0</v>
          </cell>
          <cell r="DD313">
            <v>0</v>
          </cell>
          <cell r="DE313">
            <v>86.913999999989755</v>
          </cell>
          <cell r="DF313">
            <v>0</v>
          </cell>
          <cell r="DG313">
            <v>1.5549999999930151</v>
          </cell>
          <cell r="DH313">
            <v>0</v>
          </cell>
          <cell r="DI313">
            <v>0</v>
          </cell>
          <cell r="DJ313">
            <v>3.6999999999970896</v>
          </cell>
          <cell r="DK313">
            <v>4.0860000000029686</v>
          </cell>
          <cell r="DL313">
            <v>37.25</v>
          </cell>
          <cell r="DM313">
            <v>34.779999999998836</v>
          </cell>
          <cell r="DN313">
            <v>0</v>
          </cell>
          <cell r="DO313">
            <v>5.4470000000001164</v>
          </cell>
          <cell r="DP313">
            <v>8.6000000002968591E-2</v>
          </cell>
          <cell r="DQ313">
            <v>9.9999999947613105E-3</v>
          </cell>
          <cell r="DR313">
            <v>63.283999999985099</v>
          </cell>
          <cell r="DS313">
            <v>0</v>
          </cell>
          <cell r="DT313">
            <v>3.1100000000005821</v>
          </cell>
          <cell r="DU313">
            <v>0</v>
          </cell>
          <cell r="DV313">
            <v>0</v>
          </cell>
          <cell r="DW313">
            <v>1.5</v>
          </cell>
          <cell r="DX313">
            <v>4.3360000000029686</v>
          </cell>
          <cell r="DY313">
            <v>2.0249999999941792</v>
          </cell>
          <cell r="DZ313">
            <v>41.889999999999418</v>
          </cell>
          <cell r="EA313">
            <v>0</v>
          </cell>
          <cell r="EB313">
            <v>10.423000000002503</v>
          </cell>
          <cell r="EC313">
            <v>0</v>
          </cell>
          <cell r="ED313">
            <v>0</v>
          </cell>
        </row>
        <row r="314">
          <cell r="C314" t="str">
            <v>Four Corners</v>
          </cell>
          <cell r="F314">
            <v>1265.3500000000058</v>
          </cell>
          <cell r="G314">
            <v>1175.320000000007</v>
          </cell>
          <cell r="H314">
            <v>1385.0250000000087</v>
          </cell>
          <cell r="I314">
            <v>643.20200000000114</v>
          </cell>
          <cell r="J314">
            <v>131.66300000000047</v>
          </cell>
          <cell r="K314">
            <v>71.156000000002678</v>
          </cell>
          <cell r="L314">
            <v>0</v>
          </cell>
          <cell r="M314">
            <v>73.230000000010477</v>
          </cell>
          <cell r="N314">
            <v>104.69000000000233</v>
          </cell>
          <cell r="O314">
            <v>619.61999999999534</v>
          </cell>
          <cell r="P314">
            <v>856.29000000000815</v>
          </cell>
          <cell r="Q314">
            <v>496.21600000000035</v>
          </cell>
          <cell r="R314">
            <v>1970.1899999999441</v>
          </cell>
          <cell r="S314">
            <v>70.399999999994179</v>
          </cell>
          <cell r="T314">
            <v>33.989999999990687</v>
          </cell>
          <cell r="U314">
            <v>71.899999999994179</v>
          </cell>
          <cell r="V314">
            <v>1267.1600000000035</v>
          </cell>
          <cell r="W314">
            <v>151.55600000000049</v>
          </cell>
          <cell r="X314">
            <v>294.26199999999881</v>
          </cell>
          <cell r="Y314">
            <v>21.745999999999185</v>
          </cell>
          <cell r="Z314">
            <v>0</v>
          </cell>
          <cell r="AA314">
            <v>-36.540000000008149</v>
          </cell>
          <cell r="AB314">
            <v>37.529999999998836</v>
          </cell>
          <cell r="AC314">
            <v>34.230000000010477</v>
          </cell>
          <cell r="AD314">
            <v>23.956000000005588</v>
          </cell>
          <cell r="AE314">
            <v>785.80100000021048</v>
          </cell>
          <cell r="AF314">
            <v>19.239999999990687</v>
          </cell>
          <cell r="AG314">
            <v>42.680000000022119</v>
          </cell>
          <cell r="AH314">
            <v>24.5</v>
          </cell>
          <cell r="AI314">
            <v>8.8959999999933643</v>
          </cell>
          <cell r="AJ314">
            <v>338.98199999999633</v>
          </cell>
          <cell r="AK314">
            <v>217.66700000000128</v>
          </cell>
          <cell r="AL314">
            <v>0</v>
          </cell>
          <cell r="AM314">
            <v>165.22000000000116</v>
          </cell>
          <cell r="AN314">
            <v>211.52599999999802</v>
          </cell>
          <cell r="AO314">
            <v>43.230000000010477</v>
          </cell>
          <cell r="AP314">
            <v>-428</v>
          </cell>
          <cell r="AQ314">
            <v>141.86000000000058</v>
          </cell>
          <cell r="AR314">
            <v>255.75</v>
          </cell>
          <cell r="AS314">
            <v>20.870000000024447</v>
          </cell>
          <cell r="AT314">
            <v>3.1900000000023283</v>
          </cell>
          <cell r="AU314">
            <v>47.899999999994179</v>
          </cell>
          <cell r="AV314">
            <v>0</v>
          </cell>
          <cell r="AW314">
            <v>6.180000000007567</v>
          </cell>
          <cell r="AX314">
            <v>19.900000000008731</v>
          </cell>
          <cell r="AY314">
            <v>0</v>
          </cell>
          <cell r="AZ314">
            <v>0</v>
          </cell>
          <cell r="BA314">
            <v>22.89000000001397</v>
          </cell>
          <cell r="BB314">
            <v>13.870000000024447</v>
          </cell>
          <cell r="BC314">
            <v>14.470000000001164</v>
          </cell>
          <cell r="BD314">
            <v>106.48000000001048</v>
          </cell>
          <cell r="BE314">
            <v>-58.954999999608845</v>
          </cell>
          <cell r="BF314">
            <v>5.2200000000011642</v>
          </cell>
          <cell r="BG314">
            <v>-169.81999999997788</v>
          </cell>
          <cell r="BH314">
            <v>0</v>
          </cell>
          <cell r="BI314">
            <v>0</v>
          </cell>
          <cell r="BJ314">
            <v>3.0799999999871943</v>
          </cell>
          <cell r="BK314">
            <v>4.5799999999871943</v>
          </cell>
          <cell r="BL314">
            <v>0</v>
          </cell>
          <cell r="BM314">
            <v>20.720000000001164</v>
          </cell>
          <cell r="BN314">
            <v>14.729999999981374</v>
          </cell>
          <cell r="BO314">
            <v>5.7999999999883585</v>
          </cell>
          <cell r="BP314">
            <v>3.7900000000081491</v>
          </cell>
          <cell r="BQ314">
            <v>52.945000000006985</v>
          </cell>
          <cell r="BR314">
            <v>122.13999999966472</v>
          </cell>
          <cell r="BS314">
            <v>5.3399999999965075</v>
          </cell>
          <cell r="BT314">
            <v>3.1700000000128057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0.75</v>
          </cell>
          <cell r="BZ314">
            <v>0.33999999999650754</v>
          </cell>
          <cell r="CA314">
            <v>4.7700000000186265</v>
          </cell>
          <cell r="CB314">
            <v>3</v>
          </cell>
          <cell r="CC314">
            <v>10.820000000006985</v>
          </cell>
          <cell r="CD314">
            <v>93.94999999999709</v>
          </cell>
          <cell r="CE314">
            <v>-175.40400000032969</v>
          </cell>
          <cell r="CF314">
            <v>29.649999999994179</v>
          </cell>
          <cell r="CG314">
            <v>41.029999999998836</v>
          </cell>
          <cell r="CH314">
            <v>24.25</v>
          </cell>
          <cell r="CI314">
            <v>0</v>
          </cell>
          <cell r="CJ314">
            <v>0</v>
          </cell>
          <cell r="CK314">
            <v>58.389999999999418</v>
          </cell>
          <cell r="CL314">
            <v>0</v>
          </cell>
          <cell r="CM314">
            <v>0.36000000001513399</v>
          </cell>
          <cell r="CN314">
            <v>-126.02999999999884</v>
          </cell>
          <cell r="CO314">
            <v>-251.35999999998603</v>
          </cell>
          <cell r="CP314">
            <v>3.4699999999720603</v>
          </cell>
          <cell r="CQ314">
            <v>44.835999999995693</v>
          </cell>
          <cell r="CR314">
            <v>632.81600000010803</v>
          </cell>
          <cell r="CS314">
            <v>70.380000000004657</v>
          </cell>
          <cell r="CT314">
            <v>1.5599999999976717</v>
          </cell>
          <cell r="CU314">
            <v>0.64000000001396984</v>
          </cell>
          <cell r="CV314">
            <v>34.899999999994179</v>
          </cell>
          <cell r="CW314">
            <v>0</v>
          </cell>
          <cell r="CX314">
            <v>0</v>
          </cell>
          <cell r="CY314">
            <v>30.420000000012806</v>
          </cell>
          <cell r="CZ314">
            <v>0.34000000002561137</v>
          </cell>
          <cell r="DA314">
            <v>-206.27999999999884</v>
          </cell>
          <cell r="DB314">
            <v>213.16000000000349</v>
          </cell>
          <cell r="DC314">
            <v>404.75</v>
          </cell>
          <cell r="DD314">
            <v>82.945999999996275</v>
          </cell>
          <cell r="DE314">
            <v>-229.78799999994226</v>
          </cell>
          <cell r="DF314">
            <v>106.72000000000116</v>
          </cell>
          <cell r="DG314">
            <v>3.1099999999860302</v>
          </cell>
          <cell r="DH314">
            <v>0.66000000000349246</v>
          </cell>
          <cell r="DI314">
            <v>23.146000000007916</v>
          </cell>
          <cell r="DJ314">
            <v>1.4609999999956926</v>
          </cell>
          <cell r="DK314">
            <v>0</v>
          </cell>
          <cell r="DL314">
            <v>0</v>
          </cell>
          <cell r="DM314">
            <v>-468</v>
          </cell>
          <cell r="DN314">
            <v>0</v>
          </cell>
          <cell r="DO314">
            <v>103.09999999997672</v>
          </cell>
          <cell r="DP314">
            <v>0</v>
          </cell>
          <cell r="DQ314">
            <v>1.4999999999417923E-2</v>
          </cell>
          <cell r="DR314">
            <v>201.99400000018068</v>
          </cell>
          <cell r="DS314">
            <v>37.129999999975553</v>
          </cell>
          <cell r="DT314">
            <v>1.5500000000174623</v>
          </cell>
          <cell r="DU314">
            <v>0.42000000001280569</v>
          </cell>
          <cell r="DV314">
            <v>34.554000000003725</v>
          </cell>
          <cell r="DW314">
            <v>3.25</v>
          </cell>
          <cell r="DX314">
            <v>0</v>
          </cell>
          <cell r="DY314">
            <v>30.089999999996508</v>
          </cell>
          <cell r="DZ314">
            <v>0</v>
          </cell>
          <cell r="EA314">
            <v>14.559999999997672</v>
          </cell>
          <cell r="EB314">
            <v>46.75</v>
          </cell>
          <cell r="EC314">
            <v>0</v>
          </cell>
          <cell r="ED314">
            <v>33.690000000002328</v>
          </cell>
        </row>
        <row r="315">
          <cell r="C315" t="str">
            <v>Mid Columbia</v>
          </cell>
          <cell r="F315">
            <v>78.329999999998108</v>
          </cell>
          <cell r="G315">
            <v>115.76199999999881</v>
          </cell>
          <cell r="H315">
            <v>736.29499999999825</v>
          </cell>
          <cell r="I315">
            <v>130.65599999999904</v>
          </cell>
          <cell r="J315">
            <v>255.29770000000002</v>
          </cell>
          <cell r="K315">
            <v>250.57350000000002</v>
          </cell>
          <cell r="L315">
            <v>4376.4799999999959</v>
          </cell>
          <cell r="M315">
            <v>866.81599999999162</v>
          </cell>
          <cell r="N315">
            <v>174.12399999999616</v>
          </cell>
          <cell r="O315">
            <v>333.8640000000014</v>
          </cell>
          <cell r="P315">
            <v>162.72699999999895</v>
          </cell>
          <cell r="Q315">
            <v>58.089999999996508</v>
          </cell>
          <cell r="R315">
            <v>-8157.7232999999542</v>
          </cell>
          <cell r="S315">
            <v>72.2129999999961</v>
          </cell>
          <cell r="T315">
            <v>174.81999999999243</v>
          </cell>
          <cell r="U315">
            <v>6.2200000000011642</v>
          </cell>
          <cell r="V315">
            <v>467.40000000000873</v>
          </cell>
          <cell r="W315">
            <v>383.73200000000088</v>
          </cell>
          <cell r="X315">
            <v>90.957700000000045</v>
          </cell>
          <cell r="Y315">
            <v>-9761.4459999999963</v>
          </cell>
          <cell r="Z315">
            <v>449.18000000000029</v>
          </cell>
          <cell r="AA315">
            <v>-49.729999999995925</v>
          </cell>
          <cell r="AB315">
            <v>8.9099999999889405</v>
          </cell>
          <cell r="AC315">
            <v>0</v>
          </cell>
          <cell r="AD315">
            <v>2.0000000004074536E-2</v>
          </cell>
          <cell r="AE315">
            <v>129.80499999993481</v>
          </cell>
          <cell r="AF315">
            <v>1.7629999999990105</v>
          </cell>
          <cell r="AG315">
            <v>16.505000000004657</v>
          </cell>
          <cell r="AH315">
            <v>0</v>
          </cell>
          <cell r="AI315">
            <v>28.409999999988941</v>
          </cell>
          <cell r="AJ315">
            <v>1.8580000000001746</v>
          </cell>
          <cell r="AK315">
            <v>8.4249999999992724</v>
          </cell>
          <cell r="AL315">
            <v>44.979999999995925</v>
          </cell>
          <cell r="AM315">
            <v>0.70599999999103602</v>
          </cell>
          <cell r="AN315">
            <v>5.2260000000096625</v>
          </cell>
          <cell r="AO315">
            <v>10.985999999989872</v>
          </cell>
          <cell r="AP315">
            <v>0</v>
          </cell>
          <cell r="AQ315">
            <v>10.945999999996275</v>
          </cell>
          <cell r="AR315">
            <v>292.39800000016112</v>
          </cell>
          <cell r="AS315">
            <v>0</v>
          </cell>
          <cell r="AT315">
            <v>0</v>
          </cell>
          <cell r="AU315">
            <v>3.7799999999988358</v>
          </cell>
          <cell r="AV315">
            <v>23.199999999982538</v>
          </cell>
          <cell r="AW315">
            <v>77.965000000003783</v>
          </cell>
          <cell r="AX315">
            <v>0</v>
          </cell>
          <cell r="AY315">
            <v>72.945999999996275</v>
          </cell>
          <cell r="AZ315">
            <v>1.0559999999968568</v>
          </cell>
          <cell r="BA315">
            <v>2.4099999999889405</v>
          </cell>
          <cell r="BB315">
            <v>110.95600000000559</v>
          </cell>
          <cell r="BC315">
            <v>8.5000000006402843E-2</v>
          </cell>
          <cell r="BD315">
            <v>0</v>
          </cell>
          <cell r="BE315">
            <v>651.00800000014715</v>
          </cell>
          <cell r="BF315">
            <v>0</v>
          </cell>
          <cell r="BG315">
            <v>489.79000000000087</v>
          </cell>
          <cell r="BH315">
            <v>0.22000000000116415</v>
          </cell>
          <cell r="BI315">
            <v>0</v>
          </cell>
          <cell r="BJ315">
            <v>75.738000000004831</v>
          </cell>
          <cell r="BK315">
            <v>30.243999999998778</v>
          </cell>
          <cell r="BL315">
            <v>14.950000000011642</v>
          </cell>
          <cell r="BM315">
            <v>1.0500000000029104</v>
          </cell>
          <cell r="BN315">
            <v>0</v>
          </cell>
          <cell r="BO315">
            <v>35.5</v>
          </cell>
          <cell r="BP315">
            <v>3.5160000000032596</v>
          </cell>
          <cell r="BQ315">
            <v>0</v>
          </cell>
          <cell r="BR315">
            <v>-625.57000000006519</v>
          </cell>
          <cell r="BS315">
            <v>0</v>
          </cell>
          <cell r="BT315">
            <v>-867.52000000000407</v>
          </cell>
          <cell r="BU315">
            <v>0.21000000002095476</v>
          </cell>
          <cell r="BV315">
            <v>12.10999999998603</v>
          </cell>
          <cell r="BW315">
            <v>40.420000000001892</v>
          </cell>
          <cell r="BX315">
            <v>130.99400000000605</v>
          </cell>
          <cell r="BY315">
            <v>12.809999999997672</v>
          </cell>
          <cell r="BZ315">
            <v>0.694999999992433</v>
          </cell>
          <cell r="CA315">
            <v>4.7600000000093132</v>
          </cell>
          <cell r="CB315">
            <v>39.775999999998021</v>
          </cell>
          <cell r="CC315">
            <v>0.17500000000291038</v>
          </cell>
          <cell r="CD315">
            <v>0</v>
          </cell>
          <cell r="CE315">
            <v>-7209.625</v>
          </cell>
          <cell r="CF315">
            <v>-23.380000000004657</v>
          </cell>
          <cell r="CG315">
            <v>0</v>
          </cell>
          <cell r="CH315">
            <v>0</v>
          </cell>
          <cell r="CI315">
            <v>8.8200000000069849</v>
          </cell>
          <cell r="CJ315">
            <v>50.534999999999854</v>
          </cell>
          <cell r="CK315">
            <v>12.389999999999418</v>
          </cell>
          <cell r="CL315">
            <v>8.4299999999930151</v>
          </cell>
          <cell r="CM315">
            <v>1.3799999999901047</v>
          </cell>
          <cell r="CN315">
            <v>-43.179999999993015</v>
          </cell>
          <cell r="CO315">
            <v>-7241.7000000000116</v>
          </cell>
          <cell r="CP315">
            <v>17.080000000001746</v>
          </cell>
          <cell r="CQ315">
            <v>0</v>
          </cell>
          <cell r="CR315">
            <v>90.159999999916181</v>
          </cell>
          <cell r="CS315">
            <v>1.7200000000011642</v>
          </cell>
          <cell r="CT315">
            <v>0</v>
          </cell>
          <cell r="CU315">
            <v>0</v>
          </cell>
          <cell r="CV315">
            <v>0</v>
          </cell>
          <cell r="CW315">
            <v>141.45999999999913</v>
          </cell>
          <cell r="CX315">
            <v>0</v>
          </cell>
          <cell r="CY315">
            <v>6.2399999999906868</v>
          </cell>
          <cell r="CZ315">
            <v>41.190000000002328</v>
          </cell>
          <cell r="DA315">
            <v>-228.80999999999767</v>
          </cell>
          <cell r="DB315">
            <v>111.36000000000058</v>
          </cell>
          <cell r="DC315">
            <v>17</v>
          </cell>
          <cell r="DD315">
            <v>0</v>
          </cell>
          <cell r="DE315">
            <v>743.95699999993667</v>
          </cell>
          <cell r="DF315">
            <v>22.072000000000116</v>
          </cell>
          <cell r="DG315">
            <v>16.005000000004657</v>
          </cell>
          <cell r="DH315">
            <v>4.9999999988358468E-2</v>
          </cell>
          <cell r="DI315">
            <v>0</v>
          </cell>
          <cell r="DJ315">
            <v>171.36499999999796</v>
          </cell>
          <cell r="DK315">
            <v>65.805000000000291</v>
          </cell>
          <cell r="DL315">
            <v>13.529999999998836</v>
          </cell>
          <cell r="DM315">
            <v>452.79000000000815</v>
          </cell>
          <cell r="DN315">
            <v>2.3399999999965075</v>
          </cell>
          <cell r="DO315">
            <v>0</v>
          </cell>
          <cell r="DP315">
            <v>0</v>
          </cell>
          <cell r="DQ315">
            <v>0</v>
          </cell>
          <cell r="DR315">
            <v>307.87999999988824</v>
          </cell>
          <cell r="DS315">
            <v>0</v>
          </cell>
          <cell r="DT315">
            <v>0</v>
          </cell>
          <cell r="DU315">
            <v>1.8399999999965075</v>
          </cell>
          <cell r="DV315">
            <v>43.12400000001071</v>
          </cell>
          <cell r="DW315">
            <v>182.15100000000166</v>
          </cell>
          <cell r="DX315">
            <v>51.344999999993888</v>
          </cell>
          <cell r="DY315">
            <v>4.0599999999976717</v>
          </cell>
          <cell r="DZ315">
            <v>15.180000000022119</v>
          </cell>
          <cell r="EA315">
            <v>4.6700000000128057</v>
          </cell>
          <cell r="EB315">
            <v>5.1799999999930151</v>
          </cell>
          <cell r="EC315">
            <v>0.33000000000174623</v>
          </cell>
          <cell r="ED315">
            <v>0</v>
          </cell>
        </row>
        <row r="316">
          <cell r="C316" t="str">
            <v>Mona</v>
          </cell>
          <cell r="F316">
            <v>843.10300000000279</v>
          </cell>
          <cell r="G316">
            <v>108.33699999999953</v>
          </cell>
          <cell r="H316">
            <v>360.66400000000431</v>
          </cell>
          <cell r="I316">
            <v>612.87399999999616</v>
          </cell>
          <cell r="J316">
            <v>25.89100000000326</v>
          </cell>
          <cell r="K316">
            <v>4.6719999999913853</v>
          </cell>
          <cell r="L316">
            <v>52.092999999993481</v>
          </cell>
          <cell r="M316">
            <v>0</v>
          </cell>
          <cell r="N316">
            <v>74.730000000039581</v>
          </cell>
          <cell r="O316">
            <v>207.62300000002142</v>
          </cell>
          <cell r="P316">
            <v>919.52600000001257</v>
          </cell>
          <cell r="Q316">
            <v>845.79799999999523</v>
          </cell>
          <cell r="R316">
            <v>1956.9630000002217</v>
          </cell>
          <cell r="S316">
            <v>854.63800000000629</v>
          </cell>
          <cell r="T316">
            <v>60.894999999989523</v>
          </cell>
          <cell r="U316">
            <v>142.34999999999127</v>
          </cell>
          <cell r="V316">
            <v>692.88499999999476</v>
          </cell>
          <cell r="W316">
            <v>25.449000000000524</v>
          </cell>
          <cell r="X316">
            <v>0.73099999999976717</v>
          </cell>
          <cell r="Y316">
            <v>6.6089999999967404</v>
          </cell>
          <cell r="Z316">
            <v>0</v>
          </cell>
          <cell r="AA316">
            <v>5.0540000000037253</v>
          </cell>
          <cell r="AB316">
            <v>0.25</v>
          </cell>
          <cell r="AC316">
            <v>52.660000000003492</v>
          </cell>
          <cell r="AD316">
            <v>115.44199999998091</v>
          </cell>
          <cell r="AE316">
            <v>253.02000000001863</v>
          </cell>
          <cell r="AF316">
            <v>43.733000000007451</v>
          </cell>
          <cell r="AG316">
            <v>69.25800000000163</v>
          </cell>
          <cell r="AH316">
            <v>24.071999999985565</v>
          </cell>
          <cell r="AI316">
            <v>11.929000000003725</v>
          </cell>
          <cell r="AJ316">
            <v>130.33400000000256</v>
          </cell>
          <cell r="AK316">
            <v>0</v>
          </cell>
          <cell r="AL316">
            <v>0</v>
          </cell>
          <cell r="AM316">
            <v>0</v>
          </cell>
          <cell r="AN316">
            <v>15.230000000010477</v>
          </cell>
          <cell r="AO316">
            <v>0.25</v>
          </cell>
          <cell r="AP316">
            <v>-339.03600000002189</v>
          </cell>
          <cell r="AQ316">
            <v>297.25</v>
          </cell>
          <cell r="AR316">
            <v>425.87800000002608</v>
          </cell>
          <cell r="AS316">
            <v>47.379000000000815</v>
          </cell>
          <cell r="AT316">
            <v>4.7930000000051223</v>
          </cell>
          <cell r="AU316">
            <v>29.900000000008731</v>
          </cell>
          <cell r="AV316">
            <v>0.59299999999348074</v>
          </cell>
          <cell r="AW316">
            <v>4.0450000000128057</v>
          </cell>
          <cell r="AX316">
            <v>8.1889999999984866</v>
          </cell>
          <cell r="AY316">
            <v>0</v>
          </cell>
          <cell r="AZ316">
            <v>0</v>
          </cell>
          <cell r="BA316">
            <v>5.0100000000093132</v>
          </cell>
          <cell r="BB316">
            <v>0.5</v>
          </cell>
          <cell r="BC316">
            <v>11.004000000015367</v>
          </cell>
          <cell r="BD316">
            <v>314.46499999999651</v>
          </cell>
          <cell r="BE316">
            <v>254.90399999986403</v>
          </cell>
          <cell r="BF316">
            <v>24.26500000001397</v>
          </cell>
          <cell r="BG316">
            <v>107.46099999999569</v>
          </cell>
          <cell r="BH316">
            <v>0</v>
          </cell>
          <cell r="BI316">
            <v>11.80899999999383</v>
          </cell>
          <cell r="BJ316">
            <v>44.014999999999418</v>
          </cell>
          <cell r="BK316">
            <v>9.1600000000034925</v>
          </cell>
          <cell r="BL316">
            <v>0</v>
          </cell>
          <cell r="BM316">
            <v>0.35200000001350418</v>
          </cell>
          <cell r="BN316">
            <v>4.9799999999813735</v>
          </cell>
          <cell r="BO316">
            <v>0.36699999999837019</v>
          </cell>
          <cell r="BP316">
            <v>6.3699999999953434</v>
          </cell>
          <cell r="BQ316">
            <v>46.125</v>
          </cell>
          <cell r="BR316">
            <v>76.456000000471249</v>
          </cell>
          <cell r="BS316">
            <v>7.9149999999935972</v>
          </cell>
          <cell r="BT316">
            <v>-98.251999999993131</v>
          </cell>
          <cell r="BU316">
            <v>0.43599999998696148</v>
          </cell>
          <cell r="BV316">
            <v>0</v>
          </cell>
          <cell r="BW316">
            <v>1.5320000000065193</v>
          </cell>
          <cell r="BX316">
            <v>4.5560000000114087</v>
          </cell>
          <cell r="BY316">
            <v>29.963000000003376</v>
          </cell>
          <cell r="BZ316">
            <v>0</v>
          </cell>
          <cell r="CA316">
            <v>7.3440000000118744</v>
          </cell>
          <cell r="CB316">
            <v>0</v>
          </cell>
          <cell r="CC316">
            <v>20.950000000011642</v>
          </cell>
          <cell r="CD316">
            <v>102.01199999998789</v>
          </cell>
          <cell r="CE316">
            <v>-597.2019999998156</v>
          </cell>
          <cell r="CF316">
            <v>-98.820000000006985</v>
          </cell>
          <cell r="CG316">
            <v>37.876000000003842</v>
          </cell>
          <cell r="CH316">
            <v>23.373999999996158</v>
          </cell>
          <cell r="CI316">
            <v>8.5299999999988358</v>
          </cell>
          <cell r="CJ316">
            <v>2.3899999999994179</v>
          </cell>
          <cell r="CK316">
            <v>0</v>
          </cell>
          <cell r="CL316">
            <v>0</v>
          </cell>
          <cell r="CM316">
            <v>0</v>
          </cell>
          <cell r="CN316">
            <v>-611.61999999999534</v>
          </cell>
          <cell r="CO316">
            <v>-57.126000000018394</v>
          </cell>
          <cell r="CP316">
            <v>7.0300000000279397</v>
          </cell>
          <cell r="CQ316">
            <v>91.163999999989755</v>
          </cell>
          <cell r="CR316">
            <v>315.5769999998156</v>
          </cell>
          <cell r="CS316">
            <v>89</v>
          </cell>
          <cell r="CT316">
            <v>3.1330000000016298</v>
          </cell>
          <cell r="CU316">
            <v>9.0040000000008149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0.34500000000116415</v>
          </cell>
          <cell r="DA316">
            <v>19.620000000024447</v>
          </cell>
          <cell r="DB316">
            <v>-41.141999999992549</v>
          </cell>
          <cell r="DC316">
            <v>177.22000000003027</v>
          </cell>
          <cell r="DD316">
            <v>58.396999999997206</v>
          </cell>
          <cell r="DE316">
            <v>187.7160000000149</v>
          </cell>
          <cell r="DF316">
            <v>119.77700000000186</v>
          </cell>
          <cell r="DG316">
            <v>45.622000000003027</v>
          </cell>
          <cell r="DH316">
            <v>23.144999999989523</v>
          </cell>
          <cell r="DI316">
            <v>0</v>
          </cell>
          <cell r="DJ316">
            <v>3.2630000000062864</v>
          </cell>
          <cell r="DK316">
            <v>0</v>
          </cell>
          <cell r="DL316">
            <v>3.1539999999949941</v>
          </cell>
          <cell r="DM316">
            <v>-52</v>
          </cell>
          <cell r="DN316">
            <v>11.130000000004657</v>
          </cell>
          <cell r="DO316">
            <v>0.36499999999068677</v>
          </cell>
          <cell r="DP316">
            <v>15.929999999993015</v>
          </cell>
          <cell r="DQ316">
            <v>17.329999999987194</v>
          </cell>
          <cell r="DR316">
            <v>247.43199999979697</v>
          </cell>
          <cell r="DS316">
            <v>45.81600000000617</v>
          </cell>
          <cell r="DT316">
            <v>31.293000000005122</v>
          </cell>
          <cell r="DU316">
            <v>23.238000000012107</v>
          </cell>
          <cell r="DV316">
            <v>23.029999999998836</v>
          </cell>
          <cell r="DW316">
            <v>4.4130000000004657</v>
          </cell>
          <cell r="DX316">
            <v>0</v>
          </cell>
          <cell r="DY316">
            <v>0</v>
          </cell>
          <cell r="DZ316">
            <v>0</v>
          </cell>
          <cell r="EA316">
            <v>9.7050000000162981</v>
          </cell>
          <cell r="EB316">
            <v>0.83199999999487773</v>
          </cell>
          <cell r="EC316">
            <v>7.0150000000139698</v>
          </cell>
          <cell r="ED316">
            <v>102.08999999999651</v>
          </cell>
        </row>
        <row r="317">
          <cell r="C317" t="str">
            <v>Palo Verde</v>
          </cell>
          <cell r="F317">
            <v>2346.2799999999988</v>
          </cell>
          <cell r="G317">
            <v>1251.609999999986</v>
          </cell>
          <cell r="H317">
            <v>2133.640000000014</v>
          </cell>
          <cell r="I317">
            <v>1049.140000000014</v>
          </cell>
          <cell r="J317">
            <v>399.84999999997672</v>
          </cell>
          <cell r="K317">
            <v>606.52000000001863</v>
          </cell>
          <cell r="L317">
            <v>359.68000000005122</v>
          </cell>
          <cell r="M317">
            <v>-219.19000000000233</v>
          </cell>
          <cell r="N317">
            <v>354.90000000002328</v>
          </cell>
          <cell r="O317">
            <v>1819.3400000000256</v>
          </cell>
          <cell r="P317">
            <v>1593.2800000000279</v>
          </cell>
          <cell r="Q317">
            <v>1842.2800000000279</v>
          </cell>
          <cell r="R317">
            <v>1928.3300000000745</v>
          </cell>
          <cell r="S317">
            <v>628.53000000002794</v>
          </cell>
          <cell r="T317">
            <v>0</v>
          </cell>
          <cell r="U317">
            <v>0</v>
          </cell>
          <cell r="V317">
            <v>430.05999999999767</v>
          </cell>
          <cell r="W317">
            <v>178.08999999999651</v>
          </cell>
          <cell r="X317">
            <v>194.35999999998603</v>
          </cell>
          <cell r="Y317">
            <v>79</v>
          </cell>
          <cell r="Z317">
            <v>151.81999999994878</v>
          </cell>
          <cell r="AA317">
            <v>0</v>
          </cell>
          <cell r="AB317">
            <v>83.440000000002328</v>
          </cell>
          <cell r="AC317">
            <v>112</v>
          </cell>
          <cell r="AD317">
            <v>71.03000000002794</v>
          </cell>
          <cell r="AE317">
            <v>372.21999999880791</v>
          </cell>
          <cell r="AF317">
            <v>-6.0000000055879354E-2</v>
          </cell>
          <cell r="AG317">
            <v>-13.799999999988358</v>
          </cell>
          <cell r="AH317">
            <v>0</v>
          </cell>
          <cell r="AI317">
            <v>0</v>
          </cell>
          <cell r="AJ317">
            <v>9.3599999999860302</v>
          </cell>
          <cell r="AK317">
            <v>27.739999999990687</v>
          </cell>
          <cell r="AL317">
            <v>3.2599999999511056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345.71999999997206</v>
          </cell>
          <cell r="AR317">
            <v>32.731000000145286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0.12600000000384171</v>
          </cell>
          <cell r="BC317">
            <v>0</v>
          </cell>
          <cell r="BD317">
            <v>32.605000000010477</v>
          </cell>
          <cell r="BE317">
            <v>22.444999999832362</v>
          </cell>
          <cell r="BF317">
            <v>1.7400000000052387</v>
          </cell>
          <cell r="BG317">
            <v>0</v>
          </cell>
          <cell r="BH317">
            <v>0</v>
          </cell>
          <cell r="BI317">
            <v>0</v>
          </cell>
          <cell r="BJ317">
            <v>1.5360000000073342</v>
          </cell>
          <cell r="BK317">
            <v>9.1550000000133878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10.014000000001033</v>
          </cell>
          <cell r="BR317">
            <v>12.69999999999709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12.699999999998909</v>
          </cell>
          <cell r="CD317">
            <v>0</v>
          </cell>
          <cell r="CE317">
            <v>22.702000000004773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0.70199999999931606</v>
          </cell>
          <cell r="CN317">
            <v>22</v>
          </cell>
          <cell r="CO317">
            <v>0</v>
          </cell>
          <cell r="CP317">
            <v>0</v>
          </cell>
          <cell r="CQ317">
            <v>0</v>
          </cell>
          <cell r="CR317">
            <v>1.305000000007567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4.8069999999988795</v>
          </cell>
          <cell r="CZ317">
            <v>21.138000000000829</v>
          </cell>
          <cell r="DA317">
            <v>-22</v>
          </cell>
          <cell r="DB317">
            <v>-4.0509999999994761</v>
          </cell>
          <cell r="DC317">
            <v>0</v>
          </cell>
          <cell r="DD317">
            <v>1.4110000000000582</v>
          </cell>
          <cell r="DE317">
            <v>12.700000000011642</v>
          </cell>
          <cell r="DF317">
            <v>12.700000000000728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27.836999999999534</v>
          </cell>
          <cell r="DS317">
            <v>0</v>
          </cell>
          <cell r="DT317">
            <v>0</v>
          </cell>
          <cell r="DU317">
            <v>0</v>
          </cell>
          <cell r="DV317">
            <v>2.9400000000005093</v>
          </cell>
          <cell r="DW317">
            <v>0</v>
          </cell>
          <cell r="DX317">
            <v>0</v>
          </cell>
          <cell r="DY317">
            <v>12.699999999998909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12.197000000000116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82783.760696840123</v>
          </cell>
          <cell r="AF320">
            <v>400.78078000000096</v>
          </cell>
          <cell r="AG320">
            <v>136.4907200000016</v>
          </cell>
          <cell r="AH320">
            <v>8545.3374999999942</v>
          </cell>
          <cell r="AI320">
            <v>17868.275100000028</v>
          </cell>
          <cell r="AJ320">
            <v>13540.009360000025</v>
          </cell>
          <cell r="AK320">
            <v>15139.818640000012</v>
          </cell>
          <cell r="AL320">
            <v>4085.7337870000047</v>
          </cell>
          <cell r="AM320">
            <v>6114.3486699999921</v>
          </cell>
          <cell r="AN320">
            <v>12064.176824839989</v>
          </cell>
          <cell r="AO320">
            <v>4704.613400000002</v>
          </cell>
          <cell r="AP320">
            <v>184.1759149999998</v>
          </cell>
          <cell r="AQ320">
            <v>0</v>
          </cell>
          <cell r="AR320">
            <v>136199.9521960998</v>
          </cell>
          <cell r="AS320">
            <v>1552.6621665999992</v>
          </cell>
          <cell r="AT320">
            <v>6459.1214470000123</v>
          </cell>
          <cell r="AU320">
            <v>14510.633299999987</v>
          </cell>
          <cell r="AV320">
            <v>19289.775299999805</v>
          </cell>
          <cell r="AW320">
            <v>21630.711199999962</v>
          </cell>
          <cell r="AX320">
            <v>22253.080939999956</v>
          </cell>
          <cell r="AY320">
            <v>6968.3788280000153</v>
          </cell>
          <cell r="AZ320">
            <v>10774.898784000019</v>
          </cell>
          <cell r="BA320">
            <v>15706.779590499995</v>
          </cell>
          <cell r="BB320">
            <v>13234.540569999983</v>
          </cell>
          <cell r="BC320">
            <v>3645.0728999999992</v>
          </cell>
          <cell r="BD320">
            <v>174.29717000000528</v>
          </cell>
          <cell r="BE320">
            <v>134847.423007</v>
          </cell>
          <cell r="BF320">
            <v>1191.3189899999998</v>
          </cell>
          <cell r="BG320">
            <v>7200.4037449999887</v>
          </cell>
          <cell r="BH320">
            <v>14718.489100000006</v>
          </cell>
          <cell r="BI320">
            <v>19137.385940000066</v>
          </cell>
          <cell r="BJ320">
            <v>21202.517899999977</v>
          </cell>
          <cell r="BK320">
            <v>21717.870873000007</v>
          </cell>
          <cell r="BL320">
            <v>8164.7553499999849</v>
          </cell>
          <cell r="BM320">
            <v>9646.9834299999929</v>
          </cell>
          <cell r="BN320">
            <v>14812.070138999959</v>
          </cell>
          <cell r="BO320">
            <v>10239.20875999998</v>
          </cell>
          <cell r="BP320">
            <v>5842.7859999999928</v>
          </cell>
          <cell r="BQ320">
            <v>973.63277999998536</v>
          </cell>
          <cell r="BR320">
            <v>124897.04583389987</v>
          </cell>
          <cell r="BS320">
            <v>2597.0040070000105</v>
          </cell>
          <cell r="BT320">
            <v>4348.2852030000067</v>
          </cell>
          <cell r="BU320">
            <v>14644.642729999963</v>
          </cell>
          <cell r="BV320">
            <v>18839.93956999993</v>
          </cell>
          <cell r="BW320">
            <v>19766.532036299934</v>
          </cell>
          <cell r="BX320">
            <v>19941.755332000001</v>
          </cell>
          <cell r="BY320">
            <v>7974.9209755999909</v>
          </cell>
          <cell r="BZ320">
            <v>9373.5323000000062</v>
          </cell>
          <cell r="CA320">
            <v>12810.755349999992</v>
          </cell>
          <cell r="CB320">
            <v>9130.81958999997</v>
          </cell>
          <cell r="CC320">
            <v>4509.8951299999899</v>
          </cell>
          <cell r="CD320">
            <v>958.96361000000616</v>
          </cell>
          <cell r="CE320">
            <v>107818.54642700031</v>
          </cell>
          <cell r="CF320">
            <v>1159.6569099999906</v>
          </cell>
          <cell r="CG320">
            <v>5839.5419190000102</v>
          </cell>
          <cell r="CH320">
            <v>14799.237999999983</v>
          </cell>
          <cell r="CI320">
            <v>20789.755040000018</v>
          </cell>
          <cell r="CJ320">
            <v>13761.276030000008</v>
          </cell>
          <cell r="CK320">
            <v>15890.683040000033</v>
          </cell>
          <cell r="CL320">
            <v>8054.3659159999952</v>
          </cell>
          <cell r="CM320">
            <v>8921.0173000000068</v>
          </cell>
          <cell r="CN320">
            <v>12249.417962000036</v>
          </cell>
          <cell r="CO320">
            <v>2034.4708300000057</v>
          </cell>
          <cell r="CP320">
            <v>3716.2792499999923</v>
          </cell>
          <cell r="CQ320">
            <v>602.84422999998787</v>
          </cell>
          <cell r="CR320">
            <v>108967.72715099994</v>
          </cell>
          <cell r="CS320">
            <v>1084.7709000000032</v>
          </cell>
          <cell r="CT320">
            <v>5116.5068029999966</v>
          </cell>
          <cell r="CU320">
            <v>13666.054500000027</v>
          </cell>
          <cell r="CV320">
            <v>17597.840090000042</v>
          </cell>
          <cell r="CW320">
            <v>16172.791460000008</v>
          </cell>
          <cell r="CX320">
            <v>17156.758139999991</v>
          </cell>
          <cell r="CY320">
            <v>6896.0981429999956</v>
          </cell>
          <cell r="CZ320">
            <v>7364.8142050000024</v>
          </cell>
          <cell r="DA320">
            <v>13689.12169999996</v>
          </cell>
          <cell r="DB320">
            <v>7412.7428599999985</v>
          </cell>
          <cell r="DC320">
            <v>2795.4821099999826</v>
          </cell>
          <cell r="DD320">
            <v>14.746240000007674</v>
          </cell>
          <cell r="DE320">
            <v>117943.39898699988</v>
          </cell>
          <cell r="DF320">
            <v>954.92066999999224</v>
          </cell>
          <cell r="DG320">
            <v>5094.2829000000202</v>
          </cell>
          <cell r="DH320">
            <v>13523.712850000011</v>
          </cell>
          <cell r="DI320">
            <v>17408.781229999964</v>
          </cell>
          <cell r="DJ320">
            <v>16640.730359999987</v>
          </cell>
          <cell r="DK320">
            <v>17417.814800000022</v>
          </cell>
          <cell r="DL320">
            <v>6950.0667699999904</v>
          </cell>
          <cell r="DM320">
            <v>13538.363312999987</v>
          </cell>
          <cell r="DN320">
            <v>14005.446299999981</v>
          </cell>
          <cell r="DO320">
            <v>7964.5239399999846</v>
          </cell>
          <cell r="DP320">
            <v>4004.7814999999828</v>
          </cell>
          <cell r="DQ320">
            <v>439.97435400000541</v>
          </cell>
          <cell r="DR320">
            <v>104558.81368869985</v>
          </cell>
          <cell r="DS320">
            <v>1073.6742099999974</v>
          </cell>
          <cell r="DT320">
            <v>4790.813599999994</v>
          </cell>
          <cell r="DU320">
            <v>13422.677700000058</v>
          </cell>
          <cell r="DV320">
            <v>16229.029760000005</v>
          </cell>
          <cell r="DW320">
            <v>13444.095541000017</v>
          </cell>
          <cell r="DX320">
            <v>16849.314299999998</v>
          </cell>
          <cell r="DY320">
            <v>6777.7263390000007</v>
          </cell>
          <cell r="DZ320">
            <v>7430.493447000008</v>
          </cell>
          <cell r="EA320">
            <v>12984.677800000005</v>
          </cell>
          <cell r="EB320">
            <v>7744.6071600000141</v>
          </cell>
          <cell r="EC320">
            <v>3672.136679999996</v>
          </cell>
          <cell r="ED320">
            <v>139.56715170000098</v>
          </cell>
        </row>
        <row r="321">
          <cell r="F321">
            <v>4533.0629999999655</v>
          </cell>
          <cell r="G321">
            <v>2786.2229999999981</v>
          </cell>
          <cell r="H321">
            <v>4748.5640000000712</v>
          </cell>
          <cell r="I321">
            <v>2733.6849999999977</v>
          </cell>
          <cell r="J321">
            <v>829.6076999999932</v>
          </cell>
          <cell r="K321">
            <v>969.37450000003446</v>
          </cell>
          <cell r="L321">
            <v>5117.4869999999646</v>
          </cell>
          <cell r="M321">
            <v>720.85599999991246</v>
          </cell>
          <cell r="N321">
            <v>708.44400000013411</v>
          </cell>
          <cell r="O321">
            <v>2980.4470000001602</v>
          </cell>
          <cell r="P321">
            <v>3531.8230000000913</v>
          </cell>
          <cell r="Q321">
            <v>3242.3840000000782</v>
          </cell>
          <cell r="R321">
            <v>-1949.3263000007719</v>
          </cell>
          <cell r="S321">
            <v>1625.780999999959</v>
          </cell>
          <cell r="T321">
            <v>334.23499999998603</v>
          </cell>
          <cell r="U321">
            <v>229.57999999984168</v>
          </cell>
          <cell r="V321">
            <v>2857.8150000000605</v>
          </cell>
          <cell r="W321">
            <v>776.85800000000745</v>
          </cell>
          <cell r="X321">
            <v>745.22369999997318</v>
          </cell>
          <cell r="Y321">
            <v>-9578.0709999999963</v>
          </cell>
          <cell r="Z321">
            <v>601</v>
          </cell>
          <cell r="AA321">
            <v>-81.216000000014901</v>
          </cell>
          <cell r="AB321">
            <v>130.13000000000466</v>
          </cell>
          <cell r="AC321">
            <v>198.89000000001397</v>
          </cell>
          <cell r="AD321">
            <v>210.44799999997485</v>
          </cell>
          <cell r="AE321">
            <v>84359.272696839646</v>
          </cell>
          <cell r="AF321">
            <v>465.45678000000771</v>
          </cell>
          <cell r="AG321">
            <v>251.13372000004165</v>
          </cell>
          <cell r="AH321">
            <v>8593.9094999999506</v>
          </cell>
          <cell r="AI321">
            <v>17917.510099999839</v>
          </cell>
          <cell r="AJ321">
            <v>14054.85036000004</v>
          </cell>
          <cell r="AK321">
            <v>15393.650640000007</v>
          </cell>
          <cell r="AL321">
            <v>4133.9737869999371</v>
          </cell>
          <cell r="AM321">
            <v>6280.6336700000102</v>
          </cell>
          <cell r="AN321">
            <v>12296.158824839862</v>
          </cell>
          <cell r="AO321">
            <v>4759.0793999999296</v>
          </cell>
          <cell r="AP321">
            <v>-582.86008499993477</v>
          </cell>
          <cell r="AQ321">
            <v>795.77599999995437</v>
          </cell>
          <cell r="AR321">
            <v>137209.6721961014</v>
          </cell>
          <cell r="AS321">
            <v>1620.9111666000681</v>
          </cell>
          <cell r="AT321">
            <v>6467.1044470000779</v>
          </cell>
          <cell r="AU321">
            <v>14592.213299999945</v>
          </cell>
          <cell r="AV321">
            <v>19313.568299999693</v>
          </cell>
          <cell r="AW321">
            <v>21720.448199999984</v>
          </cell>
          <cell r="AX321">
            <v>22281.169940000051</v>
          </cell>
          <cell r="AY321">
            <v>7042.3948279999895</v>
          </cell>
          <cell r="AZ321">
            <v>10776.300784000079</v>
          </cell>
          <cell r="BA321">
            <v>15737.089590500109</v>
          </cell>
          <cell r="BB321">
            <v>13359.992570000002</v>
          </cell>
          <cell r="BC321">
            <v>3670.6318999999203</v>
          </cell>
          <cell r="BD321">
            <v>627.84717000008095</v>
          </cell>
          <cell r="BE321">
            <v>135703.40700700134</v>
          </cell>
          <cell r="BF321">
            <v>1204.5479899999918</v>
          </cell>
          <cell r="BG321">
            <v>7627.8347450001165</v>
          </cell>
          <cell r="BH321">
            <v>14718.709100000095</v>
          </cell>
          <cell r="BI321">
            <v>19149.194939999841</v>
          </cell>
          <cell r="BJ321">
            <v>21326.886900000041</v>
          </cell>
          <cell r="BK321">
            <v>21775.587872999953</v>
          </cell>
          <cell r="BL321">
            <v>8179.705350000062</v>
          </cell>
          <cell r="BM321">
            <v>9669.105429999996</v>
          </cell>
          <cell r="BN321">
            <v>14831.780138999922</v>
          </cell>
          <cell r="BO321">
            <v>10280.875760000083</v>
          </cell>
          <cell r="BP321">
            <v>5856.4619999999413</v>
          </cell>
          <cell r="BQ321">
            <v>1082.716780000017</v>
          </cell>
          <cell r="BR321">
            <v>124484.2998339003</v>
          </cell>
          <cell r="BS321">
            <v>2610.2590069998987</v>
          </cell>
          <cell r="BT321">
            <v>3385.6832029999932</v>
          </cell>
          <cell r="BU321">
            <v>14645.288729999913</v>
          </cell>
          <cell r="BV321">
            <v>18852.049569999916</v>
          </cell>
          <cell r="BW321">
            <v>19810.012036299799</v>
          </cell>
          <cell r="BX321">
            <v>20077.305332000018</v>
          </cell>
          <cell r="BY321">
            <v>8018.4439755999483</v>
          </cell>
          <cell r="BZ321">
            <v>9374.5672999999952</v>
          </cell>
          <cell r="CA321">
            <v>12827.629349999945</v>
          </cell>
          <cell r="CB321">
            <v>9173.595589999808</v>
          </cell>
          <cell r="CC321">
            <v>4554.5401299999794</v>
          </cell>
          <cell r="CD321">
            <v>1154.9256099999184</v>
          </cell>
          <cell r="CE321">
            <v>99800.337426999584</v>
          </cell>
          <cell r="CF321">
            <v>1067.1069100000896</v>
          </cell>
          <cell r="CG321">
            <v>5918.4479190000566</v>
          </cell>
          <cell r="CH321">
            <v>14846.862000000081</v>
          </cell>
          <cell r="CI321">
            <v>20807.105039999937</v>
          </cell>
          <cell r="CJ321">
            <v>13880.185030000051</v>
          </cell>
          <cell r="CK321">
            <v>15965.592040000018</v>
          </cell>
          <cell r="CL321">
            <v>8067.0059159998782</v>
          </cell>
          <cell r="CM321">
            <v>8923.8033000000287</v>
          </cell>
          <cell r="CN321">
            <v>11580.97896200011</v>
          </cell>
          <cell r="CO321">
            <v>-5739.453169999877</v>
          </cell>
          <cell r="CP321">
            <v>3743.8592500000959</v>
          </cell>
          <cell r="CQ321">
            <v>738.84423000004608</v>
          </cell>
          <cell r="CR321">
            <v>110148.26515100058</v>
          </cell>
          <cell r="CS321">
            <v>1245.8709000000963</v>
          </cell>
          <cell r="CT321">
            <v>5121.1998030000832</v>
          </cell>
          <cell r="CU321">
            <v>13633.664499999839</v>
          </cell>
          <cell r="CV321">
            <v>17632.740090000094</v>
          </cell>
          <cell r="CW321">
            <v>16350.47046000004</v>
          </cell>
          <cell r="CX321">
            <v>17164.982139999978</v>
          </cell>
          <cell r="CY321">
            <v>6956.110142999969</v>
          </cell>
          <cell r="CZ321">
            <v>7489.1172050000168</v>
          </cell>
          <cell r="DA321">
            <v>13251.651700000046</v>
          </cell>
          <cell r="DB321">
            <v>7750.5058600000339</v>
          </cell>
          <cell r="DC321">
            <v>3394.4521100000711</v>
          </cell>
          <cell r="DD321">
            <v>157.50024000008125</v>
          </cell>
          <cell r="DE321">
            <v>118744.89798700064</v>
          </cell>
          <cell r="DF321">
            <v>1216.1896699999925</v>
          </cell>
          <cell r="DG321">
            <v>5160.5748999998905</v>
          </cell>
          <cell r="DH321">
            <v>13547.567849999992</v>
          </cell>
          <cell r="DI321">
            <v>17431.92723000003</v>
          </cell>
          <cell r="DJ321">
            <v>16820.519359999977</v>
          </cell>
          <cell r="DK321">
            <v>17487.705799999996</v>
          </cell>
          <cell r="DL321">
            <v>7004.0007700000424</v>
          </cell>
          <cell r="DM321">
            <v>13505.933312999899</v>
          </cell>
          <cell r="DN321">
            <v>14018.916299999924</v>
          </cell>
          <cell r="DO321">
            <v>8073.4359399998793</v>
          </cell>
          <cell r="DP321">
            <v>4020.7974999998696</v>
          </cell>
          <cell r="DQ321">
            <v>457.32935399992857</v>
          </cell>
          <cell r="DR321">
            <v>105407.2406886993</v>
          </cell>
          <cell r="DS321">
            <v>1156.620210000081</v>
          </cell>
          <cell r="DT321">
            <v>4826.7665999999736</v>
          </cell>
          <cell r="DU321">
            <v>13448.175700000138</v>
          </cell>
          <cell r="DV321">
            <v>16332.677759999875</v>
          </cell>
          <cell r="DW321">
            <v>13635.409540999972</v>
          </cell>
          <cell r="DX321">
            <v>16904.995299999951</v>
          </cell>
          <cell r="DY321">
            <v>6826.6013390001026</v>
          </cell>
          <cell r="DZ321">
            <v>7487.5634469999932</v>
          </cell>
          <cell r="EA321">
            <v>13013.612800000003</v>
          </cell>
          <cell r="EB321">
            <v>7807.79216000007</v>
          </cell>
          <cell r="EC321">
            <v>3679.4816800000845</v>
          </cell>
          <cell r="ED321">
            <v>287.54415170010179</v>
          </cell>
        </row>
        <row r="323">
          <cell r="A323" t="str">
            <v>Total Special Sales For Resale</v>
          </cell>
          <cell r="F323">
            <v>4533.0629999999655</v>
          </cell>
          <cell r="G323">
            <v>2786.2229999999981</v>
          </cell>
          <cell r="H323">
            <v>4748.5640000001295</v>
          </cell>
          <cell r="I323">
            <v>2733.6849999999977</v>
          </cell>
          <cell r="J323">
            <v>829.6076999999932</v>
          </cell>
          <cell r="K323">
            <v>969.37450000003446</v>
          </cell>
          <cell r="L323">
            <v>5117.4869999999646</v>
          </cell>
          <cell r="M323">
            <v>720.85599999991246</v>
          </cell>
          <cell r="N323">
            <v>708.44400000013411</v>
          </cell>
          <cell r="O323">
            <v>2980.4470000001602</v>
          </cell>
          <cell r="P323">
            <v>3531.8230000000913</v>
          </cell>
          <cell r="Q323">
            <v>3242.3840000000782</v>
          </cell>
          <cell r="R323">
            <v>-1949.3263000007719</v>
          </cell>
          <cell r="S323">
            <v>1625.780999999959</v>
          </cell>
          <cell r="T323">
            <v>334.23499999998603</v>
          </cell>
          <cell r="U323">
            <v>229.57999999984168</v>
          </cell>
          <cell r="V323">
            <v>2857.8150000000605</v>
          </cell>
          <cell r="W323">
            <v>776.85800000000745</v>
          </cell>
          <cell r="X323">
            <v>745.22369999997318</v>
          </cell>
          <cell r="Y323">
            <v>-9578.0709999999963</v>
          </cell>
          <cell r="Z323">
            <v>601</v>
          </cell>
          <cell r="AA323">
            <v>-81.216000000014901</v>
          </cell>
          <cell r="AB323">
            <v>130.13000000000466</v>
          </cell>
          <cell r="AC323">
            <v>198.89000000001397</v>
          </cell>
          <cell r="AD323">
            <v>210.44799999997485</v>
          </cell>
          <cell r="AE323">
            <v>84359.272696841508</v>
          </cell>
          <cell r="AF323">
            <v>465.45678000012413</v>
          </cell>
          <cell r="AG323">
            <v>251.13372000004165</v>
          </cell>
          <cell r="AH323">
            <v>8593.9094999999506</v>
          </cell>
          <cell r="AI323">
            <v>17917.510099999723</v>
          </cell>
          <cell r="AJ323">
            <v>14054.85036000004</v>
          </cell>
          <cell r="AK323">
            <v>15393.650640000007</v>
          </cell>
          <cell r="AL323">
            <v>4133.9737869999371</v>
          </cell>
          <cell r="AM323">
            <v>6280.6336700000102</v>
          </cell>
          <cell r="AN323">
            <v>12296.158824839862</v>
          </cell>
          <cell r="AO323">
            <v>4759.0793999999296</v>
          </cell>
          <cell r="AP323">
            <v>-582.86008499993477</v>
          </cell>
          <cell r="AQ323">
            <v>795.77599999995437</v>
          </cell>
          <cell r="AR323">
            <v>137209.67219609953</v>
          </cell>
          <cell r="AS323">
            <v>1620.9111666000681</v>
          </cell>
          <cell r="AT323">
            <v>6467.1044470000779</v>
          </cell>
          <cell r="AU323">
            <v>14592.213299999945</v>
          </cell>
          <cell r="AV323">
            <v>19313.568299999693</v>
          </cell>
          <cell r="AW323">
            <v>21720.448199999984</v>
          </cell>
          <cell r="AX323">
            <v>22281.169940000051</v>
          </cell>
          <cell r="AY323">
            <v>7042.3948279999895</v>
          </cell>
          <cell r="AZ323">
            <v>10776.300784000079</v>
          </cell>
          <cell r="BA323">
            <v>15737.089590500109</v>
          </cell>
          <cell r="BB323">
            <v>13359.992570000002</v>
          </cell>
          <cell r="BC323">
            <v>3670.6318999999203</v>
          </cell>
          <cell r="BD323">
            <v>627.84717000008095</v>
          </cell>
          <cell r="BE323">
            <v>135703.40700699948</v>
          </cell>
          <cell r="BF323">
            <v>1204.5479899999918</v>
          </cell>
          <cell r="BG323">
            <v>7627.8347450001165</v>
          </cell>
          <cell r="BH323">
            <v>14718.709100000095</v>
          </cell>
          <cell r="BI323">
            <v>19149.194939999841</v>
          </cell>
          <cell r="BJ323">
            <v>21326.886900000041</v>
          </cell>
          <cell r="BK323">
            <v>21775.587872999953</v>
          </cell>
          <cell r="BL323">
            <v>8179.705350000062</v>
          </cell>
          <cell r="BM323">
            <v>9669.105429999996</v>
          </cell>
          <cell r="BN323">
            <v>14831.780138999922</v>
          </cell>
          <cell r="BO323">
            <v>10280.875760000083</v>
          </cell>
          <cell r="BP323">
            <v>5856.4619999999413</v>
          </cell>
          <cell r="BQ323">
            <v>1082.7167800001334</v>
          </cell>
          <cell r="BR323">
            <v>124484.2998338975</v>
          </cell>
          <cell r="BS323">
            <v>2610.2590069998987</v>
          </cell>
          <cell r="BT323">
            <v>3385.6832029999932</v>
          </cell>
          <cell r="BU323">
            <v>14645.288729999913</v>
          </cell>
          <cell r="BV323">
            <v>18852.049569999916</v>
          </cell>
          <cell r="BW323">
            <v>19810.012036299799</v>
          </cell>
          <cell r="BX323">
            <v>20077.305331999902</v>
          </cell>
          <cell r="BY323">
            <v>8018.4439755999483</v>
          </cell>
          <cell r="BZ323">
            <v>9374.5672999999952</v>
          </cell>
          <cell r="CA323">
            <v>12827.629349999945</v>
          </cell>
          <cell r="CB323">
            <v>9173.595589999808</v>
          </cell>
          <cell r="CC323">
            <v>4554.5401299999794</v>
          </cell>
          <cell r="CD323">
            <v>1154.9256099999184</v>
          </cell>
          <cell r="CE323">
            <v>99800.337427000515</v>
          </cell>
          <cell r="CF323">
            <v>1067.1069100000896</v>
          </cell>
          <cell r="CG323">
            <v>5918.4479190000566</v>
          </cell>
          <cell r="CH323">
            <v>14846.862000000081</v>
          </cell>
          <cell r="CI323">
            <v>20807.105039999937</v>
          </cell>
          <cell r="CJ323">
            <v>13880.185030000051</v>
          </cell>
          <cell r="CK323">
            <v>15965.592040000018</v>
          </cell>
          <cell r="CL323">
            <v>8067.0059159998782</v>
          </cell>
          <cell r="CM323">
            <v>8923.8033000000287</v>
          </cell>
          <cell r="CN323">
            <v>11580.97896200011</v>
          </cell>
          <cell r="CO323">
            <v>-5739.453169999877</v>
          </cell>
          <cell r="CP323">
            <v>3743.8592500000959</v>
          </cell>
          <cell r="CQ323">
            <v>738.84423000004608</v>
          </cell>
          <cell r="CR323">
            <v>110148.26515099965</v>
          </cell>
          <cell r="CS323">
            <v>1245.8709000000963</v>
          </cell>
          <cell r="CT323">
            <v>5121.1998030000832</v>
          </cell>
          <cell r="CU323">
            <v>13633.664499999839</v>
          </cell>
          <cell r="CV323">
            <v>17632.740090000094</v>
          </cell>
          <cell r="CW323">
            <v>16350.47046000004</v>
          </cell>
          <cell r="CX323">
            <v>17164.982139999978</v>
          </cell>
          <cell r="CY323">
            <v>6956.110142999969</v>
          </cell>
          <cell r="CZ323">
            <v>7489.1172050000168</v>
          </cell>
          <cell r="DA323">
            <v>13251.651700000046</v>
          </cell>
          <cell r="DB323">
            <v>7750.5058600000339</v>
          </cell>
          <cell r="DC323">
            <v>3394.4521100000711</v>
          </cell>
          <cell r="DD323">
            <v>157.50024000008125</v>
          </cell>
          <cell r="DE323">
            <v>118744.89798699785</v>
          </cell>
          <cell r="DF323">
            <v>1216.1896699999925</v>
          </cell>
          <cell r="DG323">
            <v>5160.5748999998905</v>
          </cell>
          <cell r="DH323">
            <v>13547.567849999992</v>
          </cell>
          <cell r="DI323">
            <v>17431.92723000003</v>
          </cell>
          <cell r="DJ323">
            <v>16820.519359999977</v>
          </cell>
          <cell r="DK323">
            <v>17487.705799999996</v>
          </cell>
          <cell r="DL323">
            <v>7004.0007700000424</v>
          </cell>
          <cell r="DM323">
            <v>13505.933312999899</v>
          </cell>
          <cell r="DN323">
            <v>14018.916299999924</v>
          </cell>
          <cell r="DO323">
            <v>8073.4359399998793</v>
          </cell>
          <cell r="DP323">
            <v>4020.7974999998696</v>
          </cell>
          <cell r="DQ323">
            <v>457.32935399992857</v>
          </cell>
          <cell r="DR323">
            <v>105407.24068870023</v>
          </cell>
          <cell r="DS323">
            <v>1156.620210000081</v>
          </cell>
          <cell r="DT323">
            <v>4826.7665999999736</v>
          </cell>
          <cell r="DU323">
            <v>13448.175700000138</v>
          </cell>
          <cell r="DV323">
            <v>16332.677759999875</v>
          </cell>
          <cell r="DW323">
            <v>13635.409540999972</v>
          </cell>
          <cell r="DX323">
            <v>16904.995299999951</v>
          </cell>
          <cell r="DY323">
            <v>6826.6013390001026</v>
          </cell>
          <cell r="DZ323">
            <v>7487.5634469999932</v>
          </cell>
          <cell r="EA323">
            <v>13013.612800000003</v>
          </cell>
          <cell r="EB323">
            <v>7807.79216000007</v>
          </cell>
          <cell r="EC323">
            <v>3679.4816800000845</v>
          </cell>
          <cell r="ED323">
            <v>287.54415170010179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4533.063000000082</v>
          </cell>
          <cell r="G325">
            <v>2786.223000000231</v>
          </cell>
          <cell r="H325">
            <v>4748.5640000002459</v>
          </cell>
          <cell r="I325">
            <v>2733.6850000005215</v>
          </cell>
          <cell r="J325">
            <v>829.60769999958575</v>
          </cell>
          <cell r="K325">
            <v>969.37449999991804</v>
          </cell>
          <cell r="L325">
            <v>5117.4870000006631</v>
          </cell>
          <cell r="M325">
            <v>720.85599999967963</v>
          </cell>
          <cell r="N325">
            <v>708.44400000013411</v>
          </cell>
          <cell r="O325">
            <v>2980.4469999996945</v>
          </cell>
          <cell r="P325">
            <v>3531.8229999998584</v>
          </cell>
          <cell r="Q325">
            <v>3242.3839999996126</v>
          </cell>
          <cell r="R325">
            <v>-1949.3263000100851</v>
          </cell>
          <cell r="S325">
            <v>1625.7809999994934</v>
          </cell>
          <cell r="T325">
            <v>334.23500000033528</v>
          </cell>
          <cell r="U325">
            <v>229.58000000007451</v>
          </cell>
          <cell r="V325">
            <v>2857.8150000004098</v>
          </cell>
          <cell r="W325">
            <v>776.85800000000745</v>
          </cell>
          <cell r="X325">
            <v>745.22369999997318</v>
          </cell>
          <cell r="Y325">
            <v>-9578.0709999995306</v>
          </cell>
          <cell r="Z325">
            <v>601</v>
          </cell>
          <cell r="AA325">
            <v>-81.216000000014901</v>
          </cell>
          <cell r="AB325">
            <v>130.12999999988824</v>
          </cell>
          <cell r="AC325">
            <v>198.89000000059605</v>
          </cell>
          <cell r="AD325">
            <v>210.44799999985844</v>
          </cell>
          <cell r="AE325">
            <v>84359.272696837783</v>
          </cell>
          <cell r="AF325">
            <v>465.45678000058979</v>
          </cell>
          <cell r="AG325">
            <v>251.13372000027448</v>
          </cell>
          <cell r="AH325">
            <v>8593.9095000000671</v>
          </cell>
          <cell r="AI325">
            <v>17917.510100000538</v>
          </cell>
          <cell r="AJ325">
            <v>14054.850359999575</v>
          </cell>
          <cell r="AK325">
            <v>15393.650639999658</v>
          </cell>
          <cell r="AL325">
            <v>4133.9737870004028</v>
          </cell>
          <cell r="AM325">
            <v>6280.6336700003594</v>
          </cell>
          <cell r="AN325">
            <v>12296.158824840561</v>
          </cell>
          <cell r="AO325">
            <v>4759.0794000001624</v>
          </cell>
          <cell r="AP325">
            <v>-582.86008500028402</v>
          </cell>
          <cell r="AQ325">
            <v>795.77599999960512</v>
          </cell>
          <cell r="AR325">
            <v>137209.67219610512</v>
          </cell>
          <cell r="AS325">
            <v>1620.9111665999517</v>
          </cell>
          <cell r="AT325">
            <v>6467.1044469997287</v>
          </cell>
          <cell r="AU325">
            <v>14592.213299999945</v>
          </cell>
          <cell r="AV325">
            <v>19313.568299999461</v>
          </cell>
          <cell r="AW325">
            <v>21720.44820000045</v>
          </cell>
          <cell r="AX325">
            <v>22281.169939999469</v>
          </cell>
          <cell r="AY325">
            <v>7042.3948280001059</v>
          </cell>
          <cell r="AZ325">
            <v>10776.300784000196</v>
          </cell>
          <cell r="BA325">
            <v>15737.089590500109</v>
          </cell>
          <cell r="BB325">
            <v>13359.992569999769</v>
          </cell>
          <cell r="BC325">
            <v>3670.6318999994546</v>
          </cell>
          <cell r="BD325">
            <v>627.84716999996454</v>
          </cell>
          <cell r="BE325">
            <v>135703.40700700879</v>
          </cell>
          <cell r="BF325">
            <v>1204.5479899998754</v>
          </cell>
          <cell r="BG325">
            <v>7627.8347450001165</v>
          </cell>
          <cell r="BH325">
            <v>14718.709099999629</v>
          </cell>
          <cell r="BI325">
            <v>19149.194939999841</v>
          </cell>
          <cell r="BJ325">
            <v>21326.886900000274</v>
          </cell>
          <cell r="BK325">
            <v>21775.58787299972</v>
          </cell>
          <cell r="BL325">
            <v>8179.7053500004113</v>
          </cell>
          <cell r="BM325">
            <v>9669.1054299995303</v>
          </cell>
          <cell r="BN325">
            <v>14831.780139000155</v>
          </cell>
          <cell r="BO325">
            <v>10280.875760000199</v>
          </cell>
          <cell r="BP325">
            <v>5856.4620000002906</v>
          </cell>
          <cell r="BQ325">
            <v>1082.7167800003663</v>
          </cell>
          <cell r="BR325">
            <v>124484.29983389378</v>
          </cell>
          <cell r="BS325">
            <v>2610.2590070003644</v>
          </cell>
          <cell r="BT325">
            <v>3385.683202999644</v>
          </cell>
          <cell r="BU325">
            <v>14645.288730000146</v>
          </cell>
          <cell r="BV325">
            <v>18852.049569999799</v>
          </cell>
          <cell r="BW325">
            <v>19810.012036299333</v>
          </cell>
          <cell r="BX325">
            <v>20077.305332000367</v>
          </cell>
          <cell r="BY325">
            <v>8018.4439755994827</v>
          </cell>
          <cell r="BZ325">
            <v>9374.567300000228</v>
          </cell>
          <cell r="CA325">
            <v>12827.629350000061</v>
          </cell>
          <cell r="CB325">
            <v>9173.5955900000408</v>
          </cell>
          <cell r="CC325">
            <v>4554.5401300005615</v>
          </cell>
          <cell r="CD325">
            <v>1154.9256100002676</v>
          </cell>
          <cell r="CE325">
            <v>99800.337426990271</v>
          </cell>
          <cell r="CF325">
            <v>1067.1069100005552</v>
          </cell>
          <cell r="CG325">
            <v>5918.4479189999402</v>
          </cell>
          <cell r="CH325">
            <v>14846.861999999732</v>
          </cell>
          <cell r="CI325">
            <v>20807.10503999982</v>
          </cell>
          <cell r="CJ325">
            <v>13880.185030000284</v>
          </cell>
          <cell r="CK325">
            <v>15965.592040000483</v>
          </cell>
          <cell r="CL325">
            <v>8067.0059160003439</v>
          </cell>
          <cell r="CM325">
            <v>8923.8033000007272</v>
          </cell>
          <cell r="CN325">
            <v>11580.978962000459</v>
          </cell>
          <cell r="CO325">
            <v>-5739.4531699996442</v>
          </cell>
          <cell r="CP325">
            <v>3743.8592499997467</v>
          </cell>
          <cell r="CQ325">
            <v>738.84422999992967</v>
          </cell>
          <cell r="CR325">
            <v>110148.26515100896</v>
          </cell>
          <cell r="CS325">
            <v>1245.8709000004455</v>
          </cell>
          <cell r="CT325">
            <v>5121.199803000316</v>
          </cell>
          <cell r="CU325">
            <v>13633.664499999955</v>
          </cell>
          <cell r="CV325">
            <v>17632.740090000443</v>
          </cell>
          <cell r="CW325">
            <v>16350.470459999517</v>
          </cell>
          <cell r="CX325">
            <v>17164.982139999978</v>
          </cell>
          <cell r="CY325">
            <v>6956.11014300026</v>
          </cell>
          <cell r="CZ325">
            <v>7489.1172050004825</v>
          </cell>
          <cell r="DA325">
            <v>13251.651700000279</v>
          </cell>
          <cell r="DB325">
            <v>7750.5058599999174</v>
          </cell>
          <cell r="DC325">
            <v>3394.4521099999547</v>
          </cell>
          <cell r="DD325">
            <v>157.50023999996483</v>
          </cell>
          <cell r="DE325">
            <v>118744.89798701555</v>
          </cell>
          <cell r="DF325">
            <v>1216.1896700002253</v>
          </cell>
          <cell r="DG325">
            <v>5160.5748999994248</v>
          </cell>
          <cell r="DH325">
            <v>13547.567850000225</v>
          </cell>
          <cell r="DI325">
            <v>17431.927230000496</v>
          </cell>
          <cell r="DJ325">
            <v>16820.519360000268</v>
          </cell>
          <cell r="DK325">
            <v>17487.705799999647</v>
          </cell>
          <cell r="DL325">
            <v>7004.0007699998096</v>
          </cell>
          <cell r="DM325">
            <v>13505.933312999085</v>
          </cell>
          <cell r="DN325">
            <v>14018.916299999692</v>
          </cell>
          <cell r="DO325">
            <v>8073.4359400002286</v>
          </cell>
          <cell r="DP325">
            <v>4020.797499999404</v>
          </cell>
          <cell r="DQ325">
            <v>457.32935400027782</v>
          </cell>
          <cell r="DR325">
            <v>105407.2406887114</v>
          </cell>
          <cell r="DS325">
            <v>1156.6202100003138</v>
          </cell>
          <cell r="DT325">
            <v>4826.7665999997407</v>
          </cell>
          <cell r="DU325">
            <v>13448.175699999556</v>
          </cell>
          <cell r="DV325">
            <v>16332.677760000341</v>
          </cell>
          <cell r="DW325">
            <v>13635.409540999681</v>
          </cell>
          <cell r="DX325">
            <v>16904.995299999602</v>
          </cell>
          <cell r="DY325">
            <v>6826.6013390002772</v>
          </cell>
          <cell r="DZ325">
            <v>7487.5634469995275</v>
          </cell>
          <cell r="EA325">
            <v>13013.612800000235</v>
          </cell>
          <cell r="EB325">
            <v>7807.7921599997208</v>
          </cell>
          <cell r="EC325">
            <v>3679.4816800002009</v>
          </cell>
          <cell r="ED325">
            <v>287.54415170010179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Sch38 - UT - Solar T</v>
          </cell>
          <cell r="F359">
            <v>10533.986000000001</v>
          </cell>
          <cell r="G359">
            <v>11789.456</v>
          </cell>
          <cell r="H359">
            <v>18361.082999999999</v>
          </cell>
          <cell r="I359">
            <v>21207.119999999999</v>
          </cell>
          <cell r="J359">
            <v>24548.807000000001</v>
          </cell>
          <cell r="K359">
            <v>26080.38</v>
          </cell>
          <cell r="L359">
            <v>23606.065999999999</v>
          </cell>
          <cell r="M359">
            <v>23644.444</v>
          </cell>
          <cell r="N359">
            <v>20842.38</v>
          </cell>
          <cell r="O359">
            <v>16897.418000000001</v>
          </cell>
          <cell r="P359">
            <v>11381.16</v>
          </cell>
          <cell r="Q359">
            <v>8780.0990000000002</v>
          </cell>
          <cell r="R359">
            <v>216584.21599999999</v>
          </cell>
          <cell r="S359">
            <v>10481.286</v>
          </cell>
          <cell r="T359">
            <v>11730.487999999999</v>
          </cell>
          <cell r="U359">
            <v>18269.323</v>
          </cell>
          <cell r="V359">
            <v>21101.040000000001</v>
          </cell>
          <cell r="W359">
            <v>24426.109</v>
          </cell>
          <cell r="X359">
            <v>25950</v>
          </cell>
          <cell r="Y359">
            <v>23488.048999999999</v>
          </cell>
          <cell r="Z359">
            <v>23526.272000000001</v>
          </cell>
          <cell r="AA359">
            <v>20738.189999999999</v>
          </cell>
          <cell r="AB359">
            <v>16812.942999999999</v>
          </cell>
          <cell r="AC359">
            <v>11324.22</v>
          </cell>
          <cell r="AD359">
            <v>8736.2960000000003</v>
          </cell>
          <cell r="AE359">
            <v>215918.05200000003</v>
          </cell>
          <cell r="AF359">
            <v>10428.896000000001</v>
          </cell>
          <cell r="AG359">
            <v>12088.736999999999</v>
          </cell>
          <cell r="AH359">
            <v>18177.966</v>
          </cell>
          <cell r="AI359">
            <v>20995.59</v>
          </cell>
          <cell r="AJ359">
            <v>24303.937999999998</v>
          </cell>
          <cell r="AK359">
            <v>25820.19</v>
          </cell>
          <cell r="AL359">
            <v>23370.59</v>
          </cell>
          <cell r="AM359">
            <v>23408.688999999998</v>
          </cell>
          <cell r="AN359">
            <v>20634.48</v>
          </cell>
          <cell r="AO359">
            <v>16728.870999999999</v>
          </cell>
          <cell r="AP359">
            <v>11267.55</v>
          </cell>
          <cell r="AQ359">
            <v>8692.5550000000003</v>
          </cell>
          <cell r="AR359">
            <v>214423.94299999997</v>
          </cell>
          <cell r="AS359">
            <v>10376.723</v>
          </cell>
          <cell r="AT359">
            <v>11613.504000000001</v>
          </cell>
          <cell r="AU359">
            <v>18087.105</v>
          </cell>
          <cell r="AV359">
            <v>20890.59</v>
          </cell>
          <cell r="AW359">
            <v>24182.510999999999</v>
          </cell>
          <cell r="AX359">
            <v>25691.19</v>
          </cell>
          <cell r="AY359">
            <v>23253.751</v>
          </cell>
          <cell r="AZ359">
            <v>23291.633000000002</v>
          </cell>
          <cell r="BA359">
            <v>20531.37</v>
          </cell>
          <cell r="BB359">
            <v>16645.202000000001</v>
          </cell>
          <cell r="BC359">
            <v>11211.24</v>
          </cell>
          <cell r="BD359">
            <v>8649.1239999999998</v>
          </cell>
          <cell r="BE359">
            <v>213351.655</v>
          </cell>
          <cell r="BF359">
            <v>10324.891</v>
          </cell>
          <cell r="BG359">
            <v>11555.404</v>
          </cell>
          <cell r="BH359">
            <v>17996.708999999999</v>
          </cell>
          <cell r="BI359">
            <v>20786.099999999999</v>
          </cell>
          <cell r="BJ359">
            <v>24061.611000000001</v>
          </cell>
          <cell r="BK359">
            <v>25562.639999999999</v>
          </cell>
          <cell r="BL359">
            <v>23137.47</v>
          </cell>
          <cell r="BM359">
            <v>23175.103999999999</v>
          </cell>
          <cell r="BN359">
            <v>20428.68</v>
          </cell>
          <cell r="BO359">
            <v>16561.998</v>
          </cell>
          <cell r="BP359">
            <v>11155.2</v>
          </cell>
          <cell r="BQ359">
            <v>8605.848</v>
          </cell>
          <cell r="BR359">
            <v>212284.875</v>
          </cell>
          <cell r="BS359">
            <v>10273.276</v>
          </cell>
          <cell r="BT359">
            <v>11497.611999999999</v>
          </cell>
          <cell r="BU359">
            <v>17906.685000000001</v>
          </cell>
          <cell r="BV359">
            <v>20682.150000000001</v>
          </cell>
          <cell r="BW359">
            <v>23941.269</v>
          </cell>
          <cell r="BX359">
            <v>25434.84</v>
          </cell>
          <cell r="BY359">
            <v>23021.84</v>
          </cell>
          <cell r="BZ359">
            <v>23059.195</v>
          </cell>
          <cell r="CA359">
            <v>20326.560000000001</v>
          </cell>
          <cell r="CB359">
            <v>16479.197</v>
          </cell>
          <cell r="CC359">
            <v>11099.4</v>
          </cell>
          <cell r="CD359">
            <v>8562.8510000000006</v>
          </cell>
          <cell r="CE359">
            <v>211632.15</v>
          </cell>
          <cell r="CF359">
            <v>10221.94</v>
          </cell>
          <cell r="CG359">
            <v>11848.674999999999</v>
          </cell>
          <cell r="CH359">
            <v>17817.126</v>
          </cell>
          <cell r="CI359">
            <v>20578.8</v>
          </cell>
          <cell r="CJ359">
            <v>23821.578000000001</v>
          </cell>
          <cell r="CK359">
            <v>25307.73</v>
          </cell>
          <cell r="CL359">
            <v>22906.674999999999</v>
          </cell>
          <cell r="CM359">
            <v>22943.937000000002</v>
          </cell>
          <cell r="CN359">
            <v>20224.919999999998</v>
          </cell>
          <cell r="CO359">
            <v>16396.798999999999</v>
          </cell>
          <cell r="CP359">
            <v>11043.93</v>
          </cell>
          <cell r="CQ359">
            <v>8520.0400000000009</v>
          </cell>
          <cell r="CR359">
            <v>210167.663</v>
          </cell>
          <cell r="CS359">
            <v>10170.790000000001</v>
          </cell>
          <cell r="CT359">
            <v>11382.98</v>
          </cell>
          <cell r="CU359">
            <v>17728.125</v>
          </cell>
          <cell r="CV359">
            <v>20475.87</v>
          </cell>
          <cell r="CW359">
            <v>23702.507000000001</v>
          </cell>
          <cell r="CX359">
            <v>25181.19</v>
          </cell>
          <cell r="CY359">
            <v>22792.161</v>
          </cell>
          <cell r="CZ359">
            <v>22829.33</v>
          </cell>
          <cell r="DA359">
            <v>20123.79</v>
          </cell>
          <cell r="DB359">
            <v>16314.804</v>
          </cell>
          <cell r="DC359">
            <v>10988.67</v>
          </cell>
          <cell r="DD359">
            <v>8477.4459999999999</v>
          </cell>
          <cell r="DE359">
            <v>209116.68400000001</v>
          </cell>
          <cell r="DF359">
            <v>10119.950000000001</v>
          </cell>
          <cell r="DG359">
            <v>11326.056</v>
          </cell>
          <cell r="DH359">
            <v>17639.434000000001</v>
          </cell>
          <cell r="DI359">
            <v>20373.54</v>
          </cell>
          <cell r="DJ359">
            <v>23583.932000000001</v>
          </cell>
          <cell r="DK359">
            <v>25055.279999999999</v>
          </cell>
          <cell r="DL359">
            <v>22678.236000000001</v>
          </cell>
          <cell r="DM359">
            <v>22715.095000000001</v>
          </cell>
          <cell r="DN359">
            <v>20023.080000000002</v>
          </cell>
          <cell r="DO359">
            <v>16233.273999999999</v>
          </cell>
          <cell r="DP359">
            <v>10933.8</v>
          </cell>
          <cell r="DQ359">
            <v>8435.0069999999996</v>
          </cell>
          <cell r="DR359">
            <v>208071.00600000002</v>
          </cell>
          <cell r="DS359">
            <v>10069.326999999999</v>
          </cell>
          <cell r="DT359">
            <v>11269.384</v>
          </cell>
          <cell r="DU359">
            <v>17551.177</v>
          </cell>
          <cell r="DV359">
            <v>20271.63</v>
          </cell>
          <cell r="DW359">
            <v>23466.039000000001</v>
          </cell>
          <cell r="DX359">
            <v>24930.03</v>
          </cell>
          <cell r="DY359">
            <v>22564.776000000002</v>
          </cell>
          <cell r="DZ359">
            <v>22601.510999999999</v>
          </cell>
          <cell r="EA359">
            <v>19923.060000000001</v>
          </cell>
          <cell r="EB359">
            <v>16152.054</v>
          </cell>
          <cell r="EC359">
            <v>10879.14</v>
          </cell>
          <cell r="ED359">
            <v>8392.8780000000006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10533.986000000001</v>
          </cell>
          <cell r="G361">
            <v>11789.456</v>
          </cell>
          <cell r="H361">
            <v>18361.082999999999</v>
          </cell>
          <cell r="I361">
            <v>21207.119999999999</v>
          </cell>
          <cell r="J361">
            <v>24548.807000000001</v>
          </cell>
          <cell r="K361">
            <v>26080.38</v>
          </cell>
          <cell r="L361">
            <v>23606.065999999999</v>
          </cell>
          <cell r="M361">
            <v>23644.444</v>
          </cell>
          <cell r="N361">
            <v>20842.38</v>
          </cell>
          <cell r="O361">
            <v>16897.418000000001</v>
          </cell>
          <cell r="P361">
            <v>11381.16</v>
          </cell>
          <cell r="Q361">
            <v>8780.0990000000002</v>
          </cell>
          <cell r="R361">
            <v>216584.21599999999</v>
          </cell>
          <cell r="S361">
            <v>10481.286</v>
          </cell>
          <cell r="T361">
            <v>11730.487999999999</v>
          </cell>
          <cell r="U361">
            <v>18269.323</v>
          </cell>
          <cell r="V361">
            <v>21101.040000000001</v>
          </cell>
          <cell r="W361">
            <v>24426.109</v>
          </cell>
          <cell r="X361">
            <v>25950</v>
          </cell>
          <cell r="Y361">
            <v>23488.048999999999</v>
          </cell>
          <cell r="Z361">
            <v>23526.272000000001</v>
          </cell>
          <cell r="AA361">
            <v>20738.189999999999</v>
          </cell>
          <cell r="AB361">
            <v>16812.942999999999</v>
          </cell>
          <cell r="AC361">
            <v>11324.22</v>
          </cell>
          <cell r="AD361">
            <v>8736.2960000000003</v>
          </cell>
          <cell r="AE361">
            <v>215918.05200000003</v>
          </cell>
          <cell r="AF361">
            <v>10428.896000000001</v>
          </cell>
          <cell r="AG361">
            <v>12088.736999999999</v>
          </cell>
          <cell r="AH361">
            <v>18177.966</v>
          </cell>
          <cell r="AI361">
            <v>20995.59</v>
          </cell>
          <cell r="AJ361">
            <v>24303.937999999998</v>
          </cell>
          <cell r="AK361">
            <v>25820.19</v>
          </cell>
          <cell r="AL361">
            <v>23370.59</v>
          </cell>
          <cell r="AM361">
            <v>23408.688999999998</v>
          </cell>
          <cell r="AN361">
            <v>20634.48</v>
          </cell>
          <cell r="AO361">
            <v>16728.870999999999</v>
          </cell>
          <cell r="AP361">
            <v>11267.55</v>
          </cell>
          <cell r="AQ361">
            <v>8692.5550000000003</v>
          </cell>
          <cell r="AR361">
            <v>214423.94299999997</v>
          </cell>
          <cell r="AS361">
            <v>10376.723</v>
          </cell>
          <cell r="AT361">
            <v>11613.504000000001</v>
          </cell>
          <cell r="AU361">
            <v>18087.105</v>
          </cell>
          <cell r="AV361">
            <v>20890.59</v>
          </cell>
          <cell r="AW361">
            <v>24182.510999999999</v>
          </cell>
          <cell r="AX361">
            <v>25691.19</v>
          </cell>
          <cell r="AY361">
            <v>23253.751</v>
          </cell>
          <cell r="AZ361">
            <v>23291.633000000002</v>
          </cell>
          <cell r="BA361">
            <v>20531.37</v>
          </cell>
          <cell r="BB361">
            <v>16645.202000000001</v>
          </cell>
          <cell r="BC361">
            <v>11211.24</v>
          </cell>
          <cell r="BD361">
            <v>8649.1239999999998</v>
          </cell>
          <cell r="BE361">
            <v>213351.655</v>
          </cell>
          <cell r="BF361">
            <v>10324.891</v>
          </cell>
          <cell r="BG361">
            <v>11555.404</v>
          </cell>
          <cell r="BH361">
            <v>17996.708999999999</v>
          </cell>
          <cell r="BI361">
            <v>20786.099999999999</v>
          </cell>
          <cell r="BJ361">
            <v>24061.611000000001</v>
          </cell>
          <cell r="BK361">
            <v>25562.639999999999</v>
          </cell>
          <cell r="BL361">
            <v>23137.47</v>
          </cell>
          <cell r="BM361">
            <v>23175.103999999999</v>
          </cell>
          <cell r="BN361">
            <v>20428.68</v>
          </cell>
          <cell r="BO361">
            <v>16561.998</v>
          </cell>
          <cell r="BP361">
            <v>11155.2</v>
          </cell>
          <cell r="BQ361">
            <v>8605.848</v>
          </cell>
          <cell r="BR361">
            <v>212284.875</v>
          </cell>
          <cell r="BS361">
            <v>10273.276</v>
          </cell>
          <cell r="BT361">
            <v>11497.611999999999</v>
          </cell>
          <cell r="BU361">
            <v>17906.685000000001</v>
          </cell>
          <cell r="BV361">
            <v>20682.150000000001</v>
          </cell>
          <cell r="BW361">
            <v>23941.269</v>
          </cell>
          <cell r="BX361">
            <v>25434.84</v>
          </cell>
          <cell r="BY361">
            <v>23021.84</v>
          </cell>
          <cell r="BZ361">
            <v>23059.195</v>
          </cell>
          <cell r="CA361">
            <v>20326.560000000001</v>
          </cell>
          <cell r="CB361">
            <v>16479.197</v>
          </cell>
          <cell r="CC361">
            <v>11099.4</v>
          </cell>
          <cell r="CD361">
            <v>8562.8510000000006</v>
          </cell>
          <cell r="CE361">
            <v>211632.15</v>
          </cell>
          <cell r="CF361">
            <v>10221.94</v>
          </cell>
          <cell r="CG361">
            <v>11848.674999999999</v>
          </cell>
          <cell r="CH361">
            <v>17817.126</v>
          </cell>
          <cell r="CI361">
            <v>20578.8</v>
          </cell>
          <cell r="CJ361">
            <v>23821.578000000001</v>
          </cell>
          <cell r="CK361">
            <v>25307.73</v>
          </cell>
          <cell r="CL361">
            <v>22906.674999999999</v>
          </cell>
          <cell r="CM361">
            <v>22943.937000000002</v>
          </cell>
          <cell r="CN361">
            <v>20224.919999999998</v>
          </cell>
          <cell r="CO361">
            <v>16396.798999999999</v>
          </cell>
          <cell r="CP361">
            <v>11043.93</v>
          </cell>
          <cell r="CQ361">
            <v>8520.0400000000009</v>
          </cell>
          <cell r="CR361">
            <v>210167.663</v>
          </cell>
          <cell r="CS361">
            <v>10170.790000000001</v>
          </cell>
          <cell r="CT361">
            <v>11382.98</v>
          </cell>
          <cell r="CU361">
            <v>17728.125</v>
          </cell>
          <cell r="CV361">
            <v>20475.87</v>
          </cell>
          <cell r="CW361">
            <v>23702.507000000001</v>
          </cell>
          <cell r="CX361">
            <v>25181.19</v>
          </cell>
          <cell r="CY361">
            <v>22792.161</v>
          </cell>
          <cell r="CZ361">
            <v>22829.33</v>
          </cell>
          <cell r="DA361">
            <v>20123.79</v>
          </cell>
          <cell r="DB361">
            <v>16314.804</v>
          </cell>
          <cell r="DC361">
            <v>10988.67</v>
          </cell>
          <cell r="DD361">
            <v>8477.4459999999999</v>
          </cell>
          <cell r="DE361">
            <v>209116.68400000001</v>
          </cell>
          <cell r="DF361">
            <v>10119.950000000001</v>
          </cell>
          <cell r="DG361">
            <v>11326.056</v>
          </cell>
          <cell r="DH361">
            <v>17639.434000000001</v>
          </cell>
          <cell r="DI361">
            <v>20373.54</v>
          </cell>
          <cell r="DJ361">
            <v>23583.932000000001</v>
          </cell>
          <cell r="DK361">
            <v>25055.279999999999</v>
          </cell>
          <cell r="DL361">
            <v>22678.236000000001</v>
          </cell>
          <cell r="DM361">
            <v>22715.095000000001</v>
          </cell>
          <cell r="DN361">
            <v>20023.080000000002</v>
          </cell>
          <cell r="DO361">
            <v>16233.273999999999</v>
          </cell>
          <cell r="DP361">
            <v>10933.8</v>
          </cell>
          <cell r="DQ361">
            <v>8435.0069999999996</v>
          </cell>
          <cell r="DR361">
            <v>208071.00600000002</v>
          </cell>
          <cell r="DS361">
            <v>10069.326999999999</v>
          </cell>
          <cell r="DT361">
            <v>11269.384</v>
          </cell>
          <cell r="DU361">
            <v>17551.177</v>
          </cell>
          <cell r="DV361">
            <v>20271.63</v>
          </cell>
          <cell r="DW361">
            <v>23466.039000000001</v>
          </cell>
          <cell r="DX361">
            <v>24930.03</v>
          </cell>
          <cell r="DY361">
            <v>22564.776000000002</v>
          </cell>
          <cell r="DZ361">
            <v>22601.510999999999</v>
          </cell>
          <cell r="EA361">
            <v>19923.060000000001</v>
          </cell>
          <cell r="EB361">
            <v>16152.054</v>
          </cell>
          <cell r="EC361">
            <v>10879.14</v>
          </cell>
          <cell r="ED361">
            <v>8392.8780000000006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Glen Canyon A &amp; B Solar QFs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10533.986000000034</v>
          </cell>
          <cell r="G420">
            <v>11789.456000000122</v>
          </cell>
          <cell r="H420">
            <v>18361.083000000042</v>
          </cell>
          <cell r="I420">
            <v>21207.119999999879</v>
          </cell>
          <cell r="J420">
            <v>24548.80700000003</v>
          </cell>
          <cell r="K420">
            <v>26080.380000000005</v>
          </cell>
          <cell r="L420">
            <v>23606.065999999992</v>
          </cell>
          <cell r="M420">
            <v>23644.443999999901</v>
          </cell>
          <cell r="N420">
            <v>20842.379999999946</v>
          </cell>
          <cell r="O420">
            <v>16897.417999999947</v>
          </cell>
          <cell r="P420">
            <v>11381.159999999974</v>
          </cell>
          <cell r="Q420">
            <v>8780.0990000000456</v>
          </cell>
          <cell r="R420">
            <v>216584.21600000001</v>
          </cell>
          <cell r="S420">
            <v>10481.285999999964</v>
          </cell>
          <cell r="T420">
            <v>11730.488000000012</v>
          </cell>
          <cell r="U420">
            <v>18269.322999999858</v>
          </cell>
          <cell r="V420">
            <v>21101.039999999921</v>
          </cell>
          <cell r="W420">
            <v>24426.108999999939</v>
          </cell>
          <cell r="X420">
            <v>25950</v>
          </cell>
          <cell r="Y420">
            <v>23488.048999999999</v>
          </cell>
          <cell r="Z420">
            <v>23526.271999999997</v>
          </cell>
          <cell r="AA420">
            <v>20738.189999999828</v>
          </cell>
          <cell r="AB420">
            <v>16812.943000000087</v>
          </cell>
          <cell r="AC420">
            <v>11324.220000000088</v>
          </cell>
          <cell r="AD420">
            <v>8736.2960000000894</v>
          </cell>
          <cell r="AE420">
            <v>215918.05200000107</v>
          </cell>
          <cell r="AF420">
            <v>10428.896000000066</v>
          </cell>
          <cell r="AG420">
            <v>12088.736999999965</v>
          </cell>
          <cell r="AH420">
            <v>18177.966000000015</v>
          </cell>
          <cell r="AI420">
            <v>20995.590000000084</v>
          </cell>
          <cell r="AJ420">
            <v>24303.938000000082</v>
          </cell>
          <cell r="AK420">
            <v>25820.190000000177</v>
          </cell>
          <cell r="AL420">
            <v>23370.589999999851</v>
          </cell>
          <cell r="AM420">
            <v>23408.68899999978</v>
          </cell>
          <cell r="AN420">
            <v>20634.479999999981</v>
          </cell>
          <cell r="AO420">
            <v>16728.871000000043</v>
          </cell>
          <cell r="AP420">
            <v>11267.550000000047</v>
          </cell>
          <cell r="AQ420">
            <v>8692.5550000000512</v>
          </cell>
          <cell r="AR420">
            <v>214423.94299999997</v>
          </cell>
          <cell r="AS420">
            <v>10376.722999999998</v>
          </cell>
          <cell r="AT420">
            <v>11613.503999999957</v>
          </cell>
          <cell r="AU420">
            <v>18087.105000000214</v>
          </cell>
          <cell r="AV420">
            <v>20890.589999999851</v>
          </cell>
          <cell r="AW420">
            <v>24182.51099999994</v>
          </cell>
          <cell r="AX420">
            <v>25691.189999999944</v>
          </cell>
          <cell r="AY420">
            <v>23253.750999999698</v>
          </cell>
          <cell r="AZ420">
            <v>23291.633000000147</v>
          </cell>
          <cell r="BA420">
            <v>20531.370000000112</v>
          </cell>
          <cell r="BB420">
            <v>16645.202000000048</v>
          </cell>
          <cell r="BC420">
            <v>11211.239999999991</v>
          </cell>
          <cell r="BD420">
            <v>8649.1239999999525</v>
          </cell>
          <cell r="BE420">
            <v>213351.65499999747</v>
          </cell>
          <cell r="BF420">
            <v>10324.890999999829</v>
          </cell>
          <cell r="BG420">
            <v>11555.404000000097</v>
          </cell>
          <cell r="BH420">
            <v>17996.709000000264</v>
          </cell>
          <cell r="BI420">
            <v>20786.100000000093</v>
          </cell>
          <cell r="BJ420">
            <v>24061.611000000034</v>
          </cell>
          <cell r="BK420">
            <v>25562.64000000013</v>
          </cell>
          <cell r="BL420">
            <v>23137.469999999972</v>
          </cell>
          <cell r="BM420">
            <v>23175.10400000005</v>
          </cell>
          <cell r="BN420">
            <v>20428.679999999935</v>
          </cell>
          <cell r="BO420">
            <v>16561.998000000138</v>
          </cell>
          <cell r="BP420">
            <v>11155.199999999953</v>
          </cell>
          <cell r="BQ420">
            <v>8605.8479999999981</v>
          </cell>
          <cell r="BR420">
            <v>212284.875</v>
          </cell>
          <cell r="BS420">
            <v>10273.276000000071</v>
          </cell>
          <cell r="BT420">
            <v>11497.611999999732</v>
          </cell>
          <cell r="BU420">
            <v>17906.685000000056</v>
          </cell>
          <cell r="BV420">
            <v>20682.15000000014</v>
          </cell>
          <cell r="BW420">
            <v>23941.269000000088</v>
          </cell>
          <cell r="BX420">
            <v>25434.840000000084</v>
          </cell>
          <cell r="BY420">
            <v>23021.840000000084</v>
          </cell>
          <cell r="BZ420">
            <v>23059.194999999832</v>
          </cell>
          <cell r="CA420">
            <v>20326.560000000056</v>
          </cell>
          <cell r="CB420">
            <v>16479.196999999927</v>
          </cell>
          <cell r="CC420">
            <v>11099.399999999907</v>
          </cell>
          <cell r="CD420">
            <v>8562.8509999999078</v>
          </cell>
          <cell r="CE420">
            <v>211632.14999999851</v>
          </cell>
          <cell r="CF420">
            <v>10221.939999999944</v>
          </cell>
          <cell r="CG420">
            <v>11848.675000000047</v>
          </cell>
          <cell r="CH420">
            <v>17817.126000000164</v>
          </cell>
          <cell r="CI420">
            <v>20578.800000000047</v>
          </cell>
          <cell r="CJ420">
            <v>23821.57799999998</v>
          </cell>
          <cell r="CK420">
            <v>25307.729999999981</v>
          </cell>
          <cell r="CL420">
            <v>22906.674999999814</v>
          </cell>
          <cell r="CM420">
            <v>22943.936999999918</v>
          </cell>
          <cell r="CN420">
            <v>20224.919999999925</v>
          </cell>
          <cell r="CO420">
            <v>16396.798999999883</v>
          </cell>
          <cell r="CP420">
            <v>11043.929999999935</v>
          </cell>
          <cell r="CQ420">
            <v>8520.0400000000373</v>
          </cell>
          <cell r="CR420">
            <v>210167.66300000064</v>
          </cell>
          <cell r="CS420">
            <v>10170.790000000037</v>
          </cell>
          <cell r="CT420">
            <v>11382.979999999981</v>
          </cell>
          <cell r="CU420">
            <v>17728.125000000233</v>
          </cell>
          <cell r="CV420">
            <v>20475.870000000112</v>
          </cell>
          <cell r="CW420">
            <v>23702.50699999975</v>
          </cell>
          <cell r="CX420">
            <v>25181.189999999944</v>
          </cell>
          <cell r="CY420">
            <v>22792.161000000313</v>
          </cell>
          <cell r="CZ420">
            <v>22829.330000000075</v>
          </cell>
          <cell r="DA420">
            <v>20123.790000000037</v>
          </cell>
          <cell r="DB420">
            <v>16314.804000000004</v>
          </cell>
          <cell r="DC420">
            <v>10988.670000000158</v>
          </cell>
          <cell r="DD420">
            <v>8477.4460000001127</v>
          </cell>
          <cell r="DE420">
            <v>209116.68400000036</v>
          </cell>
          <cell r="DF420">
            <v>10119.950000000186</v>
          </cell>
          <cell r="DG420">
            <v>11326.056000000099</v>
          </cell>
          <cell r="DH420">
            <v>17639.433999999892</v>
          </cell>
          <cell r="DI420">
            <v>20373.539999999804</v>
          </cell>
          <cell r="DJ420">
            <v>23583.93200000003</v>
          </cell>
          <cell r="DK420">
            <v>25055.280000000028</v>
          </cell>
          <cell r="DL420">
            <v>22678.235999999568</v>
          </cell>
          <cell r="DM420">
            <v>22715.094999999972</v>
          </cell>
          <cell r="DN420">
            <v>20023.080000000075</v>
          </cell>
          <cell r="DO420">
            <v>16233.273999999976</v>
          </cell>
          <cell r="DP420">
            <v>10933.800000000047</v>
          </cell>
          <cell r="DQ420">
            <v>8435.0070000000997</v>
          </cell>
          <cell r="DR420">
            <v>208071.00600000098</v>
          </cell>
          <cell r="DS420">
            <v>10069.327000000048</v>
          </cell>
          <cell r="DT420">
            <v>11269.384000000078</v>
          </cell>
          <cell r="DU420">
            <v>17551.177000000142</v>
          </cell>
          <cell r="DV420">
            <v>20271.630000000121</v>
          </cell>
          <cell r="DW420">
            <v>23466.038999999873</v>
          </cell>
          <cell r="DX420">
            <v>24930.029999999795</v>
          </cell>
          <cell r="DY420">
            <v>22564.776000000071</v>
          </cell>
          <cell r="DZ420">
            <v>22601.51099999994</v>
          </cell>
          <cell r="EA420">
            <v>19923.060000000056</v>
          </cell>
          <cell r="EB420">
            <v>16152.054000000004</v>
          </cell>
          <cell r="EC420">
            <v>10879.14000000013</v>
          </cell>
          <cell r="ED420">
            <v>8392.8780000000261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10533.986000000034</v>
          </cell>
          <cell r="G430">
            <v>11789.456000000122</v>
          </cell>
          <cell r="H430">
            <v>18361.083000000042</v>
          </cell>
          <cell r="I430">
            <v>21207.119999999879</v>
          </cell>
          <cell r="J430">
            <v>24548.80700000003</v>
          </cell>
          <cell r="K430">
            <v>26080.380000000005</v>
          </cell>
          <cell r="L430">
            <v>23606.065999999992</v>
          </cell>
          <cell r="M430">
            <v>23644.443999999901</v>
          </cell>
          <cell r="N430">
            <v>20842.379999999946</v>
          </cell>
          <cell r="O430">
            <v>16897.417999999947</v>
          </cell>
          <cell r="P430">
            <v>11381.159999999974</v>
          </cell>
          <cell r="Q430">
            <v>8780.0990000000456</v>
          </cell>
          <cell r="R430">
            <v>216584.21600000001</v>
          </cell>
          <cell r="S430">
            <v>10481.285999999964</v>
          </cell>
          <cell r="T430">
            <v>11730.488000000012</v>
          </cell>
          <cell r="U430">
            <v>18269.322999999858</v>
          </cell>
          <cell r="V430">
            <v>21101.039999999921</v>
          </cell>
          <cell r="W430">
            <v>24426.108999999939</v>
          </cell>
          <cell r="X430">
            <v>25950</v>
          </cell>
          <cell r="Y430">
            <v>23488.048999999999</v>
          </cell>
          <cell r="Z430">
            <v>23526.271999999997</v>
          </cell>
          <cell r="AA430">
            <v>20738.189999999828</v>
          </cell>
          <cell r="AB430">
            <v>16812.943000000087</v>
          </cell>
          <cell r="AC430">
            <v>11324.220000000088</v>
          </cell>
          <cell r="AD430">
            <v>8736.2960000000894</v>
          </cell>
          <cell r="AE430">
            <v>215918.05200000107</v>
          </cell>
          <cell r="AF430">
            <v>10428.896000000066</v>
          </cell>
          <cell r="AG430">
            <v>12088.736999999965</v>
          </cell>
          <cell r="AH430">
            <v>18177.966000000015</v>
          </cell>
          <cell r="AI430">
            <v>20995.590000000084</v>
          </cell>
          <cell r="AJ430">
            <v>24303.938000000082</v>
          </cell>
          <cell r="AK430">
            <v>25820.190000000177</v>
          </cell>
          <cell r="AL430">
            <v>23370.589999999851</v>
          </cell>
          <cell r="AM430">
            <v>23408.68899999978</v>
          </cell>
          <cell r="AN430">
            <v>20634.479999999981</v>
          </cell>
          <cell r="AO430">
            <v>16728.871000000043</v>
          </cell>
          <cell r="AP430">
            <v>11267.550000000047</v>
          </cell>
          <cell r="AQ430">
            <v>8692.5550000000512</v>
          </cell>
          <cell r="AR430">
            <v>214423.94299999997</v>
          </cell>
          <cell r="AS430">
            <v>10376.722999999998</v>
          </cell>
          <cell r="AT430">
            <v>11613.503999999957</v>
          </cell>
          <cell r="AU430">
            <v>18087.105000000214</v>
          </cell>
          <cell r="AV430">
            <v>20890.589999999851</v>
          </cell>
          <cell r="AW430">
            <v>24182.51099999994</v>
          </cell>
          <cell r="AX430">
            <v>25691.189999999944</v>
          </cell>
          <cell r="AY430">
            <v>23253.750999999698</v>
          </cell>
          <cell r="AZ430">
            <v>23291.633000000147</v>
          </cell>
          <cell r="BA430">
            <v>20531.370000000112</v>
          </cell>
          <cell r="BB430">
            <v>16645.202000000048</v>
          </cell>
          <cell r="BC430">
            <v>11211.239999999991</v>
          </cell>
          <cell r="BD430">
            <v>8649.1239999999525</v>
          </cell>
          <cell r="BE430">
            <v>213351.65499999747</v>
          </cell>
          <cell r="BF430">
            <v>10324.890999999829</v>
          </cell>
          <cell r="BG430">
            <v>11555.404000000097</v>
          </cell>
          <cell r="BH430">
            <v>17996.709000000264</v>
          </cell>
          <cell r="BI430">
            <v>20786.100000000093</v>
          </cell>
          <cell r="BJ430">
            <v>24061.611000000034</v>
          </cell>
          <cell r="BK430">
            <v>25562.64000000013</v>
          </cell>
          <cell r="BL430">
            <v>23137.469999999972</v>
          </cell>
          <cell r="BM430">
            <v>23175.10400000005</v>
          </cell>
          <cell r="BN430">
            <v>20428.679999999935</v>
          </cell>
          <cell r="BO430">
            <v>16561.998000000138</v>
          </cell>
          <cell r="BP430">
            <v>11155.199999999953</v>
          </cell>
          <cell r="BQ430">
            <v>8605.8479999999981</v>
          </cell>
          <cell r="BR430">
            <v>212284.875</v>
          </cell>
          <cell r="BS430">
            <v>10273.276000000071</v>
          </cell>
          <cell r="BT430">
            <v>11497.611999999732</v>
          </cell>
          <cell r="BU430">
            <v>17906.685000000056</v>
          </cell>
          <cell r="BV430">
            <v>20682.15000000014</v>
          </cell>
          <cell r="BW430">
            <v>23941.269000000088</v>
          </cell>
          <cell r="BX430">
            <v>25434.840000000084</v>
          </cell>
          <cell r="BY430">
            <v>23021.840000000084</v>
          </cell>
          <cell r="BZ430">
            <v>23059.194999999832</v>
          </cell>
          <cell r="CA430">
            <v>20326.560000000056</v>
          </cell>
          <cell r="CB430">
            <v>16479.196999999927</v>
          </cell>
          <cell r="CC430">
            <v>11099.399999999907</v>
          </cell>
          <cell r="CD430">
            <v>8562.8509999999078</v>
          </cell>
          <cell r="CE430">
            <v>211632.14999999851</v>
          </cell>
          <cell r="CF430">
            <v>10221.939999999944</v>
          </cell>
          <cell r="CG430">
            <v>11848.675000000047</v>
          </cell>
          <cell r="CH430">
            <v>17817.126000000164</v>
          </cell>
          <cell r="CI430">
            <v>20578.800000000047</v>
          </cell>
          <cell r="CJ430">
            <v>23821.57799999998</v>
          </cell>
          <cell r="CK430">
            <v>25307.729999999981</v>
          </cell>
          <cell r="CL430">
            <v>22906.674999999814</v>
          </cell>
          <cell r="CM430">
            <v>22943.936999999918</v>
          </cell>
          <cell r="CN430">
            <v>20224.919999999925</v>
          </cell>
          <cell r="CO430">
            <v>16396.798999999883</v>
          </cell>
          <cell r="CP430">
            <v>11043.929999999935</v>
          </cell>
          <cell r="CQ430">
            <v>8520.0400000000373</v>
          </cell>
          <cell r="CR430">
            <v>210167.66300000064</v>
          </cell>
          <cell r="CS430">
            <v>10170.790000000037</v>
          </cell>
          <cell r="CT430">
            <v>11382.979999999981</v>
          </cell>
          <cell r="CU430">
            <v>17728.125000000233</v>
          </cell>
          <cell r="CV430">
            <v>20475.870000000112</v>
          </cell>
          <cell r="CW430">
            <v>23702.50699999975</v>
          </cell>
          <cell r="CX430">
            <v>25181.189999999944</v>
          </cell>
          <cell r="CY430">
            <v>22792.161000000313</v>
          </cell>
          <cell r="CZ430">
            <v>22829.330000000075</v>
          </cell>
          <cell r="DA430">
            <v>20123.790000000037</v>
          </cell>
          <cell r="DB430">
            <v>16314.804000000004</v>
          </cell>
          <cell r="DC430">
            <v>10988.670000000158</v>
          </cell>
          <cell r="DD430">
            <v>8477.4460000001127</v>
          </cell>
          <cell r="DE430">
            <v>209116.68400000036</v>
          </cell>
          <cell r="DF430">
            <v>10119.950000000186</v>
          </cell>
          <cell r="DG430">
            <v>11326.056000000099</v>
          </cell>
          <cell r="DH430">
            <v>17639.433999999892</v>
          </cell>
          <cell r="DI430">
            <v>20373.539999999804</v>
          </cell>
          <cell r="DJ430">
            <v>23583.93200000003</v>
          </cell>
          <cell r="DK430">
            <v>25055.280000000028</v>
          </cell>
          <cell r="DL430">
            <v>22678.235999999568</v>
          </cell>
          <cell r="DM430">
            <v>22715.094999999972</v>
          </cell>
          <cell r="DN430">
            <v>20023.080000000075</v>
          </cell>
          <cell r="DO430">
            <v>16233.273999999976</v>
          </cell>
          <cell r="DP430">
            <v>10933.800000000047</v>
          </cell>
          <cell r="DQ430">
            <v>8435.0070000000997</v>
          </cell>
          <cell r="DR430">
            <v>208071.00600000098</v>
          </cell>
          <cell r="DS430">
            <v>10069.327000000048</v>
          </cell>
          <cell r="DT430">
            <v>11269.384000000078</v>
          </cell>
          <cell r="DU430">
            <v>17551.177000000142</v>
          </cell>
          <cell r="DV430">
            <v>20271.630000000121</v>
          </cell>
          <cell r="DW430">
            <v>23466.038999999873</v>
          </cell>
          <cell r="DX430">
            <v>24930.029999999795</v>
          </cell>
          <cell r="DY430">
            <v>22564.776000000071</v>
          </cell>
          <cell r="DZ430">
            <v>22601.51099999994</v>
          </cell>
          <cell r="EA430">
            <v>19923.060000000056</v>
          </cell>
          <cell r="EB430">
            <v>16152.054000000004</v>
          </cell>
          <cell r="EC430">
            <v>10879.14000000013</v>
          </cell>
          <cell r="ED430">
            <v>8392.8780000000261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-330.66931000000022</v>
          </cell>
          <cell r="H459">
            <v>-362.83300000000054</v>
          </cell>
          <cell r="I459">
            <v>-1120.1306000000004</v>
          </cell>
          <cell r="J459">
            <v>-0.93699999999989814</v>
          </cell>
          <cell r="K459">
            <v>-193.45469999999841</v>
          </cell>
          <cell r="L459">
            <v>-225.03927599999952</v>
          </cell>
          <cell r="M459">
            <v>-201.89379999999983</v>
          </cell>
          <cell r="N459">
            <v>0</v>
          </cell>
          <cell r="O459">
            <v>0</v>
          </cell>
          <cell r="P459">
            <v>-38.048580000000015</v>
          </cell>
          <cell r="Q459">
            <v>0</v>
          </cell>
          <cell r="R459">
            <v>-366.87479200000234</v>
          </cell>
          <cell r="S459">
            <v>0</v>
          </cell>
          <cell r="T459">
            <v>0</v>
          </cell>
          <cell r="U459">
            <v>-14.638301999999999</v>
          </cell>
          <cell r="V459">
            <v>-123.14260000000013</v>
          </cell>
          <cell r="W459">
            <v>-132.1259</v>
          </cell>
          <cell r="X459">
            <v>-48.161000000000058</v>
          </cell>
          <cell r="Y459">
            <v>-47.743160000001808</v>
          </cell>
          <cell r="Z459">
            <v>-1.0638299999995979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-3.6043600000011793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-3.2519999999985885</v>
          </cell>
          <cell r="AM459">
            <v>-0.35235999999986234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-1.5981999999967229</v>
          </cell>
          <cell r="AS459">
            <v>0</v>
          </cell>
          <cell r="AT459">
            <v>-1.5981999999999061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110.93740999999864</v>
          </cell>
          <cell r="BF459">
            <v>-17.994400000000041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-4.5787000000000262</v>
          </cell>
          <cell r="BL459">
            <v>-4.280069999999796</v>
          </cell>
          <cell r="BM459">
            <v>137.79057999999986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-27.283830000000307</v>
          </cell>
          <cell r="BS459">
            <v>0</v>
          </cell>
          <cell r="BT459">
            <v>0</v>
          </cell>
          <cell r="BU459">
            <v>0</v>
          </cell>
          <cell r="BV459">
            <v>-11.752000000000407</v>
          </cell>
          <cell r="BW459">
            <v>-3.0598999999997432</v>
          </cell>
          <cell r="BX459">
            <v>-8.9797299999991083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-3.492200000000139</v>
          </cell>
          <cell r="CD459">
            <v>0</v>
          </cell>
          <cell r="CE459">
            <v>-143.9773000000132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-233.45640000000094</v>
          </cell>
          <cell r="CK459">
            <v>-37.587499999997817</v>
          </cell>
          <cell r="CL459">
            <v>-94.888600000000224</v>
          </cell>
          <cell r="CM459">
            <v>-20.529700000000048</v>
          </cell>
          <cell r="CN459">
            <v>-188.1880000000001</v>
          </cell>
          <cell r="CO459">
            <v>434.14799999999923</v>
          </cell>
          <cell r="CP459">
            <v>-3.4751000000005661</v>
          </cell>
          <cell r="CQ459">
            <v>0</v>
          </cell>
          <cell r="CR459">
            <v>-490.79624000000331</v>
          </cell>
          <cell r="CS459">
            <v>0</v>
          </cell>
          <cell r="CT459">
            <v>-4.70049999999992</v>
          </cell>
          <cell r="CU459">
            <v>-42.024300000000011</v>
          </cell>
          <cell r="CV459">
            <v>0</v>
          </cell>
          <cell r="CW459">
            <v>-144.86969999999928</v>
          </cell>
          <cell r="CX459">
            <v>-12.730900000002293</v>
          </cell>
          <cell r="CY459">
            <v>-16.062339999999949</v>
          </cell>
          <cell r="CZ459">
            <v>-41.199600000000373</v>
          </cell>
          <cell r="DA459">
            <v>0</v>
          </cell>
          <cell r="DB459">
            <v>-225.75139999999919</v>
          </cell>
          <cell r="DC459">
            <v>-3.4575000000004366</v>
          </cell>
          <cell r="DD459">
            <v>0</v>
          </cell>
          <cell r="DE459">
            <v>-271.36187100000097</v>
          </cell>
          <cell r="DF459">
            <v>-18.654999999999745</v>
          </cell>
          <cell r="DG459">
            <v>0</v>
          </cell>
          <cell r="DH459">
            <v>0</v>
          </cell>
          <cell r="DI459">
            <v>-11.576171000000045</v>
          </cell>
          <cell r="DJ459">
            <v>-159.46139999999832</v>
          </cell>
          <cell r="DK459">
            <v>-4.0892999999996391</v>
          </cell>
          <cell r="DL459">
            <v>-33.417399999999816</v>
          </cell>
          <cell r="DM459">
            <v>-38.552599999999984</v>
          </cell>
          <cell r="DN459">
            <v>0</v>
          </cell>
          <cell r="DO459">
            <v>-5.327000000001135</v>
          </cell>
          <cell r="DP459">
            <v>-0.25399999999899592</v>
          </cell>
          <cell r="DQ459">
            <v>-2.899999999863212E-2</v>
          </cell>
          <cell r="DR459">
            <v>-314.84642999999051</v>
          </cell>
          <cell r="DS459">
            <v>0</v>
          </cell>
          <cell r="DT459">
            <v>-32.655300000000352</v>
          </cell>
          <cell r="DU459">
            <v>0</v>
          </cell>
          <cell r="DV459">
            <v>0</v>
          </cell>
          <cell r="DW459">
            <v>-202.53229999999894</v>
          </cell>
          <cell r="DX459">
            <v>-8.7525999999998021</v>
          </cell>
          <cell r="DY459">
            <v>-31.12329999999929</v>
          </cell>
          <cell r="DZ459">
            <v>-39.346930000000157</v>
          </cell>
          <cell r="EA459">
            <v>0</v>
          </cell>
          <cell r="EB459">
            <v>-0.18100000000049477</v>
          </cell>
          <cell r="EC459">
            <v>-0.25500000000101863</v>
          </cell>
          <cell r="ED459">
            <v>0</v>
          </cell>
        </row>
        <row r="460">
          <cell r="C460" t="str">
            <v>Four Corners</v>
          </cell>
          <cell r="F460">
            <v>-1248.3189999999995</v>
          </cell>
          <cell r="G460">
            <v>-1753.3919999999998</v>
          </cell>
          <cell r="H460">
            <v>-2050.5979999999981</v>
          </cell>
          <cell r="I460">
            <v>-2434.5400000000081</v>
          </cell>
          <cell r="J460">
            <v>-1553.023000000001</v>
          </cell>
          <cell r="K460">
            <v>-260.93799999999828</v>
          </cell>
          <cell r="L460">
            <v>0</v>
          </cell>
          <cell r="M460">
            <v>2.1279999999990196E-2</v>
          </cell>
          <cell r="N460">
            <v>-68.515799999999672</v>
          </cell>
          <cell r="O460">
            <v>-1321.5320000000011</v>
          </cell>
          <cell r="P460">
            <v>-351.40099999999984</v>
          </cell>
          <cell r="Q460">
            <v>-601.00600000000122</v>
          </cell>
          <cell r="R460">
            <v>-3685.2426800000248</v>
          </cell>
          <cell r="S460">
            <v>-159.21720000000005</v>
          </cell>
          <cell r="T460">
            <v>-37.220579999999984</v>
          </cell>
          <cell r="U460">
            <v>-104.75450000000001</v>
          </cell>
          <cell r="V460">
            <v>-1254.4550000000017</v>
          </cell>
          <cell r="W460">
            <v>-1080.3099999999977</v>
          </cell>
          <cell r="X460">
            <v>-825.26999999998952</v>
          </cell>
          <cell r="Y460">
            <v>0</v>
          </cell>
          <cell r="Z460">
            <v>0</v>
          </cell>
          <cell r="AA460">
            <v>-51.705400000000054</v>
          </cell>
          <cell r="AB460">
            <v>-172.30999999999995</v>
          </cell>
          <cell r="AC460">
            <v>0</v>
          </cell>
          <cell r="AD460">
            <v>0</v>
          </cell>
          <cell r="AE460">
            <v>501.69273000003886</v>
          </cell>
          <cell r="AF460">
            <v>0</v>
          </cell>
          <cell r="AG460">
            <v>-12.469299999999976</v>
          </cell>
          <cell r="AH460">
            <v>-0.44067000000001144</v>
          </cell>
          <cell r="AI460">
            <v>-3.0290000000004511</v>
          </cell>
          <cell r="AJ460">
            <v>95.812999999994645</v>
          </cell>
          <cell r="AK460">
            <v>119.90000000000146</v>
          </cell>
          <cell r="AL460">
            <v>0</v>
          </cell>
          <cell r="AM460">
            <v>165.21959999999999</v>
          </cell>
          <cell r="AN460">
            <v>180.89999999999418</v>
          </cell>
          <cell r="AO460">
            <v>-56.797100000000228</v>
          </cell>
          <cell r="AP460">
            <v>174.38819999999998</v>
          </cell>
          <cell r="AQ460">
            <v>-161.79200000000128</v>
          </cell>
          <cell r="AR460">
            <v>-536.78684000000067</v>
          </cell>
          <cell r="AS460">
            <v>-3.1264400000000023</v>
          </cell>
          <cell r="AT460">
            <v>0</v>
          </cell>
          <cell r="AU460">
            <v>-0.6582000000000221</v>
          </cell>
          <cell r="AV460">
            <v>0</v>
          </cell>
          <cell r="AW460">
            <v>-1.5461999999999989</v>
          </cell>
          <cell r="AX460">
            <v>-52.239999999999782</v>
          </cell>
          <cell r="AY460">
            <v>0</v>
          </cell>
          <cell r="AZ460">
            <v>0</v>
          </cell>
          <cell r="BA460">
            <v>-5.0049999999991996</v>
          </cell>
          <cell r="BB460">
            <v>-91.606999999999971</v>
          </cell>
          <cell r="BC460">
            <v>-14.713999999999942</v>
          </cell>
          <cell r="BD460">
            <v>-367.88999999999942</v>
          </cell>
          <cell r="BE460">
            <v>209.76140000000305</v>
          </cell>
          <cell r="BF460">
            <v>-10.462300000000141</v>
          </cell>
          <cell r="BG460">
            <v>321.98750000000001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-4.9790000000000418</v>
          </cell>
          <cell r="BO460">
            <v>-74.637700000000223</v>
          </cell>
          <cell r="BP460">
            <v>-0.43209999999999127</v>
          </cell>
          <cell r="BQ460">
            <v>-21.715000000000146</v>
          </cell>
          <cell r="BR460">
            <v>-256.00576000000001</v>
          </cell>
          <cell r="BS460">
            <v>-39.609600000000228</v>
          </cell>
          <cell r="BT460">
            <v>-41.229000000000269</v>
          </cell>
          <cell r="BU460">
            <v>-23.277199999999993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-4.954560000000015</v>
          </cell>
          <cell r="CB460">
            <v>-74.266399999999521</v>
          </cell>
          <cell r="CC460">
            <v>-10.647999999999229</v>
          </cell>
          <cell r="CD460">
            <v>-62.02100000000064</v>
          </cell>
          <cell r="CE460">
            <v>-24.197219999994559</v>
          </cell>
          <cell r="CF460">
            <v>-66.291000000000167</v>
          </cell>
          <cell r="CG460">
            <v>-9.4483999999999924</v>
          </cell>
          <cell r="CH460">
            <v>-23.593960000000038</v>
          </cell>
          <cell r="CI460">
            <v>0</v>
          </cell>
          <cell r="CJ460">
            <v>-2.7295000000003711</v>
          </cell>
          <cell r="CK460">
            <v>0</v>
          </cell>
          <cell r="CL460">
            <v>-30.566959999999995</v>
          </cell>
          <cell r="CM460">
            <v>0</v>
          </cell>
          <cell r="CN460">
            <v>-38.835399999999936</v>
          </cell>
          <cell r="CO460">
            <v>199.74900000000162</v>
          </cell>
          <cell r="CP460">
            <v>0</v>
          </cell>
          <cell r="CQ460">
            <v>-52.480999999999767</v>
          </cell>
          <cell r="CR460">
            <v>-1625.841619999992</v>
          </cell>
          <cell r="CS460">
            <v>-83.039800000000014</v>
          </cell>
          <cell r="CT460">
            <v>-6.2674999999999272</v>
          </cell>
          <cell r="CU460">
            <v>-23.47663</v>
          </cell>
          <cell r="CV460">
            <v>-23.268490000000043</v>
          </cell>
          <cell r="CW460">
            <v>-0.90449999999964348</v>
          </cell>
          <cell r="CX460">
            <v>-49.998700000000099</v>
          </cell>
          <cell r="CY460">
            <v>0</v>
          </cell>
          <cell r="CZ460">
            <v>0</v>
          </cell>
          <cell r="DA460">
            <v>77.101699999999255</v>
          </cell>
          <cell r="DB460">
            <v>-787.38910000000033</v>
          </cell>
          <cell r="DC460">
            <v>-693.79159999999956</v>
          </cell>
          <cell r="DD460">
            <v>-34.806999999997061</v>
          </cell>
          <cell r="DE460">
            <v>-174.75767899999846</v>
          </cell>
          <cell r="DF460">
            <v>-28.985499999999774</v>
          </cell>
          <cell r="DG460">
            <v>-3.1188499999999522</v>
          </cell>
          <cell r="DH460">
            <v>-0.21456899999999735</v>
          </cell>
          <cell r="DI460">
            <v>-11.576159999999959</v>
          </cell>
          <cell r="DJ460">
            <v>0</v>
          </cell>
          <cell r="DK460">
            <v>-4.3573999999999842</v>
          </cell>
          <cell r="DL460">
            <v>0</v>
          </cell>
          <cell r="DM460">
            <v>0</v>
          </cell>
          <cell r="DN460">
            <v>-11.922499999999673</v>
          </cell>
          <cell r="DO460">
            <v>-97.302599999999984</v>
          </cell>
          <cell r="DP460">
            <v>0</v>
          </cell>
          <cell r="DQ460">
            <v>-17.280099999999948</v>
          </cell>
          <cell r="DR460">
            <v>-139.92234499999904</v>
          </cell>
          <cell r="DS460">
            <v>0</v>
          </cell>
          <cell r="DT460">
            <v>-3.1030999999999267</v>
          </cell>
          <cell r="DU460">
            <v>-0.21374499999999941</v>
          </cell>
          <cell r="DV460">
            <v>-8.5773000000003776</v>
          </cell>
          <cell r="DW460">
            <v>-3.8083999999998923</v>
          </cell>
          <cell r="DX460">
            <v>0</v>
          </cell>
          <cell r="DY460">
            <v>0</v>
          </cell>
          <cell r="DZ460">
            <v>0</v>
          </cell>
          <cell r="EA460">
            <v>-9.5270000000000437</v>
          </cell>
          <cell r="EB460">
            <v>-72.910699999999906</v>
          </cell>
          <cell r="EC460">
            <v>-3.4221000000002277</v>
          </cell>
          <cell r="ED460">
            <v>-38.360000000000582</v>
          </cell>
        </row>
        <row r="461">
          <cell r="C461" t="str">
            <v>Mid Columbia</v>
          </cell>
          <cell r="F461">
            <v>-1539.5899999999965</v>
          </cell>
          <cell r="G461">
            <v>-5740.2199999999721</v>
          </cell>
          <cell r="H461">
            <v>-6512.5599999999977</v>
          </cell>
          <cell r="I461">
            <v>-4739.3000000000466</v>
          </cell>
          <cell r="J461">
            <v>-12463.860000000102</v>
          </cell>
          <cell r="K461">
            <v>-8417.0500000000466</v>
          </cell>
          <cell r="L461">
            <v>-7382.2999999999884</v>
          </cell>
          <cell r="M461">
            <v>-6836.8399999999965</v>
          </cell>
          <cell r="N461">
            <v>-2248.6410000000033</v>
          </cell>
          <cell r="O461">
            <v>-726.43000000000757</v>
          </cell>
          <cell r="P461">
            <v>-468.45999999999185</v>
          </cell>
          <cell r="Q461">
            <v>-204.19499999999971</v>
          </cell>
          <cell r="R461">
            <v>-22663.4720000003</v>
          </cell>
          <cell r="S461">
            <v>-74.13799999999901</v>
          </cell>
          <cell r="T461">
            <v>-32.616000000001804</v>
          </cell>
          <cell r="U461">
            <v>-3.8400000000001455</v>
          </cell>
          <cell r="V461">
            <v>-353.69400000000314</v>
          </cell>
          <cell r="W461">
            <v>-9598.0600000000559</v>
          </cell>
          <cell r="X461">
            <v>-10386.29999999993</v>
          </cell>
          <cell r="Y461">
            <v>1647.2199999999721</v>
          </cell>
          <cell r="Z461">
            <v>-3867.0300000000279</v>
          </cell>
          <cell r="AA461">
            <v>339.36000000000058</v>
          </cell>
          <cell r="AB461">
            <v>-286.38999999999942</v>
          </cell>
          <cell r="AC461">
            <v>-4</v>
          </cell>
          <cell r="AD461">
            <v>-43.98399999999674</v>
          </cell>
          <cell r="AE461">
            <v>-4726.1809999998659</v>
          </cell>
          <cell r="AF461">
            <v>0</v>
          </cell>
          <cell r="AG461">
            <v>-615.06599999999889</v>
          </cell>
          <cell r="AH461">
            <v>-7.6399999999994179</v>
          </cell>
          <cell r="AI461">
            <v>-69.879999999997381</v>
          </cell>
          <cell r="AJ461">
            <v>-2338.1200000000536</v>
          </cell>
          <cell r="AK461">
            <v>-1021.7199999999721</v>
          </cell>
          <cell r="AL461">
            <v>-413.51999999998952</v>
          </cell>
          <cell r="AM461">
            <v>-155.80000000000291</v>
          </cell>
          <cell r="AN461">
            <v>-12.099000000001979</v>
          </cell>
          <cell r="AO461">
            <v>-27.573999999993248</v>
          </cell>
          <cell r="AP461">
            <v>21.688000000000102</v>
          </cell>
          <cell r="AQ461">
            <v>-86.450000000011642</v>
          </cell>
          <cell r="AR461">
            <v>-4900.8529999998864</v>
          </cell>
          <cell r="AS461">
            <v>-23.006999999997788</v>
          </cell>
          <cell r="AT461">
            <v>0</v>
          </cell>
          <cell r="AU461">
            <v>-5.7009999999991123</v>
          </cell>
          <cell r="AV461">
            <v>-24.450000000004366</v>
          </cell>
          <cell r="AW461">
            <v>-907.26999999998952</v>
          </cell>
          <cell r="AX461">
            <v>-858.59999999997672</v>
          </cell>
          <cell r="AY461">
            <v>-80.605999999999767</v>
          </cell>
          <cell r="AZ461">
            <v>-107.20500000000175</v>
          </cell>
          <cell r="BA461">
            <v>-9.6309999999975844</v>
          </cell>
          <cell r="BB461">
            <v>-2827.0630000000019</v>
          </cell>
          <cell r="BC461">
            <v>0</v>
          </cell>
          <cell r="BD461">
            <v>-57.320000000006985</v>
          </cell>
          <cell r="BE461">
            <v>-1348.9320000002626</v>
          </cell>
          <cell r="BF461">
            <v>-5.2300000000104774</v>
          </cell>
          <cell r="BG461">
            <v>-909.34999999999854</v>
          </cell>
          <cell r="BH461">
            <v>-10.549999999999272</v>
          </cell>
          <cell r="BI461">
            <v>-36.492000000005646</v>
          </cell>
          <cell r="BJ461">
            <v>-826.48000000001048</v>
          </cell>
          <cell r="BK461">
            <v>-776</v>
          </cell>
          <cell r="BL461">
            <v>-48.290000000000873</v>
          </cell>
          <cell r="BM461">
            <v>1299.3199999999997</v>
          </cell>
          <cell r="BN461">
            <v>-14.370000000002619</v>
          </cell>
          <cell r="BO461">
            <v>-21.489999999997963</v>
          </cell>
          <cell r="BP461">
            <v>0</v>
          </cell>
          <cell r="BQ461">
            <v>0</v>
          </cell>
          <cell r="BR461">
            <v>-722.42799999983981</v>
          </cell>
          <cell r="BS461">
            <v>-18.937000000005355</v>
          </cell>
          <cell r="BT461">
            <v>663.83699999999953</v>
          </cell>
          <cell r="BU461">
            <v>-5.6450000000004366</v>
          </cell>
          <cell r="BV461">
            <v>-24.278000000002066</v>
          </cell>
          <cell r="BW461">
            <v>-271.07999999998719</v>
          </cell>
          <cell r="BX461">
            <v>-839.32000000000698</v>
          </cell>
          <cell r="BY461">
            <v>-51.25</v>
          </cell>
          <cell r="BZ461">
            <v>-68.831999999994878</v>
          </cell>
          <cell r="CA461">
            <v>-52.059000000001106</v>
          </cell>
          <cell r="CB461">
            <v>-37.490000000005239</v>
          </cell>
          <cell r="CC461">
            <v>-17.346999999997934</v>
          </cell>
          <cell r="CD461">
            <v>-2.7000000001862645E-2</v>
          </cell>
          <cell r="CE461">
            <v>1333.5509999999776</v>
          </cell>
          <cell r="CF461">
            <v>148.69600000000355</v>
          </cell>
          <cell r="CG461">
            <v>-48.525999999998021</v>
          </cell>
          <cell r="CH461">
            <v>-3.7449999999989814</v>
          </cell>
          <cell r="CI461">
            <v>-12.042999999997846</v>
          </cell>
          <cell r="CJ461">
            <v>-772.67999999999302</v>
          </cell>
          <cell r="CK461">
            <v>-310.90999999997439</v>
          </cell>
          <cell r="CL461">
            <v>-41.437999999994645</v>
          </cell>
          <cell r="CM461">
            <v>-48.31699999999546</v>
          </cell>
          <cell r="CN461">
            <v>1017.3989999999976</v>
          </cell>
          <cell r="CO461">
            <v>1437.7050000000017</v>
          </cell>
          <cell r="CP461">
            <v>-0.43000000000029104</v>
          </cell>
          <cell r="CQ461">
            <v>-32.160000000003492</v>
          </cell>
          <cell r="CR461">
            <v>-4852.3159999999916</v>
          </cell>
          <cell r="CS461">
            <v>-25.770000000004075</v>
          </cell>
          <cell r="CT461">
            <v>-16.092999999997119</v>
          </cell>
          <cell r="CU461">
            <v>-5.5889999999999418</v>
          </cell>
          <cell r="CV461">
            <v>-34.890000000006694</v>
          </cell>
          <cell r="CW461">
            <v>-536.5</v>
          </cell>
          <cell r="CX461">
            <v>-435.63999999998487</v>
          </cell>
          <cell r="CY461">
            <v>-65.480000000003201</v>
          </cell>
          <cell r="CZ461">
            <v>-70.218999999997322</v>
          </cell>
          <cell r="DA461">
            <v>1587.268</v>
          </cell>
          <cell r="DB461">
            <v>-3578.0190000000002</v>
          </cell>
          <cell r="DC461">
            <v>-1639.3510000000024</v>
          </cell>
          <cell r="DD461">
            <v>-32.032999999995809</v>
          </cell>
          <cell r="DE461">
            <v>84.642500000074506</v>
          </cell>
          <cell r="DF461">
            <v>-62.964999999996508</v>
          </cell>
          <cell r="DG461">
            <v>-1.5590000000011059</v>
          </cell>
          <cell r="DH461">
            <v>-3.7055000000000291</v>
          </cell>
          <cell r="DI461">
            <v>-23.15400000000227</v>
          </cell>
          <cell r="DJ461">
            <v>-499.25</v>
          </cell>
          <cell r="DK461">
            <v>-263.80999999999767</v>
          </cell>
          <cell r="DL461">
            <v>-53.640999999995984</v>
          </cell>
          <cell r="DM461">
            <v>1057.5749999999971</v>
          </cell>
          <cell r="DN461">
            <v>-48.936000000001513</v>
          </cell>
          <cell r="DO461">
            <v>-15.74199999999837</v>
          </cell>
          <cell r="DP461">
            <v>-0.17000000000189175</v>
          </cell>
          <cell r="DQ461">
            <v>0</v>
          </cell>
          <cell r="DR461">
            <v>-1780.0305000001099</v>
          </cell>
          <cell r="DS461">
            <v>-5.1000000000021828</v>
          </cell>
          <cell r="DT461">
            <v>0</v>
          </cell>
          <cell r="DU461">
            <v>-3.6869999999998981</v>
          </cell>
          <cell r="DV461">
            <v>-91.5</v>
          </cell>
          <cell r="DW461">
            <v>-1133.0800000000163</v>
          </cell>
          <cell r="DX461">
            <v>-357.25</v>
          </cell>
          <cell r="DY461">
            <v>-53.379999999997381</v>
          </cell>
          <cell r="DZ461">
            <v>-68.152999999998428</v>
          </cell>
          <cell r="EA461">
            <v>-41.683499999999185</v>
          </cell>
          <cell r="EB461">
            <v>-26.027999999998428</v>
          </cell>
          <cell r="EC461">
            <v>-0.16899999999986903</v>
          </cell>
          <cell r="ED461">
            <v>0</v>
          </cell>
        </row>
        <row r="462">
          <cell r="C462" t="str">
            <v>Mona</v>
          </cell>
          <cell r="F462">
            <v>-1577.4900009999983</v>
          </cell>
          <cell r="G462">
            <v>-238.35999999998603</v>
          </cell>
          <cell r="H462">
            <v>-1904.9100000000035</v>
          </cell>
          <cell r="I462">
            <v>-927.78500000000349</v>
          </cell>
          <cell r="J462">
            <v>-609.71500000000378</v>
          </cell>
          <cell r="K462">
            <v>-347.04899999999907</v>
          </cell>
          <cell r="L462">
            <v>0</v>
          </cell>
          <cell r="M462">
            <v>0</v>
          </cell>
          <cell r="N462">
            <v>-117.43500000000131</v>
          </cell>
          <cell r="O462">
            <v>-355.08950000000004</v>
          </cell>
          <cell r="P462">
            <v>-1180.0080000000016</v>
          </cell>
          <cell r="Q462">
            <v>-1157.6714260000008</v>
          </cell>
          <cell r="R462">
            <v>-3360.5826200000593</v>
          </cell>
          <cell r="S462">
            <v>-1179.1022100000009</v>
          </cell>
          <cell r="T462">
            <v>-9.9083999999998014</v>
          </cell>
          <cell r="U462">
            <v>-24.307600000000093</v>
          </cell>
          <cell r="V462">
            <v>-1753.4300000000076</v>
          </cell>
          <cell r="W462">
            <v>-65.475000000005821</v>
          </cell>
          <cell r="X462">
            <v>-152.54228999999759</v>
          </cell>
          <cell r="Y462">
            <v>-26.000320000000102</v>
          </cell>
          <cell r="Z462">
            <v>0</v>
          </cell>
          <cell r="AA462">
            <v>-30.477399999999761</v>
          </cell>
          <cell r="AB462">
            <v>-0.49709999999959109</v>
          </cell>
          <cell r="AC462">
            <v>-49.189799999999195</v>
          </cell>
          <cell r="AD462">
            <v>-69.652500000000146</v>
          </cell>
          <cell r="AE462">
            <v>-1401.9631999999692</v>
          </cell>
          <cell r="AF462">
            <v>-24.507999999999811</v>
          </cell>
          <cell r="AG462">
            <v>-1.6069000000006781</v>
          </cell>
          <cell r="AH462">
            <v>-26.201199999999972</v>
          </cell>
          <cell r="AI462">
            <v>-24.216999999998734</v>
          </cell>
          <cell r="AJ462">
            <v>-1351.0199999999968</v>
          </cell>
          <cell r="AK462">
            <v>-49.375</v>
          </cell>
          <cell r="AL462">
            <v>0</v>
          </cell>
          <cell r="AM462">
            <v>0</v>
          </cell>
          <cell r="AN462">
            <v>-40.945000000006985</v>
          </cell>
          <cell r="AO462">
            <v>-0.24850000000014916</v>
          </cell>
          <cell r="AP462">
            <v>238.41440000000011</v>
          </cell>
          <cell r="AQ462">
            <v>-122.25600000000122</v>
          </cell>
          <cell r="AR462">
            <v>-325.21650000000955</v>
          </cell>
          <cell r="AS462">
            <v>-22.632399999999507</v>
          </cell>
          <cell r="AT462">
            <v>-1.5981999999999061</v>
          </cell>
          <cell r="AU462">
            <v>-41.72849999999994</v>
          </cell>
          <cell r="AV462">
            <v>-11.27579999999989</v>
          </cell>
          <cell r="AW462">
            <v>-6.1830000000009022</v>
          </cell>
          <cell r="AX462">
            <v>-27.614000000001397</v>
          </cell>
          <cell r="AY462">
            <v>0</v>
          </cell>
          <cell r="AZ462">
            <v>0</v>
          </cell>
          <cell r="BA462">
            <v>-20.165999999999258</v>
          </cell>
          <cell r="BB462">
            <v>-0.24659999999994398</v>
          </cell>
          <cell r="BC462">
            <v>-11.014999999999418</v>
          </cell>
          <cell r="BD462">
            <v>-182.75700000000506</v>
          </cell>
          <cell r="BE462">
            <v>-208.39668000000529</v>
          </cell>
          <cell r="BF462">
            <v>-5.2309999999997672</v>
          </cell>
          <cell r="BG462">
            <v>-73.270500000000084</v>
          </cell>
          <cell r="BH462">
            <v>-70.181579999999968</v>
          </cell>
          <cell r="BI462">
            <v>0</v>
          </cell>
          <cell r="BJ462">
            <v>-6.1520000000000437</v>
          </cell>
          <cell r="BK462">
            <v>-13.738000000001193</v>
          </cell>
          <cell r="BL462">
            <v>0</v>
          </cell>
          <cell r="BM462">
            <v>0</v>
          </cell>
          <cell r="BN462">
            <v>-14.935999999999694</v>
          </cell>
          <cell r="BO462">
            <v>-0.1226000000001477</v>
          </cell>
          <cell r="BP462">
            <v>-7.1060000000006767</v>
          </cell>
          <cell r="BQ462">
            <v>-17.65900000000147</v>
          </cell>
          <cell r="BR462">
            <v>19.135430000002088</v>
          </cell>
          <cell r="BS462">
            <v>-35.023000000000138</v>
          </cell>
          <cell r="BT462">
            <v>93.317500000000109</v>
          </cell>
          <cell r="BU462">
            <v>-0.43488000000002103</v>
          </cell>
          <cell r="BV462">
            <v>0</v>
          </cell>
          <cell r="BW462">
            <v>-1.529700000000048</v>
          </cell>
          <cell r="BX462">
            <v>0</v>
          </cell>
          <cell r="BY462">
            <v>0</v>
          </cell>
          <cell r="BZ462">
            <v>0</v>
          </cell>
          <cell r="CA462">
            <v>-4.9545900000000529</v>
          </cell>
          <cell r="CB462">
            <v>-5.2850999999991473</v>
          </cell>
          <cell r="CC462">
            <v>-7.1557999999995445</v>
          </cell>
          <cell r="CD462">
            <v>-19.799000000000888</v>
          </cell>
          <cell r="CE462">
            <v>269.101914999992</v>
          </cell>
          <cell r="CF462">
            <v>53.76260000000002</v>
          </cell>
          <cell r="CG462">
            <v>0</v>
          </cell>
          <cell r="CH462">
            <v>-23.593499999999949</v>
          </cell>
          <cell r="CI462">
            <v>-14.854734999999998</v>
          </cell>
          <cell r="CJ462">
            <v>-2.3877000000002226</v>
          </cell>
          <cell r="CK462">
            <v>-4.1302000000000589</v>
          </cell>
          <cell r="CL462">
            <v>-43.375250000000051</v>
          </cell>
          <cell r="CM462">
            <v>0</v>
          </cell>
          <cell r="CN462">
            <v>287.99359999999979</v>
          </cell>
          <cell r="CO462">
            <v>61.951500000000124</v>
          </cell>
          <cell r="CP462">
            <v>-7.2914000000000669</v>
          </cell>
          <cell r="CQ462">
            <v>-38.973000000001775</v>
          </cell>
          <cell r="CR462">
            <v>-604.31329999997979</v>
          </cell>
          <cell r="CS462">
            <v>-104.04699999999866</v>
          </cell>
          <cell r="CT462">
            <v>-39.252000000000407</v>
          </cell>
          <cell r="CU462">
            <v>-23.907200000000103</v>
          </cell>
          <cell r="CV462">
            <v>-34.902900000000045</v>
          </cell>
          <cell r="CW462">
            <v>0</v>
          </cell>
          <cell r="CX462">
            <v>-83.018000000000029</v>
          </cell>
          <cell r="CY462">
            <v>0</v>
          </cell>
          <cell r="CZ462">
            <v>0</v>
          </cell>
          <cell r="DA462">
            <v>-4.9045999999998457</v>
          </cell>
          <cell r="DB462">
            <v>86.87039999999979</v>
          </cell>
          <cell r="DC462">
            <v>-345.02300000000105</v>
          </cell>
          <cell r="DD462">
            <v>-56.128999999997177</v>
          </cell>
          <cell r="DE462">
            <v>-283.29299999999057</v>
          </cell>
          <cell r="DF462">
            <v>-122.72200000000157</v>
          </cell>
          <cell r="DG462">
            <v>-27.815599999999904</v>
          </cell>
          <cell r="DH462">
            <v>-0.85860000000002401</v>
          </cell>
          <cell r="DI462">
            <v>-57.879899999999907</v>
          </cell>
          <cell r="DJ462">
            <v>-0.89969999999993888</v>
          </cell>
          <cell r="DK462">
            <v>-0.57220000000006621</v>
          </cell>
          <cell r="DL462">
            <v>0</v>
          </cell>
          <cell r="DM462">
            <v>0</v>
          </cell>
          <cell r="DN462">
            <v>-13.26339999999982</v>
          </cell>
          <cell r="DO462">
            <v>-0.24120000000038999</v>
          </cell>
          <cell r="DP462">
            <v>-13.844399999999951</v>
          </cell>
          <cell r="DQ462">
            <v>-45.195999999999913</v>
          </cell>
          <cell r="DR462">
            <v>-230.40254999999888</v>
          </cell>
          <cell r="DS462">
            <v>-53.502500000000509</v>
          </cell>
          <cell r="DT462">
            <v>-9.127100000000155</v>
          </cell>
          <cell r="DU462">
            <v>-23.45595000000003</v>
          </cell>
          <cell r="DV462">
            <v>-46.070799999999508</v>
          </cell>
          <cell r="DW462">
            <v>-8.2219999999997526</v>
          </cell>
          <cell r="DX462">
            <v>-8.13799999999992</v>
          </cell>
          <cell r="DY462">
            <v>0</v>
          </cell>
          <cell r="DZ462">
            <v>0</v>
          </cell>
          <cell r="EA462">
            <v>-16.903000000000247</v>
          </cell>
          <cell r="EB462">
            <v>-0.47770000000036816</v>
          </cell>
          <cell r="EC462">
            <v>-39.878500000000713</v>
          </cell>
          <cell r="ED462">
            <v>-24.627000000000407</v>
          </cell>
        </row>
        <row r="463">
          <cell r="C463" t="str">
            <v>Palo Verde</v>
          </cell>
          <cell r="F463">
            <v>-262.68220000000019</v>
          </cell>
          <cell r="G463">
            <v>-423.53149999999914</v>
          </cell>
          <cell r="H463">
            <v>-480.48700000000008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-0.80840600000000506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-0.80840599999999796</v>
          </cell>
          <cell r="BR463">
            <v>-7.8281520000000455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-0.82815199999999933</v>
          </cell>
          <cell r="CC463">
            <v>-7</v>
          </cell>
          <cell r="CD463">
            <v>0</v>
          </cell>
          <cell r="CE463">
            <v>-14.796043000000054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-14</v>
          </cell>
          <cell r="CO463">
            <v>0</v>
          </cell>
          <cell r="CP463">
            <v>0</v>
          </cell>
          <cell r="CQ463">
            <v>-0.79604299999999739</v>
          </cell>
          <cell r="CR463">
            <v>9.1362149999999929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-4.8637849999999929</v>
          </cell>
          <cell r="DA463">
            <v>14</v>
          </cell>
          <cell r="DB463">
            <v>0</v>
          </cell>
          <cell r="DC463">
            <v>0</v>
          </cell>
          <cell r="DD463">
            <v>0</v>
          </cell>
          <cell r="DE463">
            <v>-7</v>
          </cell>
          <cell r="DF463">
            <v>-7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-7.4321439999999939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-0.6768950000000018</v>
          </cell>
          <cell r="DZ463">
            <v>-6.7552489999999992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-4628.0812009999645</v>
          </cell>
          <cell r="G467">
            <v>-8486.1728100000182</v>
          </cell>
          <cell r="H467">
            <v>-11311.388000000035</v>
          </cell>
          <cell r="I467">
            <v>-9221.7556000001496</v>
          </cell>
          <cell r="J467">
            <v>-14627.535000000033</v>
          </cell>
          <cell r="K467">
            <v>-9218.4917000000132</v>
          </cell>
          <cell r="L467">
            <v>-7607.3392759999842</v>
          </cell>
          <cell r="M467">
            <v>-7038.7125200000009</v>
          </cell>
          <cell r="N467">
            <v>-2434.5917999999947</v>
          </cell>
          <cell r="O467">
            <v>-2403.0515000000159</v>
          </cell>
          <cell r="P467">
            <v>-2037.9175799999939</v>
          </cell>
          <cell r="Q467">
            <v>-1962.8724260000017</v>
          </cell>
          <cell r="R467">
            <v>-30076.172092000023</v>
          </cell>
          <cell r="S467">
            <v>-1412.4574100000027</v>
          </cell>
          <cell r="T467">
            <v>-79.744979999999487</v>
          </cell>
          <cell r="U467">
            <v>-147.54040200000236</v>
          </cell>
          <cell r="V467">
            <v>-3484.7215999999898</v>
          </cell>
          <cell r="W467">
            <v>-10875.970900000073</v>
          </cell>
          <cell r="X467">
            <v>-11412.273289999925</v>
          </cell>
          <cell r="Y467">
            <v>1573.4765199999674</v>
          </cell>
          <cell r="Z467">
            <v>-3868.0938300000271</v>
          </cell>
          <cell r="AA467">
            <v>257.17719999999827</v>
          </cell>
          <cell r="AB467">
            <v>-459.19709999999759</v>
          </cell>
          <cell r="AC467">
            <v>-53.189800000000105</v>
          </cell>
          <cell r="AD467">
            <v>-113.63650000000052</v>
          </cell>
          <cell r="AE467">
            <v>-5630.0558299999684</v>
          </cell>
          <cell r="AF467">
            <v>-24.507999999994354</v>
          </cell>
          <cell r="AG467">
            <v>-629.14220000000205</v>
          </cell>
          <cell r="AH467">
            <v>-34.281869999998889</v>
          </cell>
          <cell r="AI467">
            <v>-97.12599999998929</v>
          </cell>
          <cell r="AJ467">
            <v>-3593.3270000000484</v>
          </cell>
          <cell r="AK467">
            <v>-951.19500000000698</v>
          </cell>
          <cell r="AL467">
            <v>-416.77199999999721</v>
          </cell>
          <cell r="AM467">
            <v>9.0672400000039488</v>
          </cell>
          <cell r="AN467">
            <v>127.85599999997066</v>
          </cell>
          <cell r="AO467">
            <v>-84.619599999998172</v>
          </cell>
          <cell r="AP467">
            <v>434.490600000001</v>
          </cell>
          <cell r="AQ467">
            <v>-370.49799999999232</v>
          </cell>
          <cell r="AR467">
            <v>-5764.4545399998315</v>
          </cell>
          <cell r="AS467">
            <v>-48.765840000007302</v>
          </cell>
          <cell r="AT467">
            <v>-3.1964000000007218</v>
          </cell>
          <cell r="AU467">
            <v>-48.087700000000041</v>
          </cell>
          <cell r="AV467">
            <v>-35.725800000007439</v>
          </cell>
          <cell r="AW467">
            <v>-914.999199999962</v>
          </cell>
          <cell r="AX467">
            <v>-938.4539999999688</v>
          </cell>
          <cell r="AY467">
            <v>-80.605999999999767</v>
          </cell>
          <cell r="AZ467">
            <v>-107.20500000000175</v>
          </cell>
          <cell r="BA467">
            <v>-34.801999999988766</v>
          </cell>
          <cell r="BB467">
            <v>-2918.9165999999968</v>
          </cell>
          <cell r="BC467">
            <v>-25.72899999999936</v>
          </cell>
          <cell r="BD467">
            <v>-607.96700000000419</v>
          </cell>
          <cell r="BE467">
            <v>-1237.4382760003209</v>
          </cell>
          <cell r="BF467">
            <v>-38.917700000005425</v>
          </cell>
          <cell r="BG467">
            <v>-660.63299999999435</v>
          </cell>
          <cell r="BH467">
            <v>-80.731579999999667</v>
          </cell>
          <cell r="BI467">
            <v>-36.492000000005646</v>
          </cell>
          <cell r="BJ467">
            <v>-832.63200000001234</v>
          </cell>
          <cell r="BK467">
            <v>-794.31670000002487</v>
          </cell>
          <cell r="BL467">
            <v>-52.570070000001579</v>
          </cell>
          <cell r="BM467">
            <v>1437.1105800000005</v>
          </cell>
          <cell r="BN467">
            <v>-34.284999999999854</v>
          </cell>
          <cell r="BO467">
            <v>-96.250299999992421</v>
          </cell>
          <cell r="BP467">
            <v>-7.5381000000015774</v>
          </cell>
          <cell r="BQ467">
            <v>-40.182406000014453</v>
          </cell>
          <cell r="BR467">
            <v>-994.41031200008001</v>
          </cell>
          <cell r="BS467">
            <v>-93.569600000002538</v>
          </cell>
          <cell r="BT467">
            <v>715.92549999999756</v>
          </cell>
          <cell r="BU467">
            <v>-29.357080000001588</v>
          </cell>
          <cell r="BV467">
            <v>-36.030000000006112</v>
          </cell>
          <cell r="BW467">
            <v>-275.66959999999381</v>
          </cell>
          <cell r="BX467">
            <v>-848.29972999999882</v>
          </cell>
          <cell r="BY467">
            <v>-51.25</v>
          </cell>
          <cell r="BZ467">
            <v>-68.831999999994878</v>
          </cell>
          <cell r="CA467">
            <v>-61.968150000000605</v>
          </cell>
          <cell r="CB467">
            <v>-117.8696520000085</v>
          </cell>
          <cell r="CC467">
            <v>-45.642999999996391</v>
          </cell>
          <cell r="CD467">
            <v>-81.846999999994296</v>
          </cell>
          <cell r="CE467">
            <v>1419.6823519999161</v>
          </cell>
          <cell r="CF467">
            <v>136.16760000000068</v>
          </cell>
          <cell r="CG467">
            <v>-57.97439999999915</v>
          </cell>
          <cell r="CH467">
            <v>-50.932459999999992</v>
          </cell>
          <cell r="CI467">
            <v>-26.897734999995009</v>
          </cell>
          <cell r="CJ467">
            <v>-1011.2535999999964</v>
          </cell>
          <cell r="CK467">
            <v>-352.62769999995362</v>
          </cell>
          <cell r="CL467">
            <v>-210.26880999999412</v>
          </cell>
          <cell r="CM467">
            <v>-68.846699999994598</v>
          </cell>
          <cell r="CN467">
            <v>1064.369200000001</v>
          </cell>
          <cell r="CO467">
            <v>2133.5534999999945</v>
          </cell>
          <cell r="CP467">
            <v>-11.196500000005472</v>
          </cell>
          <cell r="CQ467">
            <v>-124.41004299999622</v>
          </cell>
          <cell r="CR467">
            <v>-7564.130945000099</v>
          </cell>
          <cell r="CS467">
            <v>-212.85680000000866</v>
          </cell>
          <cell r="CT467">
            <v>-66.312999999994645</v>
          </cell>
          <cell r="CU467">
            <v>-94.997129999999743</v>
          </cell>
          <cell r="CV467">
            <v>-93.061390000009851</v>
          </cell>
          <cell r="CW467">
            <v>-682.27419999998529</v>
          </cell>
          <cell r="CX467">
            <v>-581.38759999995818</v>
          </cell>
          <cell r="CY467">
            <v>-81.542340000007243</v>
          </cell>
          <cell r="CZ467">
            <v>-116.28238499998406</v>
          </cell>
          <cell r="DA467">
            <v>1673.465099999994</v>
          </cell>
          <cell r="DB467">
            <v>-4504.2891000000091</v>
          </cell>
          <cell r="DC467">
            <v>-2681.6231000000043</v>
          </cell>
          <cell r="DD467">
            <v>-122.96899999999732</v>
          </cell>
          <cell r="DE467">
            <v>-651.77004999993369</v>
          </cell>
          <cell r="DF467">
            <v>-240.32749999999942</v>
          </cell>
          <cell r="DG467">
            <v>-32.49344999999812</v>
          </cell>
          <cell r="DH467">
            <v>-4.7786689999993541</v>
          </cell>
          <cell r="DI467">
            <v>-104.18623100000696</v>
          </cell>
          <cell r="DJ467">
            <v>-659.61109999992186</v>
          </cell>
          <cell r="DK467">
            <v>-272.82889999999315</v>
          </cell>
          <cell r="DL467">
            <v>-87.058399999994435</v>
          </cell>
          <cell r="DM467">
            <v>1019.0223999999871</v>
          </cell>
          <cell r="DN467">
            <v>-74.121900000001915</v>
          </cell>
          <cell r="DO467">
            <v>-118.61279999999533</v>
          </cell>
          <cell r="DP467">
            <v>-14.268400000000838</v>
          </cell>
          <cell r="DQ467">
            <v>-62.50510000000213</v>
          </cell>
          <cell r="DR467">
            <v>-2472.6339689998422</v>
          </cell>
          <cell r="DS467">
            <v>-58.602500000008149</v>
          </cell>
          <cell r="DT467">
            <v>-44.88550000000032</v>
          </cell>
          <cell r="DU467">
            <v>-27.3566950000004</v>
          </cell>
          <cell r="DV467">
            <v>-146.1481000000058</v>
          </cell>
          <cell r="DW467">
            <v>-1347.6426999999676</v>
          </cell>
          <cell r="DX467">
            <v>-374.14060000001336</v>
          </cell>
          <cell r="DY467">
            <v>-85.180194999993546</v>
          </cell>
          <cell r="DZ467">
            <v>-114.25517899999977</v>
          </cell>
          <cell r="EA467">
            <v>-68.113499999995838</v>
          </cell>
          <cell r="EB467">
            <v>-99.597400000006019</v>
          </cell>
          <cell r="EC467">
            <v>-43.724600000005012</v>
          </cell>
          <cell r="ED467">
            <v>-62.986999999993714</v>
          </cell>
        </row>
        <row r="469">
          <cell r="A469" t="str">
            <v xml:space="preserve">Total Purchased Power &amp; Net Interchange </v>
          </cell>
          <cell r="F469">
            <v>5905.9047990001272</v>
          </cell>
          <cell r="G469">
            <v>3303.2831900001038</v>
          </cell>
          <cell r="H469">
            <v>7049.6949999998324</v>
          </cell>
          <cell r="I469">
            <v>11985.364399999613</v>
          </cell>
          <cell r="J469">
            <v>9921.2720000001136</v>
          </cell>
          <cell r="K469">
            <v>16861.888300000224</v>
          </cell>
          <cell r="L469">
            <v>15998.726724000066</v>
          </cell>
          <cell r="M469">
            <v>16605.731479999959</v>
          </cell>
          <cell r="N469">
            <v>18407.788199999835</v>
          </cell>
          <cell r="O469">
            <v>14494.366500000004</v>
          </cell>
          <cell r="P469">
            <v>9343.2424200000241</v>
          </cell>
          <cell r="Q469">
            <v>6817.2265739999712</v>
          </cell>
          <cell r="R469">
            <v>186508.04390799999</v>
          </cell>
          <cell r="S469">
            <v>9068.8285899999319</v>
          </cell>
          <cell r="T469">
            <v>11650.743020000053</v>
          </cell>
          <cell r="U469">
            <v>18121.782597999787</v>
          </cell>
          <cell r="V469">
            <v>17616.318399999989</v>
          </cell>
          <cell r="W469">
            <v>13550.138099999633</v>
          </cell>
          <cell r="X469">
            <v>14537.726710000075</v>
          </cell>
          <cell r="Y469">
            <v>25061.525520000141</v>
          </cell>
          <cell r="Z469">
            <v>19658.178169999737</v>
          </cell>
          <cell r="AA469">
            <v>20995.367199999862</v>
          </cell>
          <cell r="AB469">
            <v>16353.74589999998</v>
          </cell>
          <cell r="AC469">
            <v>11271.030200000037</v>
          </cell>
          <cell r="AD469">
            <v>8622.6595000000671</v>
          </cell>
          <cell r="AE469">
            <v>210287.99616999924</v>
          </cell>
          <cell r="AF469">
            <v>10404.387999999803</v>
          </cell>
          <cell r="AG469">
            <v>11459.594800000079</v>
          </cell>
          <cell r="AH469">
            <v>18143.684129999951</v>
          </cell>
          <cell r="AI469">
            <v>20898.464000000153</v>
          </cell>
          <cell r="AJ469">
            <v>20710.611000000034</v>
          </cell>
          <cell r="AK469">
            <v>24868.995000000112</v>
          </cell>
          <cell r="AL469">
            <v>22953.81799999997</v>
          </cell>
          <cell r="AM469">
            <v>23417.756239999784</v>
          </cell>
          <cell r="AN469">
            <v>20762.335999999894</v>
          </cell>
          <cell r="AO469">
            <v>16644.25139999995</v>
          </cell>
          <cell r="AP469">
            <v>11702.040599999949</v>
          </cell>
          <cell r="AQ469">
            <v>8322.0570000000298</v>
          </cell>
          <cell r="AR469">
            <v>208659.48846000433</v>
          </cell>
          <cell r="AS469">
            <v>10327.957159999991</v>
          </cell>
          <cell r="AT469">
            <v>11610.307599999942</v>
          </cell>
          <cell r="AU469">
            <v>18039.017300000181</v>
          </cell>
          <cell r="AV469">
            <v>20854.86419999972</v>
          </cell>
          <cell r="AW469">
            <v>23267.511799999978</v>
          </cell>
          <cell r="AX469">
            <v>24752.736000000034</v>
          </cell>
          <cell r="AY469">
            <v>23173.144999999786</v>
          </cell>
          <cell r="AZ469">
            <v>23184.428000000305</v>
          </cell>
          <cell r="BA469">
            <v>20496.56799999997</v>
          </cell>
          <cell r="BB469">
            <v>13726.285400000168</v>
          </cell>
          <cell r="BC469">
            <v>11185.511000000173</v>
          </cell>
          <cell r="BD469">
            <v>8041.1569999996573</v>
          </cell>
          <cell r="BE469">
            <v>212114.21672400087</v>
          </cell>
          <cell r="BF469">
            <v>10285.973299999954</v>
          </cell>
          <cell r="BG469">
            <v>10894.77099999995</v>
          </cell>
          <cell r="BH469">
            <v>17915.977420000127</v>
          </cell>
          <cell r="BI469">
            <v>20749.60800000024</v>
          </cell>
          <cell r="BJ469">
            <v>23228.97900000005</v>
          </cell>
          <cell r="BK469">
            <v>24768.32330000028</v>
          </cell>
          <cell r="BL469">
            <v>23084.899930000305</v>
          </cell>
          <cell r="BM469">
            <v>24612.214579999913</v>
          </cell>
          <cell r="BN469">
            <v>20394.395000000019</v>
          </cell>
          <cell r="BO469">
            <v>16465.747700000182</v>
          </cell>
          <cell r="BP469">
            <v>11147.661899999948</v>
          </cell>
          <cell r="BQ469">
            <v>8565.6655939999036</v>
          </cell>
          <cell r="BR469">
            <v>211290.46468799934</v>
          </cell>
          <cell r="BS469">
            <v>10179.706400000025</v>
          </cell>
          <cell r="BT469">
            <v>12213.537499999627</v>
          </cell>
          <cell r="BU469">
            <v>17877.327920000069</v>
          </cell>
          <cell r="BV469">
            <v>20646.120000000112</v>
          </cell>
          <cell r="BW469">
            <v>23665.599399999948</v>
          </cell>
          <cell r="BX469">
            <v>24586.540270000231</v>
          </cell>
          <cell r="BY469">
            <v>22970.589999999851</v>
          </cell>
          <cell r="BZ469">
            <v>22990.362999999896</v>
          </cell>
          <cell r="CA469">
            <v>20264.591850000201</v>
          </cell>
          <cell r="CB469">
            <v>16361.327347999671</v>
          </cell>
          <cell r="CC469">
            <v>11053.75699999975</v>
          </cell>
          <cell r="CD469">
            <v>8481.0039999999572</v>
          </cell>
          <cell r="CE469">
            <v>213051.83235199749</v>
          </cell>
          <cell r="CF469">
            <v>10358.107599999988</v>
          </cell>
          <cell r="CG469">
            <v>11790.700600000098</v>
          </cell>
          <cell r="CH469">
            <v>17766.193540000124</v>
          </cell>
          <cell r="CI469">
            <v>20551.902264999924</v>
          </cell>
          <cell r="CJ469">
            <v>22810.324400000041</v>
          </cell>
          <cell r="CK469">
            <v>24955.102299999911</v>
          </cell>
          <cell r="CL469">
            <v>22696.406189999776</v>
          </cell>
          <cell r="CM469">
            <v>22875.090299999807</v>
          </cell>
          <cell r="CN469">
            <v>21289.289199999999</v>
          </cell>
          <cell r="CO469">
            <v>18530.352499999804</v>
          </cell>
          <cell r="CP469">
            <v>11032.733499999624</v>
          </cell>
          <cell r="CQ469">
            <v>8395.6299570000265</v>
          </cell>
          <cell r="CR469">
            <v>202603.53205499798</v>
          </cell>
          <cell r="CS469">
            <v>9957.933199999854</v>
          </cell>
          <cell r="CT469">
            <v>11316.667000000132</v>
          </cell>
          <cell r="CU469">
            <v>17633.1278700002</v>
          </cell>
          <cell r="CV469">
            <v>20382.808610000182</v>
          </cell>
          <cell r="CW469">
            <v>23020.232799999882</v>
          </cell>
          <cell r="CX469">
            <v>24599.802399999928</v>
          </cell>
          <cell r="CY469">
            <v>22710.618660000153</v>
          </cell>
          <cell r="CZ469">
            <v>22713.047615000047</v>
          </cell>
          <cell r="DA469">
            <v>21797.255099999951</v>
          </cell>
          <cell r="DB469">
            <v>11810.514900000067</v>
          </cell>
          <cell r="DC469">
            <v>8307.0469000001904</v>
          </cell>
          <cell r="DD469">
            <v>8354.4770000001881</v>
          </cell>
          <cell r="DE469">
            <v>208464.91394999996</v>
          </cell>
          <cell r="DF469">
            <v>9879.6225000000559</v>
          </cell>
          <cell r="DG469">
            <v>11293.562550000148</v>
          </cell>
          <cell r="DH469">
            <v>17634.655330999754</v>
          </cell>
          <cell r="DI469">
            <v>20269.353768999921</v>
          </cell>
          <cell r="DJ469">
            <v>22924.320900000166</v>
          </cell>
          <cell r="DK469">
            <v>24782.451099999947</v>
          </cell>
          <cell r="DL469">
            <v>22591.177599999588</v>
          </cell>
          <cell r="DM469">
            <v>23734.117399999872</v>
          </cell>
          <cell r="DN469">
            <v>19948.958100000164</v>
          </cell>
          <cell r="DO469">
            <v>16114.661199999973</v>
          </cell>
          <cell r="DP469">
            <v>10919.531600000104</v>
          </cell>
          <cell r="DQ469">
            <v>8372.5019000002649</v>
          </cell>
          <cell r="DR469">
            <v>205598.37203099951</v>
          </cell>
          <cell r="DS469">
            <v>10010.724500000011</v>
          </cell>
          <cell r="DT469">
            <v>11224.498499999987</v>
          </cell>
          <cell r="DU469">
            <v>17523.820305000059</v>
          </cell>
          <cell r="DV469">
            <v>20125.481900000246</v>
          </cell>
          <cell r="DW469">
            <v>22118.396299999906</v>
          </cell>
          <cell r="DX469">
            <v>24555.889399999753</v>
          </cell>
          <cell r="DY469">
            <v>22479.595805000048</v>
          </cell>
          <cell r="DZ469">
            <v>22487.255821000086</v>
          </cell>
          <cell r="EA469">
            <v>19854.946500000078</v>
          </cell>
          <cell r="EB469">
            <v>16052.456599999918</v>
          </cell>
          <cell r="EC469">
            <v>10835.415400000056</v>
          </cell>
          <cell r="ED469">
            <v>8329.8909999998286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-543.95425000000978</v>
          </cell>
          <cell r="G472">
            <v>-85.782945000013569</v>
          </cell>
          <cell r="H472">
            <v>-436.26085999998031</v>
          </cell>
          <cell r="I472">
            <v>-6</v>
          </cell>
          <cell r="J472">
            <v>-76.691089999992982</v>
          </cell>
          <cell r="K472">
            <v>-56.055130000007921</v>
          </cell>
          <cell r="L472">
            <v>-262.74022000000696</v>
          </cell>
          <cell r="M472">
            <v>-250.90447999999742</v>
          </cell>
          <cell r="N472">
            <v>-48.876094999999623</v>
          </cell>
          <cell r="O472">
            <v>-230.89184999999998</v>
          </cell>
          <cell r="P472">
            <v>-582.71326800002134</v>
          </cell>
          <cell r="Q472">
            <v>-425.73261000000639</v>
          </cell>
          <cell r="R472">
            <v>-2424.3604600001127</v>
          </cell>
          <cell r="S472">
            <v>-306.87744000001112</v>
          </cell>
          <cell r="T472">
            <v>-985.64105000000563</v>
          </cell>
          <cell r="U472">
            <v>-512.89717999999993</v>
          </cell>
          <cell r="V472">
            <v>0</v>
          </cell>
          <cell r="W472">
            <v>0</v>
          </cell>
          <cell r="X472">
            <v>-47.425869999991846</v>
          </cell>
          <cell r="Y472">
            <v>-26.480169999995269</v>
          </cell>
          <cell r="Z472">
            <v>0</v>
          </cell>
          <cell r="AA472">
            <v>-28.77440999999817</v>
          </cell>
          <cell r="AB472">
            <v>-310.09803000002285</v>
          </cell>
          <cell r="AC472">
            <v>-9.3512400000035996</v>
          </cell>
          <cell r="AD472">
            <v>-196.81506999999692</v>
          </cell>
          <cell r="AE472">
            <v>-943.90489999996498</v>
          </cell>
          <cell r="AF472">
            <v>-19.383079999999609</v>
          </cell>
          <cell r="AG472">
            <v>-3.742629999993369</v>
          </cell>
          <cell r="AH472">
            <v>-363.57090000002063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-3.8200000126380473E-3</v>
          </cell>
          <cell r="AP472">
            <v>-36.54527999999118</v>
          </cell>
          <cell r="AQ472">
            <v>-520.65919000000576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-139.41501500015147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-30.655103000004601</v>
          </cell>
          <cell r="X473">
            <v>-36.600000000005821</v>
          </cell>
          <cell r="Y473">
            <v>0</v>
          </cell>
          <cell r="Z473">
            <v>0</v>
          </cell>
          <cell r="AA473">
            <v>-72.159912000002805</v>
          </cell>
          <cell r="AB473">
            <v>0</v>
          </cell>
          <cell r="AC473">
            <v>0</v>
          </cell>
          <cell r="AD473">
            <v>0</v>
          </cell>
          <cell r="AE473">
            <v>-6388.2594199999003</v>
          </cell>
          <cell r="AF473">
            <v>-146.96704300001147</v>
          </cell>
          <cell r="AG473">
            <v>-219.04039300000295</v>
          </cell>
          <cell r="AH473">
            <v>-1576.6854599999933</v>
          </cell>
          <cell r="AI473">
            <v>-58.393312000000151</v>
          </cell>
          <cell r="AJ473">
            <v>-460.62026600000536</v>
          </cell>
          <cell r="AK473">
            <v>-472.70484900000156</v>
          </cell>
          <cell r="AL473">
            <v>-569.40729600000486</v>
          </cell>
          <cell r="AM473">
            <v>-1020.3882520000043</v>
          </cell>
          <cell r="AN473">
            <v>-1293.3212869999843</v>
          </cell>
          <cell r="AO473">
            <v>-433.74169400001119</v>
          </cell>
          <cell r="AP473">
            <v>-136.98956800000451</v>
          </cell>
          <cell r="AQ473">
            <v>0</v>
          </cell>
          <cell r="AR473">
            <v>-4463.027231000131</v>
          </cell>
          <cell r="AS473">
            <v>-475.01201799999399</v>
          </cell>
          <cell r="AT473">
            <v>-479.83887200000754</v>
          </cell>
          <cell r="AU473">
            <v>-448.49165700000594</v>
          </cell>
          <cell r="AV473">
            <v>0</v>
          </cell>
          <cell r="AW473">
            <v>-21.522339999995893</v>
          </cell>
          <cell r="AX473">
            <v>-126.38691000000108</v>
          </cell>
          <cell r="AY473">
            <v>-485.90095500000461</v>
          </cell>
          <cell r="AZ473">
            <v>-838.00868800000171</v>
          </cell>
          <cell r="BA473">
            <v>-464.71079199999804</v>
          </cell>
          <cell r="BB473">
            <v>-665.63807400000223</v>
          </cell>
          <cell r="BC473">
            <v>-421.62841000000481</v>
          </cell>
          <cell r="BD473">
            <v>-35.888514999998733</v>
          </cell>
          <cell r="BE473">
            <v>-5653.2120519997552</v>
          </cell>
          <cell r="BF473">
            <v>-658.64408899999398</v>
          </cell>
          <cell r="BG473">
            <v>-901.98674100000062</v>
          </cell>
          <cell r="BH473">
            <v>-413.88945799999055</v>
          </cell>
          <cell r="BI473">
            <v>-50.517787000000681</v>
          </cell>
          <cell r="BJ473">
            <v>-184.43258500000229</v>
          </cell>
          <cell r="BK473">
            <v>-93.752437999995891</v>
          </cell>
          <cell r="BL473">
            <v>-781.75334900000598</v>
          </cell>
          <cell r="BM473">
            <v>-769.92733199999202</v>
          </cell>
          <cell r="BN473">
            <v>-625.17027000000235</v>
          </cell>
          <cell r="BO473">
            <v>-452.1127439999982</v>
          </cell>
          <cell r="BP473">
            <v>-505.24290099999052</v>
          </cell>
          <cell r="BQ473">
            <v>-215.78235799999675</v>
          </cell>
          <cell r="BR473">
            <v>-6534.5515230000019</v>
          </cell>
          <cell r="BS473">
            <v>-542.68396799999755</v>
          </cell>
          <cell r="BT473">
            <v>-587.75403000001097</v>
          </cell>
          <cell r="BU473">
            <v>-440.57059299998218</v>
          </cell>
          <cell r="BV473">
            <v>-12.10302700000102</v>
          </cell>
          <cell r="BW473">
            <v>-331.8200269999943</v>
          </cell>
          <cell r="BX473">
            <v>-664.91345999999612</v>
          </cell>
          <cell r="BY473">
            <v>-1204.7770609999861</v>
          </cell>
          <cell r="BZ473">
            <v>-1127.4487470000022</v>
          </cell>
          <cell r="CA473">
            <v>-581.90934199999901</v>
          </cell>
          <cell r="CB473">
            <v>-476.12440900001093</v>
          </cell>
          <cell r="CC473">
            <v>-376.30275900000561</v>
          </cell>
          <cell r="CD473">
            <v>-188.14409999999043</v>
          </cell>
          <cell r="CE473">
            <v>-6870.1949260000838</v>
          </cell>
          <cell r="CF473">
            <v>-473.83612900000298</v>
          </cell>
          <cell r="CG473">
            <v>-802.36184599998523</v>
          </cell>
          <cell r="CH473">
            <v>-218.36074499999813</v>
          </cell>
          <cell r="CI473">
            <v>-17.665010999997321</v>
          </cell>
          <cell r="CJ473">
            <v>-666.60229299999628</v>
          </cell>
          <cell r="CK473">
            <v>-1193.9932280000066</v>
          </cell>
          <cell r="CL473">
            <v>-1264.1807739999931</v>
          </cell>
          <cell r="CM473">
            <v>-638.96527600000263</v>
          </cell>
          <cell r="CN473">
            <v>-515.84075400000438</v>
          </cell>
          <cell r="CO473">
            <v>-253.70414699999674</v>
          </cell>
          <cell r="CP473">
            <v>-651.13726599999063</v>
          </cell>
          <cell r="CQ473">
            <v>-173.54745700000785</v>
          </cell>
          <cell r="CR473">
            <v>-7345.3469810001552</v>
          </cell>
          <cell r="CS473">
            <v>-266.81366600000183</v>
          </cell>
          <cell r="CT473">
            <v>-675.80063500000688</v>
          </cell>
          <cell r="CU473">
            <v>-571.42632199999935</v>
          </cell>
          <cell r="CV473">
            <v>-89.238794999997481</v>
          </cell>
          <cell r="CW473">
            <v>-712.09448500000144</v>
          </cell>
          <cell r="CX473">
            <v>-1201.6610470000014</v>
          </cell>
          <cell r="CY473">
            <v>-1023.0508689999988</v>
          </cell>
          <cell r="CZ473">
            <v>-1109.2507840000035</v>
          </cell>
          <cell r="DA473">
            <v>-630.86777199999779</v>
          </cell>
          <cell r="DB473">
            <v>-613.10225999999966</v>
          </cell>
          <cell r="DC473">
            <v>-384.86598400000366</v>
          </cell>
          <cell r="DD473">
            <v>-67.174362000005203</v>
          </cell>
          <cell r="DE473">
            <v>-8455.9299150002189</v>
          </cell>
          <cell r="DF473">
            <v>-159.01337899999635</v>
          </cell>
          <cell r="DG473">
            <v>-606.5274070000014</v>
          </cell>
          <cell r="DH473">
            <v>-355.86970599999768</v>
          </cell>
          <cell r="DI473">
            <v>-20.954468000003544</v>
          </cell>
          <cell r="DJ473">
            <v>-612.72596800000611</v>
          </cell>
          <cell r="DK473">
            <v>-1252.8284380000114</v>
          </cell>
          <cell r="DL473">
            <v>-1178.1622869999992</v>
          </cell>
          <cell r="DM473">
            <v>-1601.4359489999915</v>
          </cell>
          <cell r="DN473">
            <v>-1145.2951979999925</v>
          </cell>
          <cell r="DO473">
            <v>-613.50383299999521</v>
          </cell>
          <cell r="DP473">
            <v>-400.39220700000442</v>
          </cell>
          <cell r="DQ473">
            <v>-509.22107500000857</v>
          </cell>
          <cell r="DR473">
            <v>-7257.5880379999289</v>
          </cell>
          <cell r="DS473">
            <v>-540.17625800000678</v>
          </cell>
          <cell r="DT473">
            <v>-631.59706499999447</v>
          </cell>
          <cell r="DU473">
            <v>-319.87828899998567</v>
          </cell>
          <cell r="DV473">
            <v>-171.05015700000513</v>
          </cell>
          <cell r="DW473">
            <v>-941.68802799999685</v>
          </cell>
          <cell r="DX473">
            <v>-844.63818099998753</v>
          </cell>
          <cell r="DY473">
            <v>-784.76783300000534</v>
          </cell>
          <cell r="DZ473">
            <v>-896.19807100000617</v>
          </cell>
          <cell r="EA473">
            <v>-700.95605499998783</v>
          </cell>
          <cell r="EB473">
            <v>-898.89049800000066</v>
          </cell>
          <cell r="EC473">
            <v>-425.17191900000762</v>
          </cell>
          <cell r="ED473">
            <v>-102.57568399999582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-37.200149999931455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-9.8482290000101784</v>
          </cell>
          <cell r="X474">
            <v>-27.351920999994036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-139.45134999998845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-100.27486000000499</v>
          </cell>
          <cell r="AM474">
            <v>0</v>
          </cell>
          <cell r="AN474">
            <v>0</v>
          </cell>
          <cell r="AO474">
            <v>-39.176490000012564</v>
          </cell>
          <cell r="AP474">
            <v>0</v>
          </cell>
          <cell r="AQ474">
            <v>0</v>
          </cell>
          <cell r="AR474">
            <v>-2311.1564600004349</v>
          </cell>
          <cell r="AS474">
            <v>-166.84271299999091</v>
          </cell>
          <cell r="AT474">
            <v>-198.6446050000086</v>
          </cell>
          <cell r="AU474">
            <v>-238.61596200001077</v>
          </cell>
          <cell r="AV474">
            <v>-12.214842999994289</v>
          </cell>
          <cell r="AW474">
            <v>0</v>
          </cell>
          <cell r="AX474">
            <v>-60.904334999999264</v>
          </cell>
          <cell r="AY474">
            <v>-141.78849300000002</v>
          </cell>
          <cell r="AZ474">
            <v>-247.73459699998784</v>
          </cell>
          <cell r="BA474">
            <v>-193.27704100000847</v>
          </cell>
          <cell r="BB474">
            <v>-607.59545100000105</v>
          </cell>
          <cell r="BC474">
            <v>-404.18798400000378</v>
          </cell>
          <cell r="BD474">
            <v>-39.350435999993351</v>
          </cell>
          <cell r="BE474">
            <v>-2390.9239749999251</v>
          </cell>
          <cell r="BF474">
            <v>-114.31418499999563</v>
          </cell>
          <cell r="BG474">
            <v>-509.1136739999929</v>
          </cell>
          <cell r="BH474">
            <v>-290.48465500000748</v>
          </cell>
          <cell r="BI474">
            <v>-45.178675000002841</v>
          </cell>
          <cell r="BJ474">
            <v>-3.9972810000035679</v>
          </cell>
          <cell r="BK474">
            <v>-106.81397300001117</v>
          </cell>
          <cell r="BL474">
            <v>-374.68601199999102</v>
          </cell>
          <cell r="BM474">
            <v>-96.801594000004116</v>
          </cell>
          <cell r="BN474">
            <v>-169.99624399999448</v>
          </cell>
          <cell r="BO474">
            <v>-277.82870299999195</v>
          </cell>
          <cell r="BP474">
            <v>-214.91987800001516</v>
          </cell>
          <cell r="BQ474">
            <v>-186.78910100000212</v>
          </cell>
          <cell r="BR474">
            <v>-2554.0483200000599</v>
          </cell>
          <cell r="BS474">
            <v>-218.36226000000897</v>
          </cell>
          <cell r="BT474">
            <v>-195.1217609999876</v>
          </cell>
          <cell r="BU474">
            <v>-74.492383999997401</v>
          </cell>
          <cell r="BV474">
            <v>-66.70772500000021</v>
          </cell>
          <cell r="BW474">
            <v>-87.124364999999671</v>
          </cell>
          <cell r="BX474">
            <v>-276.95914600000106</v>
          </cell>
          <cell r="BY474">
            <v>-305.085081000012</v>
          </cell>
          <cell r="BZ474">
            <v>-369.97881400000188</v>
          </cell>
          <cell r="CA474">
            <v>-213.55212000000756</v>
          </cell>
          <cell r="CB474">
            <v>-244.87276700000803</v>
          </cell>
          <cell r="CC474">
            <v>-222.93991200000164</v>
          </cell>
          <cell r="CD474">
            <v>-278.85198500000115</v>
          </cell>
          <cell r="CE474">
            <v>-3070.1671559998067</v>
          </cell>
          <cell r="CF474">
            <v>-262.03390700000455</v>
          </cell>
          <cell r="CG474">
            <v>-264.27268799999729</v>
          </cell>
          <cell r="CH474">
            <v>-50.269715000002179</v>
          </cell>
          <cell r="CI474">
            <v>-57.227437999994436</v>
          </cell>
          <cell r="CJ474">
            <v>-302.40587299999606</v>
          </cell>
          <cell r="CK474">
            <v>-339.52236399999674</v>
          </cell>
          <cell r="CL474">
            <v>-487.96376900000905</v>
          </cell>
          <cell r="CM474">
            <v>-389.6342020000011</v>
          </cell>
          <cell r="CN474">
            <v>-268.77143500000238</v>
          </cell>
          <cell r="CO474">
            <v>-233.96099200000754</v>
          </cell>
          <cell r="CP474">
            <v>-250.39754599999287</v>
          </cell>
          <cell r="CQ474">
            <v>-163.70722700000624</v>
          </cell>
          <cell r="CR474">
            <v>-3008.54269199993</v>
          </cell>
          <cell r="CS474">
            <v>-127.14116899999499</v>
          </cell>
          <cell r="CT474">
            <v>-174.1246830000091</v>
          </cell>
          <cell r="CU474">
            <v>-50.390380999997433</v>
          </cell>
          <cell r="CV474">
            <v>-76.320209999998042</v>
          </cell>
          <cell r="CW474">
            <v>-207.48917000000074</v>
          </cell>
          <cell r="CX474">
            <v>-266.09527400000661</v>
          </cell>
          <cell r="CY474">
            <v>-573.47651900000346</v>
          </cell>
          <cell r="CZ474">
            <v>-510.30668299999525</v>
          </cell>
          <cell r="DA474">
            <v>-367.69498000000021</v>
          </cell>
          <cell r="DB474">
            <v>-395.71710899999016</v>
          </cell>
          <cell r="DC474">
            <v>-223.78173299999617</v>
          </cell>
          <cell r="DD474">
            <v>-36.004780999996001</v>
          </cell>
          <cell r="DE474">
            <v>-4511.0627219999442</v>
          </cell>
          <cell r="DF474">
            <v>-137.98113100000046</v>
          </cell>
          <cell r="DG474">
            <v>-289.56540799999493</v>
          </cell>
          <cell r="DH474">
            <v>-355.50451099999918</v>
          </cell>
          <cell r="DI474">
            <v>-125.21613399999478</v>
          </cell>
          <cell r="DJ474">
            <v>-230.22701899999993</v>
          </cell>
          <cell r="DK474">
            <v>-455.0044179999968</v>
          </cell>
          <cell r="DL474">
            <v>-679.74186999999802</v>
          </cell>
          <cell r="DM474">
            <v>-793.42417099999875</v>
          </cell>
          <cell r="DN474">
            <v>-524.11659399999917</v>
          </cell>
          <cell r="DO474">
            <v>-398.21839500000351</v>
          </cell>
          <cell r="DP474">
            <v>-362.17637100000138</v>
          </cell>
          <cell r="DQ474">
            <v>-159.88670000000275</v>
          </cell>
          <cell r="DR474">
            <v>-1569.2342809999827</v>
          </cell>
          <cell r="DS474">
            <v>-175.7930520000009</v>
          </cell>
          <cell r="DT474">
            <v>-45.746876999997767</v>
          </cell>
          <cell r="DU474">
            <v>-87.850211999997555</v>
          </cell>
          <cell r="DV474">
            <v>-67.002969999997731</v>
          </cell>
          <cell r="DW474">
            <v>-15.311450000001059</v>
          </cell>
          <cell r="DX474">
            <v>0</v>
          </cell>
          <cell r="DY474">
            <v>-374.49501900000178</v>
          </cell>
          <cell r="DZ474">
            <v>-223.27870799999801</v>
          </cell>
          <cell r="EA474">
            <v>-40.997539000003599</v>
          </cell>
          <cell r="EB474">
            <v>-127.28534400000353</v>
          </cell>
          <cell r="EC474">
            <v>-155.78014200000325</v>
          </cell>
          <cell r="ED474">
            <v>-255.69296799999574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-75.29590000002645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-2239.2949959989637</v>
          </cell>
          <cell r="S475">
            <v>0</v>
          </cell>
          <cell r="T475">
            <v>0</v>
          </cell>
          <cell r="U475">
            <v>0</v>
          </cell>
          <cell r="V475">
            <v>-504.44482400000561</v>
          </cell>
          <cell r="W475">
            <v>-975.43850500002736</v>
          </cell>
          <cell r="X475">
            <v>-686.21686699998099</v>
          </cell>
          <cell r="Y475">
            <v>-59.080829999991693</v>
          </cell>
          <cell r="Z475">
            <v>0</v>
          </cell>
          <cell r="AA475">
            <v>-14.113970000005793</v>
          </cell>
          <cell r="AB475">
            <v>0</v>
          </cell>
          <cell r="AC475">
            <v>0</v>
          </cell>
          <cell r="AD475">
            <v>0</v>
          </cell>
          <cell r="AE475">
            <v>-4529.5821889992803</v>
          </cell>
          <cell r="AF475">
            <v>0</v>
          </cell>
          <cell r="AG475">
            <v>0</v>
          </cell>
          <cell r="AH475">
            <v>-1045.2412060000352</v>
          </cell>
          <cell r="AI475">
            <v>-48.241869999968912</v>
          </cell>
          <cell r="AJ475">
            <v>-228.18819999997504</v>
          </cell>
          <cell r="AK475">
            <v>-159.88495400000829</v>
          </cell>
          <cell r="AL475">
            <v>-1108.8486839999678</v>
          </cell>
          <cell r="AM475">
            <v>-715.4598700000206</v>
          </cell>
          <cell r="AN475">
            <v>-420.918479999993</v>
          </cell>
          <cell r="AO475">
            <v>-592.91078099998413</v>
          </cell>
          <cell r="AP475">
            <v>-209.88814399996772</v>
          </cell>
          <cell r="AQ475">
            <v>0</v>
          </cell>
          <cell r="AR475">
            <v>-8998.6304519996047</v>
          </cell>
          <cell r="AS475">
            <v>-228.46683599997777</v>
          </cell>
          <cell r="AT475">
            <v>-1180.6394900000887</v>
          </cell>
          <cell r="AU475">
            <v>-750.22051000001375</v>
          </cell>
          <cell r="AV475">
            <v>-144.11421000002883</v>
          </cell>
          <cell r="AW475">
            <v>-201.44745999999577</v>
          </cell>
          <cell r="AX475">
            <v>-166.72873000003165</v>
          </cell>
          <cell r="AY475">
            <v>-1358.2720509999199</v>
          </cell>
          <cell r="AZ475">
            <v>-1773.1484289999353</v>
          </cell>
          <cell r="BA475">
            <v>-523.01559999998426</v>
          </cell>
          <cell r="BB475">
            <v>-2141.5363599999691</v>
          </cell>
          <cell r="BC475">
            <v>-531.04077600000892</v>
          </cell>
          <cell r="BD475">
            <v>0</v>
          </cell>
          <cell r="BE475">
            <v>-7943.3316440004855</v>
          </cell>
          <cell r="BF475">
            <v>-215.3488870000001</v>
          </cell>
          <cell r="BG475">
            <v>-890.63833699998213</v>
          </cell>
          <cell r="BH475">
            <v>-552.76596900005825</v>
          </cell>
          <cell r="BI475">
            <v>-164.25781699997606</v>
          </cell>
          <cell r="BJ475">
            <v>-149.07563400000799</v>
          </cell>
          <cell r="BK475">
            <v>-318.12718000006862</v>
          </cell>
          <cell r="BL475">
            <v>-1552.1156409999821</v>
          </cell>
          <cell r="BM475">
            <v>-1615.4983939999365</v>
          </cell>
          <cell r="BN475">
            <v>-841.05726799997501</v>
          </cell>
          <cell r="BO475">
            <v>-972.03324800007977</v>
          </cell>
          <cell r="BP475">
            <v>-413.0829289999092</v>
          </cell>
          <cell r="BQ475">
            <v>-259.33034000004409</v>
          </cell>
          <cell r="BR475">
            <v>-11779.95282200072</v>
          </cell>
          <cell r="BS475">
            <v>-559.01973699999508</v>
          </cell>
          <cell r="BT475">
            <v>-1180.7536550000077</v>
          </cell>
          <cell r="BU475">
            <v>-426.3136789999553</v>
          </cell>
          <cell r="BV475">
            <v>-176.18087599996943</v>
          </cell>
          <cell r="BW475">
            <v>-874.34321500000078</v>
          </cell>
          <cell r="BX475">
            <v>-999.38468399993144</v>
          </cell>
          <cell r="BY475">
            <v>-2317.369812000019</v>
          </cell>
          <cell r="BZ475">
            <v>-2159.2952659999719</v>
          </cell>
          <cell r="CA475">
            <v>-1276.3010589999612</v>
          </cell>
          <cell r="CB475">
            <v>-1119.3959119999781</v>
          </cell>
          <cell r="CC475">
            <v>-613.70810699998401</v>
          </cell>
          <cell r="CD475">
            <v>-77.886820000014268</v>
          </cell>
          <cell r="CE475">
            <v>-13341.149252000265</v>
          </cell>
          <cell r="CF475">
            <v>-301.3346700000111</v>
          </cell>
          <cell r="CG475">
            <v>-583.82080399995903</v>
          </cell>
          <cell r="CH475">
            <v>-470.70281099999556</v>
          </cell>
          <cell r="CI475">
            <v>-455.41997400001856</v>
          </cell>
          <cell r="CJ475">
            <v>-2275.6222509999643</v>
          </cell>
          <cell r="CK475">
            <v>-1681.5316520000342</v>
          </cell>
          <cell r="CL475">
            <v>-2015.002754999965</v>
          </cell>
          <cell r="CM475">
            <v>-1726.7351959999651</v>
          </cell>
          <cell r="CN475">
            <v>-1326.6425910000107</v>
          </cell>
          <cell r="CO475">
            <v>-1925.7030720000039</v>
          </cell>
          <cell r="CP475">
            <v>-578.63347599992994</v>
          </cell>
          <cell r="CQ475">
            <v>0</v>
          </cell>
          <cell r="CR475">
            <v>-14206.4538019998</v>
          </cell>
          <cell r="CS475">
            <v>-88.119869999994989</v>
          </cell>
          <cell r="CT475">
            <v>-662.90626800002065</v>
          </cell>
          <cell r="CU475">
            <v>-739.15123399993172</v>
          </cell>
          <cell r="CV475">
            <v>-416.43361900001764</v>
          </cell>
          <cell r="CW475">
            <v>-1909.5745820000302</v>
          </cell>
          <cell r="CX475">
            <v>-1441.4459939999506</v>
          </cell>
          <cell r="CY475">
            <v>-2492.5987199999508</v>
          </cell>
          <cell r="CZ475">
            <v>-2609.4296609999728</v>
          </cell>
          <cell r="DA475">
            <v>-1160.9580599999754</v>
          </cell>
          <cell r="DB475">
            <v>-2173.296280999959</v>
          </cell>
          <cell r="DC475">
            <v>-512.53951300005428</v>
          </cell>
          <cell r="DD475">
            <v>0</v>
          </cell>
          <cell r="DE475">
            <v>-12831.757060000673</v>
          </cell>
          <cell r="DF475">
            <v>-48.676330000045709</v>
          </cell>
          <cell r="DG475">
            <v>-1093.3501549999928</v>
          </cell>
          <cell r="DH475">
            <v>-759.01576999999816</v>
          </cell>
          <cell r="DI475">
            <v>-457.9594769999967</v>
          </cell>
          <cell r="DJ475">
            <v>-1524.5590250000241</v>
          </cell>
          <cell r="DK475">
            <v>-936.82262799993623</v>
          </cell>
          <cell r="DL475">
            <v>-1953.5120269999607</v>
          </cell>
          <cell r="DM475">
            <v>-1732.4466210000101</v>
          </cell>
          <cell r="DN475">
            <v>-1688.0397529999609</v>
          </cell>
          <cell r="DO475">
            <v>-1701.9461540000048</v>
          </cell>
          <cell r="DP475">
            <v>-726.33506399998441</v>
          </cell>
          <cell r="DQ475">
            <v>-209.09405600000173</v>
          </cell>
          <cell r="DR475">
            <v>-14102.339200999588</v>
          </cell>
          <cell r="DS475">
            <v>-138.91656399995554</v>
          </cell>
          <cell r="DT475">
            <v>-978.78782900003716</v>
          </cell>
          <cell r="DU475">
            <v>-844.47488200000953</v>
          </cell>
          <cell r="DV475">
            <v>-613.35591300000669</v>
          </cell>
          <cell r="DW475">
            <v>-2241.7163530000253</v>
          </cell>
          <cell r="DX475">
            <v>-2044.4832529999549</v>
          </cell>
          <cell r="DY475">
            <v>-1856.8556320000207</v>
          </cell>
          <cell r="DZ475">
            <v>-1948.4526579999365</v>
          </cell>
          <cell r="EA475">
            <v>-939.39166099997237</v>
          </cell>
          <cell r="EB475">
            <v>-1851.3248599999934</v>
          </cell>
          <cell r="EC475">
            <v>-644.57959599996684</v>
          </cell>
          <cell r="ED475">
            <v>0</v>
          </cell>
        </row>
        <row r="476">
          <cell r="C476" t="str">
            <v>Hayden</v>
          </cell>
          <cell r="F476">
            <v>-190.92338200000813</v>
          </cell>
          <cell r="G476">
            <v>-49.601683999993838</v>
          </cell>
          <cell r="H476">
            <v>-172.27196900000126</v>
          </cell>
          <cell r="I476">
            <v>0</v>
          </cell>
          <cell r="J476">
            <v>0</v>
          </cell>
          <cell r="K476">
            <v>-1.5678850000040256</v>
          </cell>
          <cell r="L476">
            <v>-70.860503000003519</v>
          </cell>
          <cell r="M476">
            <v>-48.533054999999877</v>
          </cell>
          <cell r="N476">
            <v>-22.169657000002189</v>
          </cell>
          <cell r="O476">
            <v>0</v>
          </cell>
          <cell r="P476">
            <v>-111.81587900000159</v>
          </cell>
          <cell r="Q476">
            <v>-246.17745699999796</v>
          </cell>
          <cell r="R476">
            <v>-732.97164399991743</v>
          </cell>
          <cell r="S476">
            <v>-51.574009000003571</v>
          </cell>
          <cell r="T476">
            <v>-132.19199300000037</v>
          </cell>
          <cell r="U476">
            <v>-271.8593400000027</v>
          </cell>
          <cell r="V476">
            <v>-1.8000049999973271</v>
          </cell>
          <cell r="W476">
            <v>0</v>
          </cell>
          <cell r="X476">
            <v>-12.29878699999972</v>
          </cell>
          <cell r="Y476">
            <v>-66.995632000005571</v>
          </cell>
          <cell r="Z476">
            <v>-13.973236000005272</v>
          </cell>
          <cell r="AA476">
            <v>-37.835414000001037</v>
          </cell>
          <cell r="AB476">
            <v>-23.71358699999837</v>
          </cell>
          <cell r="AC476">
            <v>-56.395186000001559</v>
          </cell>
          <cell r="AD476">
            <v>-64.334454999996524</v>
          </cell>
          <cell r="AE476">
            <v>37.351339999993797</v>
          </cell>
          <cell r="AF476">
            <v>-1.7610780000031809</v>
          </cell>
          <cell r="AG476">
            <v>-32.944061999995029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-18.200005000006058</v>
          </cell>
          <cell r="AM476">
            <v>0</v>
          </cell>
          <cell r="AN476">
            <v>0</v>
          </cell>
          <cell r="AO476">
            <v>0</v>
          </cell>
          <cell r="AP476">
            <v>104.77235300000029</v>
          </cell>
          <cell r="AQ476">
            <v>-14.515868000002229</v>
          </cell>
          <cell r="AR476">
            <v>-278.72771999996621</v>
          </cell>
          <cell r="AS476">
            <v>-9.2181469999995898</v>
          </cell>
          <cell r="AT476">
            <v>0</v>
          </cell>
          <cell r="AU476">
            <v>-20.403448999997636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-3.6690340000059223</v>
          </cell>
          <cell r="BA476">
            <v>0</v>
          </cell>
          <cell r="BB476">
            <v>-97</v>
          </cell>
          <cell r="BC476">
            <v>-6.5375359999998182</v>
          </cell>
          <cell r="BD476">
            <v>-141.89955400000326</v>
          </cell>
          <cell r="BE476">
            <v>-64.011118000023998</v>
          </cell>
          <cell r="BF476">
            <v>-22.280847000001813</v>
          </cell>
          <cell r="BG476">
            <v>-36.19999999999709</v>
          </cell>
          <cell r="BH476">
            <v>-0.2182600000014645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-5.312011000001803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-18.859431000018958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-0.90972900000269874</v>
          </cell>
          <cell r="CK476">
            <v>0</v>
          </cell>
          <cell r="CL476">
            <v>0</v>
          </cell>
          <cell r="CM476">
            <v>-34.649698999997781</v>
          </cell>
          <cell r="CN476">
            <v>0</v>
          </cell>
          <cell r="CO476">
            <v>16.699996999999712</v>
          </cell>
          <cell r="CP476">
            <v>0</v>
          </cell>
          <cell r="CQ476">
            <v>0</v>
          </cell>
          <cell r="CR476">
            <v>-24.112608000054024</v>
          </cell>
          <cell r="CS476">
            <v>0</v>
          </cell>
          <cell r="CT476">
            <v>0</v>
          </cell>
          <cell r="CU476">
            <v>0</v>
          </cell>
          <cell r="CV476">
            <v>-7.4126109999997425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-16.69999700000335</v>
          </cell>
          <cell r="DC476">
            <v>0</v>
          </cell>
          <cell r="DD476">
            <v>0</v>
          </cell>
          <cell r="DE476">
            <v>-33.519583000044804</v>
          </cell>
          <cell r="DF476">
            <v>-23.366061000000627</v>
          </cell>
          <cell r="DG476">
            <v>0</v>
          </cell>
          <cell r="DH476">
            <v>-3.2688579999994545</v>
          </cell>
          <cell r="DI476">
            <v>0</v>
          </cell>
          <cell r="DJ476">
            <v>-0.89996400000381982</v>
          </cell>
          <cell r="DK476">
            <v>0</v>
          </cell>
          <cell r="DL476">
            <v>-1.7413510000042152</v>
          </cell>
          <cell r="DM476">
            <v>7.5729519999986223</v>
          </cell>
          <cell r="DN476">
            <v>-11.490893000001961</v>
          </cell>
          <cell r="DO476">
            <v>-0.24087499999950523</v>
          </cell>
          <cell r="DP476">
            <v>-8.4533000001101755E-2</v>
          </cell>
          <cell r="DQ476">
            <v>0</v>
          </cell>
          <cell r="DR476">
            <v>-109.10171299998183</v>
          </cell>
          <cell r="DS476">
            <v>-0.89999700000043958</v>
          </cell>
          <cell r="DT476">
            <v>0</v>
          </cell>
          <cell r="DU476">
            <v>-1.1134369999999763</v>
          </cell>
          <cell r="DV476">
            <v>-4.7370470000023488</v>
          </cell>
          <cell r="DW476">
            <v>-53.324407000000065</v>
          </cell>
          <cell r="DX476">
            <v>0</v>
          </cell>
          <cell r="DY476">
            <v>-4.8999970000004396</v>
          </cell>
          <cell r="DZ476">
            <v>-0.57901500000298256</v>
          </cell>
          <cell r="EA476">
            <v>-21.655834000004688</v>
          </cell>
          <cell r="EB476">
            <v>-21.891978999999992</v>
          </cell>
          <cell r="EC476">
            <v>0</v>
          </cell>
          <cell r="ED476">
            <v>0</v>
          </cell>
        </row>
        <row r="477">
          <cell r="C477" t="str">
            <v>Hunter</v>
          </cell>
          <cell r="F477">
            <v>-54.734709999989718</v>
          </cell>
          <cell r="G477">
            <v>-70.820300000021234</v>
          </cell>
          <cell r="H477">
            <v>-409.33930000010878</v>
          </cell>
          <cell r="I477">
            <v>-2315.3302360000089</v>
          </cell>
          <cell r="J477">
            <v>-2955.2203650000738</v>
          </cell>
          <cell r="K477">
            <v>-2250.2207000000053</v>
          </cell>
          <cell r="L477">
            <v>-2582.7115400000475</v>
          </cell>
          <cell r="M477">
            <v>-2879.3704500000458</v>
          </cell>
          <cell r="N477">
            <v>-4627.9132000000682</v>
          </cell>
          <cell r="O477">
            <v>-1352.4989400000777</v>
          </cell>
          <cell r="P477">
            <v>-338.17731000005733</v>
          </cell>
          <cell r="Q477">
            <v>-644.11740000010468</v>
          </cell>
          <cell r="R477">
            <v>-46181.399042999372</v>
          </cell>
          <cell r="S477">
            <v>-97.426770000136457</v>
          </cell>
          <cell r="T477">
            <v>-2854.9668700000038</v>
          </cell>
          <cell r="U477">
            <v>-3400.9906190000474</v>
          </cell>
          <cell r="V477">
            <v>-3190.1610060000094</v>
          </cell>
          <cell r="W477">
            <v>-4418.8386700000265</v>
          </cell>
          <cell r="X477">
            <v>-3820.7239599999739</v>
          </cell>
          <cell r="Y477">
            <v>-3915.4213740000268</v>
          </cell>
          <cell r="Z477">
            <v>-5860.0595700000413</v>
          </cell>
          <cell r="AA477">
            <v>-6098.1410999998916</v>
          </cell>
          <cell r="AB477">
            <v>-5424.928440000047</v>
          </cell>
          <cell r="AC477">
            <v>-4748.7140440000221</v>
          </cell>
          <cell r="AD477">
            <v>-2351.0266199999023</v>
          </cell>
          <cell r="AE477">
            <v>-20240.319609000348</v>
          </cell>
          <cell r="AF477">
            <v>-3124.1394500001334</v>
          </cell>
          <cell r="AG477">
            <v>-3131.5736040000338</v>
          </cell>
          <cell r="AH477">
            <v>-1572.6443549999967</v>
          </cell>
          <cell r="AI477">
            <v>-277.85489999997662</v>
          </cell>
          <cell r="AJ477">
            <v>-111.6709400000982</v>
          </cell>
          <cell r="AK477">
            <v>-580.38247400004184</v>
          </cell>
          <cell r="AL477">
            <v>-3145.2518060000148</v>
          </cell>
          <cell r="AM477">
            <v>-3169.2718850000529</v>
          </cell>
          <cell r="AN477">
            <v>-730.36164000007557</v>
          </cell>
          <cell r="AO477">
            <v>-1973.23766600003</v>
          </cell>
          <cell r="AP477">
            <v>-888.91612900001928</v>
          </cell>
          <cell r="AQ477">
            <v>-1535.0147600000491</v>
          </cell>
          <cell r="AR477">
            <v>-16717.320808000863</v>
          </cell>
          <cell r="AS477">
            <v>-3063.5644939999329</v>
          </cell>
          <cell r="AT477">
            <v>-937.24170000001322</v>
          </cell>
          <cell r="AU477">
            <v>-575.34412399999565</v>
          </cell>
          <cell r="AV477">
            <v>-70.061450000037439</v>
          </cell>
          <cell r="AW477">
            <v>-27.262885999982245</v>
          </cell>
          <cell r="AX477">
            <v>-110.6246660000179</v>
          </cell>
          <cell r="AY477">
            <v>-1153.7304839999415</v>
          </cell>
          <cell r="AZ477">
            <v>-698.38899000000674</v>
          </cell>
          <cell r="BA477">
            <v>-282.60407400003169</v>
          </cell>
          <cell r="BB477">
            <v>-4862.6558100001421</v>
          </cell>
          <cell r="BC477">
            <v>-2384.3413400000427</v>
          </cell>
          <cell r="BD477">
            <v>-2551.5007899999619</v>
          </cell>
          <cell r="BE477">
            <v>-13010.523914000019</v>
          </cell>
          <cell r="BF477">
            <v>-2907.6628799998434</v>
          </cell>
          <cell r="BG477">
            <v>-907.044755000039</v>
          </cell>
          <cell r="BH477">
            <v>-363.29261399997631</v>
          </cell>
          <cell r="BI477">
            <v>-134.49165000003995</v>
          </cell>
          <cell r="BJ477">
            <v>-4.977820000029169</v>
          </cell>
          <cell r="BK477">
            <v>-102.95508400001563</v>
          </cell>
          <cell r="BL477">
            <v>-2006.9050200000638</v>
          </cell>
          <cell r="BM477">
            <v>-1051.5253749999683</v>
          </cell>
          <cell r="BN477">
            <v>-572.9169900000561</v>
          </cell>
          <cell r="BO477">
            <v>-738.33208600000944</v>
          </cell>
          <cell r="BP477">
            <v>-1620.3232099999441</v>
          </cell>
          <cell r="BQ477">
            <v>-2600.0964299999177</v>
          </cell>
          <cell r="BR477">
            <v>-14514.150556001812</v>
          </cell>
          <cell r="BS477">
            <v>-2183.1152190000284</v>
          </cell>
          <cell r="BT477">
            <v>-405.25694599997951</v>
          </cell>
          <cell r="BU477">
            <v>-165.40166000003228</v>
          </cell>
          <cell r="BV477">
            <v>-123.14948000002187</v>
          </cell>
          <cell r="BW477">
            <v>-306.59203599998727</v>
          </cell>
          <cell r="BX477">
            <v>-44.570750000013504</v>
          </cell>
          <cell r="BY477">
            <v>-2018.1403850000352</v>
          </cell>
          <cell r="BZ477">
            <v>-1440.7838600000832</v>
          </cell>
          <cell r="CA477">
            <v>-1101.1644800000358</v>
          </cell>
          <cell r="CB477">
            <v>-2378.6813200000906</v>
          </cell>
          <cell r="CC477">
            <v>-1694.959290000028</v>
          </cell>
          <cell r="CD477">
            <v>-2652.3351300000213</v>
          </cell>
          <cell r="CE477">
            <v>-23406.489973001182</v>
          </cell>
          <cell r="CF477">
            <v>-3363.8017350002192</v>
          </cell>
          <cell r="CG477">
            <v>-1186.1989539999631</v>
          </cell>
          <cell r="CH477">
            <v>-479.30161999998381</v>
          </cell>
          <cell r="CI477">
            <v>-809.4826100000646</v>
          </cell>
          <cell r="CJ477">
            <v>-1323.6116899999906</v>
          </cell>
          <cell r="CK477">
            <v>-1438.163945999986</v>
          </cell>
          <cell r="CL477">
            <v>-3724.0407490000362</v>
          </cell>
          <cell r="CM477">
            <v>-2987.8741300001275</v>
          </cell>
          <cell r="CN477">
            <v>-3293.9241150000598</v>
          </cell>
          <cell r="CO477">
            <v>-551.74036899989005</v>
          </cell>
          <cell r="CP477">
            <v>-1483.0240609999746</v>
          </cell>
          <cell r="CQ477">
            <v>-2765.3259940000717</v>
          </cell>
          <cell r="CR477">
            <v>-26434.467036001384</v>
          </cell>
          <cell r="CS477">
            <v>-2994.5729290000163</v>
          </cell>
          <cell r="CT477">
            <v>-1014.5945699999575</v>
          </cell>
          <cell r="CU477">
            <v>-638.27632599999197</v>
          </cell>
          <cell r="CV477">
            <v>-553.09956999990391</v>
          </cell>
          <cell r="CW477">
            <v>-998.90779399999883</v>
          </cell>
          <cell r="CX477">
            <v>-1712.9051900000777</v>
          </cell>
          <cell r="CY477">
            <v>-3626.3420449999394</v>
          </cell>
          <cell r="CZ477">
            <v>-4118.4546889999183</v>
          </cell>
          <cell r="DA477">
            <v>-1781.258259999915</v>
          </cell>
          <cell r="DB477">
            <v>-2025.5265950000612</v>
          </cell>
          <cell r="DC477">
            <v>-3508.8954440001398</v>
          </cell>
          <cell r="DD477">
            <v>-3461.6336240001256</v>
          </cell>
          <cell r="DE477">
            <v>-26245.026755001396</v>
          </cell>
          <cell r="DF477">
            <v>-2571.4339740000432</v>
          </cell>
          <cell r="DG477">
            <v>-946.33200600004056</v>
          </cell>
          <cell r="DH477">
            <v>-662.37870500003919</v>
          </cell>
          <cell r="DI477">
            <v>-833.50307999999495</v>
          </cell>
          <cell r="DJ477">
            <v>-983.66727000009269</v>
          </cell>
          <cell r="DK477">
            <v>-1203.2272300000186</v>
          </cell>
          <cell r="DL477">
            <v>-4107.3992319998797</v>
          </cell>
          <cell r="DM477">
            <v>-6379.2231589999283</v>
          </cell>
          <cell r="DN477">
            <v>-2173.3768260000506</v>
          </cell>
          <cell r="DO477">
            <v>-2031.3049139999785</v>
          </cell>
          <cell r="DP477">
            <v>-1848.4262540000491</v>
          </cell>
          <cell r="DQ477">
            <v>-2504.7541050000582</v>
          </cell>
          <cell r="DR477">
            <v>-16487.594624999911</v>
          </cell>
          <cell r="DS477">
            <v>-2817.929065000033</v>
          </cell>
          <cell r="DT477">
            <v>-715.63308500003768</v>
          </cell>
          <cell r="DU477">
            <v>-423.04558999999426</v>
          </cell>
          <cell r="DV477">
            <v>-309.9560599999968</v>
          </cell>
          <cell r="DW477">
            <v>-626.48857500008307</v>
          </cell>
          <cell r="DX477">
            <v>-555.23553000006359</v>
          </cell>
          <cell r="DY477">
            <v>-2490.3691010000184</v>
          </cell>
          <cell r="DZ477">
            <v>-2557.6425799999852</v>
          </cell>
          <cell r="EA477">
            <v>-687.05942999990657</v>
          </cell>
          <cell r="EB477">
            <v>-1297.9865440001013</v>
          </cell>
          <cell r="EC477">
            <v>-1502.1225199999753</v>
          </cell>
          <cell r="ED477">
            <v>-2504.12654499989</v>
          </cell>
        </row>
        <row r="478">
          <cell r="C478" t="str">
            <v>Huntington</v>
          </cell>
          <cell r="F478">
            <v>-259.66862999997102</v>
          </cell>
          <cell r="G478">
            <v>-249.83175999997184</v>
          </cell>
          <cell r="H478">
            <v>-861.03885999997146</v>
          </cell>
          <cell r="I478">
            <v>-2455.8923240000149</v>
          </cell>
          <cell r="J478">
            <v>-2220.3748799999594</v>
          </cell>
          <cell r="K478">
            <v>-1752.3698350000195</v>
          </cell>
          <cell r="L478">
            <v>-3424.3089899999322</v>
          </cell>
          <cell r="M478">
            <v>-3987.0010399999446</v>
          </cell>
          <cell r="N478">
            <v>-4255.2435059999698</v>
          </cell>
          <cell r="O478">
            <v>-3700.8125949999667</v>
          </cell>
          <cell r="P478">
            <v>-1798.9873399999924</v>
          </cell>
          <cell r="Q478">
            <v>-1171.5755660000723</v>
          </cell>
          <cell r="R478">
            <v>-43827.761566000991</v>
          </cell>
          <cell r="S478">
            <v>-568.30184999993071</v>
          </cell>
          <cell r="T478">
            <v>-2403.8558119999943</v>
          </cell>
          <cell r="U478">
            <v>-5389.2638280000538</v>
          </cell>
          <cell r="V478">
            <v>-4180.4611889999942</v>
          </cell>
          <cell r="W478">
            <v>-4948.0677300000098</v>
          </cell>
          <cell r="X478">
            <v>-3655.8365609999746</v>
          </cell>
          <cell r="Y478">
            <v>-3227.0170100000687</v>
          </cell>
          <cell r="Z478">
            <v>-5468.1431660000817</v>
          </cell>
          <cell r="AA478">
            <v>-2954.1562339999946</v>
          </cell>
          <cell r="AB478">
            <v>-4875.8700869999593</v>
          </cell>
          <cell r="AC478">
            <v>-3884.3950590000604</v>
          </cell>
          <cell r="AD478">
            <v>-2272.3930399999954</v>
          </cell>
          <cell r="AE478">
            <v>-19668.469967000652</v>
          </cell>
          <cell r="AF478">
            <v>-455.82047999999486</v>
          </cell>
          <cell r="AG478">
            <v>-1817.2028200000641</v>
          </cell>
          <cell r="AH478">
            <v>-4073.1760300000315</v>
          </cell>
          <cell r="AI478">
            <v>-397.41015000001062</v>
          </cell>
          <cell r="AJ478">
            <v>-437.64436999999452</v>
          </cell>
          <cell r="AK478">
            <v>-1408.5939559999679</v>
          </cell>
          <cell r="AL478">
            <v>-2440.7528060000041</v>
          </cell>
          <cell r="AM478">
            <v>-1905.8826300000073</v>
          </cell>
          <cell r="AN478">
            <v>-1258.2557900000247</v>
          </cell>
          <cell r="AO478">
            <v>-1398.1637999999803</v>
          </cell>
          <cell r="AP478">
            <v>-1933.1717000000062</v>
          </cell>
          <cell r="AQ478">
            <v>-2142.3954350000713</v>
          </cell>
          <cell r="AR478">
            <v>-15016.483498999383</v>
          </cell>
          <cell r="AS478">
            <v>-2811.3030639999779</v>
          </cell>
          <cell r="AT478">
            <v>-1116.1829000000143</v>
          </cell>
          <cell r="AU478">
            <v>-893.13741600001231</v>
          </cell>
          <cell r="AV478">
            <v>-131.19326999998884</v>
          </cell>
          <cell r="AW478">
            <v>-35.236400000023423</v>
          </cell>
          <cell r="AX478">
            <v>-76.837350000016158</v>
          </cell>
          <cell r="AY478">
            <v>-1729.2359840000281</v>
          </cell>
          <cell r="AZ478">
            <v>-1507.0042500000563</v>
          </cell>
          <cell r="BA478">
            <v>-130.6674050000147</v>
          </cell>
          <cell r="BB478">
            <v>-2632.7998400000506</v>
          </cell>
          <cell r="BC478">
            <v>-2399.6849400000065</v>
          </cell>
          <cell r="BD478">
            <v>-1553.200680000009</v>
          </cell>
          <cell r="BE478">
            <v>-11116.928237999789</v>
          </cell>
          <cell r="BF478">
            <v>-2980.6273159999982</v>
          </cell>
          <cell r="BG478">
            <v>-1476.98185500002</v>
          </cell>
          <cell r="BH478">
            <v>-300.03873000002932</v>
          </cell>
          <cell r="BI478">
            <v>-118.28676000001724</v>
          </cell>
          <cell r="BJ478">
            <v>-30.687250000017229</v>
          </cell>
          <cell r="BK478">
            <v>-68.933500000013737</v>
          </cell>
          <cell r="BL478">
            <v>-1524.178236000007</v>
          </cell>
          <cell r="BM478">
            <v>-470.01650500000687</v>
          </cell>
          <cell r="BN478">
            <v>-213.77608000003966</v>
          </cell>
          <cell r="BO478">
            <v>-266.92115000000922</v>
          </cell>
          <cell r="BP478">
            <v>-1301.0072010000004</v>
          </cell>
          <cell r="BQ478">
            <v>-2365.4736549999798</v>
          </cell>
          <cell r="BR478">
            <v>-15526.645860999823</v>
          </cell>
          <cell r="BS478">
            <v>-2951.7356400000281</v>
          </cell>
          <cell r="BT478">
            <v>-552.57130000001052</v>
          </cell>
          <cell r="BU478">
            <v>-758.46650999999838</v>
          </cell>
          <cell r="BV478">
            <v>-134.68075999998837</v>
          </cell>
          <cell r="BW478">
            <v>-219.8157540000102</v>
          </cell>
          <cell r="BX478">
            <v>-281.48677000001771</v>
          </cell>
          <cell r="BY478">
            <v>-2038.4537300000084</v>
          </cell>
          <cell r="BZ478">
            <v>-2716.3151000000071</v>
          </cell>
          <cell r="CA478">
            <v>-796.33726099994965</v>
          </cell>
          <cell r="CB478">
            <v>-1351.6896599999745</v>
          </cell>
          <cell r="CC478">
            <v>-2005.2171600000001</v>
          </cell>
          <cell r="CD478">
            <v>-1719.8762160000624</v>
          </cell>
          <cell r="CE478">
            <v>-20846.448014998809</v>
          </cell>
          <cell r="CF478">
            <v>-2628.1963760000071</v>
          </cell>
          <cell r="CG478">
            <v>-1620.0019099999918</v>
          </cell>
          <cell r="CH478">
            <v>-899.76560500002233</v>
          </cell>
          <cell r="CI478">
            <v>-323.05120000004536</v>
          </cell>
          <cell r="CJ478">
            <v>-1867.6353099999833</v>
          </cell>
          <cell r="CK478">
            <v>-2085.8945899999817</v>
          </cell>
          <cell r="CL478">
            <v>-2830.3140899999999</v>
          </cell>
          <cell r="CM478">
            <v>-1691.0399849999812</v>
          </cell>
          <cell r="CN478">
            <v>-2638.3710999999894</v>
          </cell>
          <cell r="CO478">
            <v>153.0415899999789</v>
          </cell>
          <cell r="CP478">
            <v>-2749.6796589999576</v>
          </cell>
          <cell r="CQ478">
            <v>-1665.5397800000501</v>
          </cell>
          <cell r="CR478">
            <v>-27181.54966900032</v>
          </cell>
          <cell r="CS478">
            <v>-1891.3369749999838</v>
          </cell>
          <cell r="CT478">
            <v>-2232.8845399999991</v>
          </cell>
          <cell r="CU478">
            <v>-1171.0776300000143</v>
          </cell>
          <cell r="CV478">
            <v>-660.60317999997642</v>
          </cell>
          <cell r="CW478">
            <v>-1613.9518750000279</v>
          </cell>
          <cell r="CX478">
            <v>-1948.3106740000076</v>
          </cell>
          <cell r="CY478">
            <v>-3441.154383999994</v>
          </cell>
          <cell r="CZ478">
            <v>-3188.9371699999901</v>
          </cell>
          <cell r="DA478">
            <v>-860.39491999999154</v>
          </cell>
          <cell r="DB478">
            <v>-3642.6036500000046</v>
          </cell>
          <cell r="DC478">
            <v>-4232.7163410000503</v>
          </cell>
          <cell r="DD478">
            <v>-2297.5783300000476</v>
          </cell>
          <cell r="DE478">
            <v>-25432.905941998586</v>
          </cell>
          <cell r="DF478">
            <v>-2192.7959159999737</v>
          </cell>
          <cell r="DG478">
            <v>-1695.5326099999947</v>
          </cell>
          <cell r="DH478">
            <v>-1324.5537699999986</v>
          </cell>
          <cell r="DI478">
            <v>-403.31076500000199</v>
          </cell>
          <cell r="DJ478">
            <v>-1335.9347549999948</v>
          </cell>
          <cell r="DK478">
            <v>-1496.9073199999984</v>
          </cell>
          <cell r="DL478">
            <v>-3745.5987600000808</v>
          </cell>
          <cell r="DM478">
            <v>-6044.068339999998</v>
          </cell>
          <cell r="DN478">
            <v>-1164.0760299999965</v>
          </cell>
          <cell r="DO478">
            <v>-1264.7296559999813</v>
          </cell>
          <cell r="DP478">
            <v>-2002.8249500000384</v>
          </cell>
          <cell r="DQ478">
            <v>-2762.5730699999258</v>
          </cell>
          <cell r="DR478">
            <v>-37990.633303000592</v>
          </cell>
          <cell r="DS478">
            <v>-4281.8706749998964</v>
          </cell>
          <cell r="DT478">
            <v>-2965.5675799999735</v>
          </cell>
          <cell r="DU478">
            <v>-1440.7788159999764</v>
          </cell>
          <cell r="DV478">
            <v>-1295.4677160000429</v>
          </cell>
          <cell r="DW478">
            <v>-2638.2413299999898</v>
          </cell>
          <cell r="DX478">
            <v>-2746.4672799999826</v>
          </cell>
          <cell r="DY478">
            <v>-5353.8715899999952</v>
          </cell>
          <cell r="DZ478">
            <v>-5389.9024450000143</v>
          </cell>
          <cell r="EA478">
            <v>-2321.7589459999581</v>
          </cell>
          <cell r="EB478">
            <v>-2610.1134249999886</v>
          </cell>
          <cell r="EC478">
            <v>-3555.7969749999465</v>
          </cell>
          <cell r="ED478">
            <v>-3390.7965250000125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-411.83672999998089</v>
          </cell>
          <cell r="I479">
            <v>-4474.4904960000422</v>
          </cell>
          <cell r="J479">
            <v>-3180.6229929999681</v>
          </cell>
          <cell r="K479">
            <v>-3960.6099650000688</v>
          </cell>
          <cell r="L479">
            <v>-3710.2332559999777</v>
          </cell>
          <cell r="M479">
            <v>-8654.1538569999393</v>
          </cell>
          <cell r="N479">
            <v>-8003.9114060000284</v>
          </cell>
          <cell r="O479">
            <v>-6283.5903099998832</v>
          </cell>
          <cell r="P479">
            <v>-2933.865969000035</v>
          </cell>
          <cell r="Q479">
            <v>-648.6742399999639</v>
          </cell>
          <cell r="R479">
            <v>-29698.438680999912</v>
          </cell>
          <cell r="S479">
            <v>-5366.6846110001206</v>
          </cell>
          <cell r="T479">
            <v>-2570.2216940000071</v>
          </cell>
          <cell r="U479">
            <v>-1613.8552479999489</v>
          </cell>
          <cell r="V479">
            <v>-89.998719999974128</v>
          </cell>
          <cell r="W479">
            <v>-41.051799999957439</v>
          </cell>
          <cell r="X479">
            <v>-1254.7003630000399</v>
          </cell>
          <cell r="Y479">
            <v>-5982.572463999968</v>
          </cell>
          <cell r="Z479">
            <v>-5536.8611319999909</v>
          </cell>
          <cell r="AA479">
            <v>-1940.9770460000145</v>
          </cell>
          <cell r="AB479">
            <v>-2615.5118700000457</v>
          </cell>
          <cell r="AC479">
            <v>-1549.6522349999868</v>
          </cell>
          <cell r="AD479">
            <v>-1136.3514980000909</v>
          </cell>
          <cell r="AE479">
            <v>-22251.393386000767</v>
          </cell>
          <cell r="AF479">
            <v>-5019.713085000054</v>
          </cell>
          <cell r="AG479">
            <v>-6317.9453089999733</v>
          </cell>
          <cell r="AH479">
            <v>-874.18797899998026</v>
          </cell>
          <cell r="AI479">
            <v>-240.29693500004942</v>
          </cell>
          <cell r="AJ479">
            <v>-137.85470900003565</v>
          </cell>
          <cell r="AK479">
            <v>-323.57309000001987</v>
          </cell>
          <cell r="AL479">
            <v>-3114.2235080000246</v>
          </cell>
          <cell r="AM479">
            <v>-2712.6483989999397</v>
          </cell>
          <cell r="AN479">
            <v>-718.25399999995716</v>
          </cell>
          <cell r="AO479">
            <v>-1069.6815099999076</v>
          </cell>
          <cell r="AP479">
            <v>760.52945400000317</v>
          </cell>
          <cell r="AQ479">
            <v>-2483.5443160000723</v>
          </cell>
          <cell r="AR479">
            <v>-10964.429383999668</v>
          </cell>
          <cell r="AS479">
            <v>-1826.0712819999317</v>
          </cell>
          <cell r="AT479">
            <v>-618.67906300007598</v>
          </cell>
          <cell r="AU479">
            <v>-406.61679499992169</v>
          </cell>
          <cell r="AV479">
            <v>-79.173409999988507</v>
          </cell>
          <cell r="AW479">
            <v>-5.5406300000031479</v>
          </cell>
          <cell r="AX479">
            <v>-47.463040000002366</v>
          </cell>
          <cell r="AY479">
            <v>-1020.6897649999592</v>
          </cell>
          <cell r="AZ479">
            <v>-843.22244599997066</v>
          </cell>
          <cell r="BA479">
            <v>-215.69444999995176</v>
          </cell>
          <cell r="BB479">
            <v>-2620.7344449998927</v>
          </cell>
          <cell r="BC479">
            <v>-772.27090000006137</v>
          </cell>
          <cell r="BD479">
            <v>-2508.2731579999672</v>
          </cell>
          <cell r="BE479">
            <v>-8766.6825359994546</v>
          </cell>
          <cell r="BF479">
            <v>-1675.0096609999891</v>
          </cell>
          <cell r="BG479">
            <v>-610.46899100003066</v>
          </cell>
          <cell r="BH479">
            <v>-427.06741499999771</v>
          </cell>
          <cell r="BI479">
            <v>-60.820299999963026</v>
          </cell>
          <cell r="BJ479">
            <v>-34.281179999990854</v>
          </cell>
          <cell r="BK479">
            <v>-92.201391000009608</v>
          </cell>
          <cell r="BL479">
            <v>-1414.0255770001095</v>
          </cell>
          <cell r="BM479">
            <v>-691.8814039999852</v>
          </cell>
          <cell r="BN479">
            <v>-354.76458499999717</v>
          </cell>
          <cell r="BO479">
            <v>-776.38709300005576</v>
          </cell>
          <cell r="BP479">
            <v>-879.91319600003771</v>
          </cell>
          <cell r="BQ479">
            <v>-1749.8617429999867</v>
          </cell>
          <cell r="BR479">
            <v>-8901.5704739997163</v>
          </cell>
          <cell r="BS479">
            <v>-1369.0375710000517</v>
          </cell>
          <cell r="BT479">
            <v>754.39571599999908</v>
          </cell>
          <cell r="BU479">
            <v>-215.18486600002507</v>
          </cell>
          <cell r="BV479">
            <v>-99.242069000029005</v>
          </cell>
          <cell r="BW479">
            <v>-618.02356499998132</v>
          </cell>
          <cell r="BX479">
            <v>-89.940805000020191</v>
          </cell>
          <cell r="BY479">
            <v>-1337.9057330000214</v>
          </cell>
          <cell r="BZ479">
            <v>-1176.2653700000374</v>
          </cell>
          <cell r="CA479">
            <v>-472.26323100004811</v>
          </cell>
          <cell r="CB479">
            <v>-861.07538100006059</v>
          </cell>
          <cell r="CC479">
            <v>-1234.4729110000189</v>
          </cell>
          <cell r="CD479">
            <v>-2182.5546880000038</v>
          </cell>
          <cell r="CE479">
            <v>-16957.253437001258</v>
          </cell>
          <cell r="CF479">
            <v>-1704.8181770000374</v>
          </cell>
          <cell r="CG479">
            <v>-999.79973500000779</v>
          </cell>
          <cell r="CH479">
            <v>-500.74019899999257</v>
          </cell>
          <cell r="CI479">
            <v>-973.46319000003859</v>
          </cell>
          <cell r="CJ479">
            <v>-1147.0146410000161</v>
          </cell>
          <cell r="CK479">
            <v>-1229.4907400000375</v>
          </cell>
          <cell r="CL479">
            <v>-3066.5658430000767</v>
          </cell>
          <cell r="CM479">
            <v>-1061.8549180000555</v>
          </cell>
          <cell r="CN479">
            <v>-2208.8556500000414</v>
          </cell>
          <cell r="CO479">
            <v>-504.66755400004331</v>
          </cell>
          <cell r="CP479">
            <v>-961.37724000005983</v>
          </cell>
          <cell r="CQ479">
            <v>-2598.6055499999784</v>
          </cell>
          <cell r="CR479">
            <v>-19674.3944949992</v>
          </cell>
          <cell r="CS479">
            <v>-3054.8843730000081</v>
          </cell>
          <cell r="CT479">
            <v>-864.4761329999892</v>
          </cell>
          <cell r="CU479">
            <v>-338.95336399995722</v>
          </cell>
          <cell r="CV479">
            <v>-692.94077399995876</v>
          </cell>
          <cell r="CW479">
            <v>-414.46267500001704</v>
          </cell>
          <cell r="CX479">
            <v>-1092.5065649999888</v>
          </cell>
          <cell r="CY479">
            <v>-3110.5747539999429</v>
          </cell>
          <cell r="CZ479">
            <v>-4337.4718069999944</v>
          </cell>
          <cell r="DA479">
            <v>-1223.9297630001092</v>
          </cell>
          <cell r="DB479">
            <v>-1801.1594109999714</v>
          </cell>
          <cell r="DC479">
            <v>-769.69492100004572</v>
          </cell>
          <cell r="DD479">
            <v>-1973.3399549998576</v>
          </cell>
          <cell r="DE479">
            <v>-20587.096524000168</v>
          </cell>
          <cell r="DF479">
            <v>-3156.6889349999838</v>
          </cell>
          <cell r="DG479">
            <v>-816.92038199998206</v>
          </cell>
          <cell r="DH479">
            <v>-321.47610400005942</v>
          </cell>
          <cell r="DI479">
            <v>-556.4612560000387</v>
          </cell>
          <cell r="DJ479">
            <v>-646.27489699999569</v>
          </cell>
          <cell r="DK479">
            <v>-1071.010774000024</v>
          </cell>
          <cell r="DL479">
            <v>-2703.5278399999952</v>
          </cell>
          <cell r="DM479">
            <v>-6121.4025149999652</v>
          </cell>
          <cell r="DN479">
            <v>-1321.2719509999733</v>
          </cell>
          <cell r="DO479">
            <v>-1128.6340880000498</v>
          </cell>
          <cell r="DP479">
            <v>-1172.6219050000072</v>
          </cell>
          <cell r="DQ479">
            <v>-1570.8058770000935</v>
          </cell>
          <cell r="DR479">
            <v>-3607.1546629983932</v>
          </cell>
          <cell r="DS479">
            <v>-202.52139999996871</v>
          </cell>
          <cell r="DT479">
            <v>-149.51043399999617</v>
          </cell>
          <cell r="DU479">
            <v>-226.45914099999936</v>
          </cell>
          <cell r="DV479">
            <v>-122.68325999996159</v>
          </cell>
          <cell r="DW479">
            <v>-202.89795999997295</v>
          </cell>
          <cell r="DX479">
            <v>-57.559340000036173</v>
          </cell>
          <cell r="DY479">
            <v>-819.33538800000679</v>
          </cell>
          <cell r="DZ479">
            <v>-522.43065500003286</v>
          </cell>
          <cell r="EA479">
            <v>-87.605139999999665</v>
          </cell>
          <cell r="EB479">
            <v>-465.17315500002587</v>
          </cell>
          <cell r="EC479">
            <v>-120.69488399999682</v>
          </cell>
          <cell r="ED479">
            <v>-630.28390600002604</v>
          </cell>
        </row>
        <row r="480">
          <cell r="C480" t="str">
            <v>Naughton</v>
          </cell>
          <cell r="F480">
            <v>0</v>
          </cell>
          <cell r="G480">
            <v>-6.7060049999854527</v>
          </cell>
          <cell r="H480">
            <v>0</v>
          </cell>
          <cell r="I480">
            <v>0</v>
          </cell>
          <cell r="J480">
            <v>-111.67105299999821</v>
          </cell>
          <cell r="K480">
            <v>-1241.2167960000224</v>
          </cell>
          <cell r="L480">
            <v>-50.501370000012685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-11189.782738999929</v>
          </cell>
          <cell r="S480">
            <v>0</v>
          </cell>
          <cell r="T480">
            <v>0</v>
          </cell>
          <cell r="U480">
            <v>-764.50118099999963</v>
          </cell>
          <cell r="V480">
            <v>-3716.0481329999748</v>
          </cell>
          <cell r="W480">
            <v>-806.39475600002334</v>
          </cell>
          <cell r="X480">
            <v>-2154.485057999962</v>
          </cell>
          <cell r="Y480">
            <v>-408.2285189999966</v>
          </cell>
          <cell r="Z480">
            <v>-804.04109100002097</v>
          </cell>
          <cell r="AA480">
            <v>-1413.0782309999922</v>
          </cell>
          <cell r="AB480">
            <v>-1051.516753999982</v>
          </cell>
          <cell r="AC480">
            <v>0</v>
          </cell>
          <cell r="AD480">
            <v>-71.489016000006814</v>
          </cell>
          <cell r="AE480">
            <v>-666.87558999995235</v>
          </cell>
          <cell r="AF480">
            <v>-41.232831999994232</v>
          </cell>
          <cell r="AG480">
            <v>-66.996075000002747</v>
          </cell>
          <cell r="AH480">
            <v>-59.783149000009871</v>
          </cell>
          <cell r="AI480">
            <v>0</v>
          </cell>
          <cell r="AJ480">
            <v>0</v>
          </cell>
          <cell r="AK480">
            <v>-2.6911469999977271</v>
          </cell>
          <cell r="AL480">
            <v>-87.689415000000736</v>
          </cell>
          <cell r="AM480">
            <v>-41.891971999997622</v>
          </cell>
          <cell r="AN480">
            <v>-4.4442009999984293</v>
          </cell>
          <cell r="AO480">
            <v>-60.99185099999886</v>
          </cell>
          <cell r="AP480">
            <v>300.552926999997</v>
          </cell>
          <cell r="AQ480">
            <v>-601.70787499999278</v>
          </cell>
          <cell r="AR480">
            <v>-1472.4906289998908</v>
          </cell>
          <cell r="AS480">
            <v>-91.777505000005476</v>
          </cell>
          <cell r="AT480">
            <v>-1.5981160000083037</v>
          </cell>
          <cell r="AU480">
            <v>-75.542259999987436</v>
          </cell>
          <cell r="AV480">
            <v>0</v>
          </cell>
          <cell r="AW480">
            <v>0</v>
          </cell>
          <cell r="AX480">
            <v>0</v>
          </cell>
          <cell r="AY480">
            <v>-7.6632659999886528</v>
          </cell>
          <cell r="AZ480">
            <v>-63.801226000010502</v>
          </cell>
          <cell r="BA480">
            <v>-38.141874000000826</v>
          </cell>
          <cell r="BB480">
            <v>-569.47914999999921</v>
          </cell>
          <cell r="BC480">
            <v>-52.077791000003344</v>
          </cell>
          <cell r="BD480">
            <v>-572.4094410000107</v>
          </cell>
          <cell r="BE480">
            <v>-174.79413599998225</v>
          </cell>
          <cell r="BF480">
            <v>-47.023658000005526</v>
          </cell>
          <cell r="BG480">
            <v>-30.999969000004057</v>
          </cell>
          <cell r="BH480">
            <v>-26.37709699998959</v>
          </cell>
          <cell r="BI480">
            <v>0</v>
          </cell>
          <cell r="BJ480">
            <v>0</v>
          </cell>
          <cell r="BK480">
            <v>-4.1718699999983073</v>
          </cell>
          <cell r="BL480">
            <v>-9.6584750000038184</v>
          </cell>
          <cell r="BM480">
            <v>25.649190000011004</v>
          </cell>
          <cell r="BN480">
            <v>0</v>
          </cell>
          <cell r="BO480">
            <v>-29.886692000000039</v>
          </cell>
          <cell r="BP480">
            <v>-34.637271000014152</v>
          </cell>
          <cell r="BQ480">
            <v>-17.688293999992311</v>
          </cell>
          <cell r="BR480">
            <v>-341.56509100005496</v>
          </cell>
          <cell r="BS480">
            <v>-47.188637999999628</v>
          </cell>
          <cell r="BT480">
            <v>144.07640000000538</v>
          </cell>
          <cell r="BU480">
            <v>-23.712284000001091</v>
          </cell>
          <cell r="BV480">
            <v>0</v>
          </cell>
          <cell r="BW480">
            <v>0</v>
          </cell>
          <cell r="BX480">
            <v>0</v>
          </cell>
          <cell r="BY480">
            <v>-6.4058220000006258</v>
          </cell>
          <cell r="BZ480">
            <v>-41.960286999994423</v>
          </cell>
          <cell r="CA480">
            <v>0</v>
          </cell>
          <cell r="CB480">
            <v>-149.4011649999884</v>
          </cell>
          <cell r="CC480">
            <v>-109.23381299999892</v>
          </cell>
          <cell r="CD480">
            <v>-107.7394820000045</v>
          </cell>
          <cell r="CE480">
            <v>-313.96837499982212</v>
          </cell>
          <cell r="CF480">
            <v>63.526103000011062</v>
          </cell>
          <cell r="CG480">
            <v>-39.448109000004479</v>
          </cell>
          <cell r="CH480">
            <v>-27.121244000009028</v>
          </cell>
          <cell r="CI480">
            <v>-11.692475999996532</v>
          </cell>
          <cell r="CJ480">
            <v>-44.548799999989569</v>
          </cell>
          <cell r="CK480">
            <v>-112.54678400000557</v>
          </cell>
          <cell r="CL480">
            <v>-120.68674099999771</v>
          </cell>
          <cell r="CM480">
            <v>-112.22794199999771</v>
          </cell>
          <cell r="CN480">
            <v>-119.17787700000918</v>
          </cell>
          <cell r="CO480">
            <v>370.79929899999115</v>
          </cell>
          <cell r="CP480">
            <v>-0.68383300000277814</v>
          </cell>
          <cell r="CQ480">
            <v>-160.15997100000095</v>
          </cell>
          <cell r="CR480">
            <v>-965.50732099974994</v>
          </cell>
          <cell r="CS480">
            <v>-133.51971700001741</v>
          </cell>
          <cell r="CT480">
            <v>-88.331455999999889</v>
          </cell>
          <cell r="CU480">
            <v>-41.458149999991292</v>
          </cell>
          <cell r="CV480">
            <v>-15.856063999999606</v>
          </cell>
          <cell r="CW480">
            <v>-0.90502999999444</v>
          </cell>
          <cell r="CX480">
            <v>-16.439490000004298</v>
          </cell>
          <cell r="CY480">
            <v>-70.135180000012042</v>
          </cell>
          <cell r="CZ480">
            <v>-49.458580000005895</v>
          </cell>
          <cell r="DA480">
            <v>326.81993899999361</v>
          </cell>
          <cell r="DB480">
            <v>-328.12218999999459</v>
          </cell>
          <cell r="DC480">
            <v>-394.49445600000035</v>
          </cell>
          <cell r="DD480">
            <v>-153.60694699999294</v>
          </cell>
          <cell r="DE480">
            <v>-613.21450900007039</v>
          </cell>
          <cell r="DF480">
            <v>-176.77676300000167</v>
          </cell>
          <cell r="DG480">
            <v>-26.478304999996908</v>
          </cell>
          <cell r="DH480">
            <v>-48.758655999990879</v>
          </cell>
          <cell r="DI480">
            <v>-34.728219999997236</v>
          </cell>
          <cell r="DJ480">
            <v>-0.90008400000078836</v>
          </cell>
          <cell r="DK480">
            <v>-8.1785530000051949</v>
          </cell>
          <cell r="DL480">
            <v>-18.408628000004683</v>
          </cell>
          <cell r="DM480">
            <v>-121.31332500001008</v>
          </cell>
          <cell r="DN480">
            <v>-66.643446999994921</v>
          </cell>
          <cell r="DO480">
            <v>-32.171836999987136</v>
          </cell>
          <cell r="DP480">
            <v>-40.331477999992785</v>
          </cell>
          <cell r="DQ480">
            <v>-38.525212999986252</v>
          </cell>
          <cell r="DR480">
            <v>-1191.4297959998948</v>
          </cell>
          <cell r="DS480">
            <v>-78.661829999997281</v>
          </cell>
          <cell r="DT480">
            <v>-92.226874999993015</v>
          </cell>
          <cell r="DU480">
            <v>-48.094371999992291</v>
          </cell>
          <cell r="DV480">
            <v>-42.506227999998373</v>
          </cell>
          <cell r="DW480">
            <v>-80.273046999995131</v>
          </cell>
          <cell r="DX480">
            <v>-32.631166000006488</v>
          </cell>
          <cell r="DY480">
            <v>-179.04382599999371</v>
          </cell>
          <cell r="DZ480">
            <v>-169.94688600000518</v>
          </cell>
          <cell r="EA480">
            <v>-91.043846000000485</v>
          </cell>
          <cell r="EB480">
            <v>-63.738346999991336</v>
          </cell>
          <cell r="EC480">
            <v>-45.055624000000535</v>
          </cell>
          <cell r="ED480">
            <v>-268.20774899999378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-107.06006000004709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-47.090300000010757</v>
          </cell>
          <cell r="X481">
            <v>-59.969760000007227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-3705.4889799994417</v>
          </cell>
          <cell r="AF481">
            <v>0</v>
          </cell>
          <cell r="AG481">
            <v>0</v>
          </cell>
          <cell r="AH481">
            <v>-719.37884000000486</v>
          </cell>
          <cell r="AI481">
            <v>-20.669819999995525</v>
          </cell>
          <cell r="AJ481">
            <v>-359.04824999999255</v>
          </cell>
          <cell r="AK481">
            <v>-264.2395600000018</v>
          </cell>
          <cell r="AL481">
            <v>-835.38988999999128</v>
          </cell>
          <cell r="AM481">
            <v>-563.86999000000651</v>
          </cell>
          <cell r="AN481">
            <v>-418.36814000000595</v>
          </cell>
          <cell r="AO481">
            <v>-442.00748999998905</v>
          </cell>
          <cell r="AP481">
            <v>-82.517000000021653</v>
          </cell>
          <cell r="AQ481">
            <v>0</v>
          </cell>
          <cell r="AR481">
            <v>-4836.0826800002251</v>
          </cell>
          <cell r="AS481">
            <v>-18.770149999996647</v>
          </cell>
          <cell r="AT481">
            <v>-413.16820000001462</v>
          </cell>
          <cell r="AU481">
            <v>-285.89307999999437</v>
          </cell>
          <cell r="AV481">
            <v>-94.18746000000101</v>
          </cell>
          <cell r="AW481">
            <v>-19.627809999990859</v>
          </cell>
          <cell r="AX481">
            <v>-78.400890000004438</v>
          </cell>
          <cell r="AY481">
            <v>-627.47214999998687</v>
          </cell>
          <cell r="AZ481">
            <v>-875.74755000000005</v>
          </cell>
          <cell r="BA481">
            <v>-488.82631000000401</v>
          </cell>
          <cell r="BB481">
            <v>-1568.7514299999748</v>
          </cell>
          <cell r="BC481">
            <v>-365.23764999999548</v>
          </cell>
          <cell r="BD481">
            <v>0</v>
          </cell>
          <cell r="BE481">
            <v>-4418.149059999967</v>
          </cell>
          <cell r="BF481">
            <v>-84.06815999999526</v>
          </cell>
          <cell r="BG481">
            <v>-278.13404000000446</v>
          </cell>
          <cell r="BH481">
            <v>-183.24842999999237</v>
          </cell>
          <cell r="BI481">
            <v>-74.654150000002119</v>
          </cell>
          <cell r="BJ481">
            <v>-145.06962999999814</v>
          </cell>
          <cell r="BK481">
            <v>-102.80984000000171</v>
          </cell>
          <cell r="BL481">
            <v>-1202.1392200000118</v>
          </cell>
          <cell r="BM481">
            <v>-795.28427999999258</v>
          </cell>
          <cell r="BN481">
            <v>-677.23878000001423</v>
          </cell>
          <cell r="BO481">
            <v>-563.81955000001471</v>
          </cell>
          <cell r="BP481">
            <v>-281.16675000000396</v>
          </cell>
          <cell r="BQ481">
            <v>-30.516230000008363</v>
          </cell>
          <cell r="BR481">
            <v>-4866.3570500002243</v>
          </cell>
          <cell r="BS481">
            <v>-197.17548000000534</v>
          </cell>
          <cell r="BT481">
            <v>-84.223259999998845</v>
          </cell>
          <cell r="BU481">
            <v>-278.73380000000179</v>
          </cell>
          <cell r="BV481">
            <v>-120.80747999998857</v>
          </cell>
          <cell r="BW481">
            <v>-495.75417000000016</v>
          </cell>
          <cell r="BX481">
            <v>-512.26253000000725</v>
          </cell>
          <cell r="BY481">
            <v>-962.83884000001126</v>
          </cell>
          <cell r="BZ481">
            <v>-995.5990199999942</v>
          </cell>
          <cell r="CA481">
            <v>-639.18284999998286</v>
          </cell>
          <cell r="CB481">
            <v>-436.75632000001497</v>
          </cell>
          <cell r="CC481">
            <v>-143.02330000000075</v>
          </cell>
          <cell r="CD481">
            <v>0</v>
          </cell>
          <cell r="CE481">
            <v>-6016.1808300004341</v>
          </cell>
          <cell r="CF481">
            <v>-154.29038000002038</v>
          </cell>
          <cell r="CG481">
            <v>-315.77069000000483</v>
          </cell>
          <cell r="CH481">
            <v>-183.06399000000965</v>
          </cell>
          <cell r="CI481">
            <v>-144.58209999999963</v>
          </cell>
          <cell r="CJ481">
            <v>-1301.7143599999836</v>
          </cell>
          <cell r="CK481">
            <v>-879.528959999996</v>
          </cell>
          <cell r="CL481">
            <v>-877.57835000002524</v>
          </cell>
          <cell r="CM481">
            <v>-766.11987000002409</v>
          </cell>
          <cell r="CN481">
            <v>-662.563129999995</v>
          </cell>
          <cell r="CO481">
            <v>-282.78151999998954</v>
          </cell>
          <cell r="CP481">
            <v>-448.18748000002233</v>
          </cell>
          <cell r="CQ481">
            <v>0</v>
          </cell>
          <cell r="CR481">
            <v>-7205.1349199998658</v>
          </cell>
          <cell r="CS481">
            <v>0</v>
          </cell>
          <cell r="CT481">
            <v>-334.36986999999499</v>
          </cell>
          <cell r="CU481">
            <v>-453.0442400000029</v>
          </cell>
          <cell r="CV481">
            <v>-129.46064999999362</v>
          </cell>
          <cell r="CW481">
            <v>-1128.2833899999969</v>
          </cell>
          <cell r="CX481">
            <v>-1026.6749300000083</v>
          </cell>
          <cell r="CY481">
            <v>-1012.3180399999837</v>
          </cell>
          <cell r="CZ481">
            <v>-831.82337999998708</v>
          </cell>
          <cell r="DA481">
            <v>-1263.5309499999858</v>
          </cell>
          <cell r="DB481">
            <v>-859.81411999999546</v>
          </cell>
          <cell r="DC481">
            <v>-165.81534999998985</v>
          </cell>
          <cell r="DD481">
            <v>0</v>
          </cell>
          <cell r="DE481">
            <v>-6453.3837599998806</v>
          </cell>
          <cell r="DF481">
            <v>-102.48178000000189</v>
          </cell>
          <cell r="DG481">
            <v>-549.82021999999415</v>
          </cell>
          <cell r="DH481">
            <v>-211.02012999998988</v>
          </cell>
          <cell r="DI481">
            <v>-264.03597000001173</v>
          </cell>
          <cell r="DJ481">
            <v>-768.15677000000142</v>
          </cell>
          <cell r="DK481">
            <v>-864.33625999998185</v>
          </cell>
          <cell r="DL481">
            <v>-870.37031999998726</v>
          </cell>
          <cell r="DM481">
            <v>-1183.1902300000074</v>
          </cell>
          <cell r="DN481">
            <v>-602.48494000002393</v>
          </cell>
          <cell r="DO481">
            <v>-720.57224999999744</v>
          </cell>
          <cell r="DP481">
            <v>-264.28336000000127</v>
          </cell>
          <cell r="DQ481">
            <v>-52.631529999984195</v>
          </cell>
          <cell r="DR481">
            <v>-7137.8706300000194</v>
          </cell>
          <cell r="DS481">
            <v>0</v>
          </cell>
          <cell r="DT481">
            <v>-397.69174999999814</v>
          </cell>
          <cell r="DU481">
            <v>-427.64588999999978</v>
          </cell>
          <cell r="DV481">
            <v>-615.69703999999911</v>
          </cell>
          <cell r="DW481">
            <v>-1495.5097099999839</v>
          </cell>
          <cell r="DX481">
            <v>-419.98687999998219</v>
          </cell>
          <cell r="DY481">
            <v>-1135.8257499999891</v>
          </cell>
          <cell r="DZ481">
            <v>-1144.0983800000104</v>
          </cell>
          <cell r="EA481">
            <v>-603.83306000000448</v>
          </cell>
          <cell r="EB481">
            <v>-532.23467999999411</v>
          </cell>
          <cell r="EC481">
            <v>-365.34748999998556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-1049.2809719997458</v>
          </cell>
          <cell r="G484">
            <v>-462.74269400024787</v>
          </cell>
          <cell r="H484">
            <v>-2290.7477190000936</v>
          </cell>
          <cell r="I484">
            <v>-9251.7130559999496</v>
          </cell>
          <cell r="J484">
            <v>-8544.5803809999488</v>
          </cell>
          <cell r="K484">
            <v>-9337.3362110001035</v>
          </cell>
          <cell r="L484">
            <v>-10101.355879000388</v>
          </cell>
          <cell r="M484">
            <v>-15819.962882000487</v>
          </cell>
          <cell r="N484">
            <v>-16958.113863999955</v>
          </cell>
          <cell r="O484">
            <v>-11567.793695</v>
          </cell>
          <cell r="P484">
            <v>-5765.5597660001367</v>
          </cell>
          <cell r="Q484">
            <v>-3136.277273000218</v>
          </cell>
          <cell r="R484">
            <v>-136577.68435399979</v>
          </cell>
          <cell r="S484">
            <v>-6390.8646799996495</v>
          </cell>
          <cell r="T484">
            <v>-8946.8774190000258</v>
          </cell>
          <cell r="U484">
            <v>-11953.367396000307</v>
          </cell>
          <cell r="V484">
            <v>-11682.913877000101</v>
          </cell>
          <cell r="W484">
            <v>-11277.385092999553</v>
          </cell>
          <cell r="X484">
            <v>-11755.609147000127</v>
          </cell>
          <cell r="Y484">
            <v>-13685.795999000315</v>
          </cell>
          <cell r="Z484">
            <v>-17683.078195000067</v>
          </cell>
          <cell r="AA484">
            <v>-12559.236316999886</v>
          </cell>
          <cell r="AB484">
            <v>-14301.638768000063</v>
          </cell>
          <cell r="AC484">
            <v>-10248.507764000446</v>
          </cell>
          <cell r="AD484">
            <v>-6092.4096989999525</v>
          </cell>
          <cell r="AE484">
            <v>-78496.394051004201</v>
          </cell>
          <cell r="AF484">
            <v>-8809.017048000358</v>
          </cell>
          <cell r="AG484">
            <v>-11589.444893000182</v>
          </cell>
          <cell r="AH484">
            <v>-10284.667919000611</v>
          </cell>
          <cell r="AI484">
            <v>-1042.8669870002195</v>
          </cell>
          <cell r="AJ484">
            <v>-1735.0267349998467</v>
          </cell>
          <cell r="AK484">
            <v>-3212.0700300002936</v>
          </cell>
          <cell r="AL484">
            <v>-11420.038269999903</v>
          </cell>
          <cell r="AM484">
            <v>-10129.41299800016</v>
          </cell>
          <cell r="AN484">
            <v>-4843.9235380003229</v>
          </cell>
          <cell r="AO484">
            <v>-6009.9151019998826</v>
          </cell>
          <cell r="AP484">
            <v>-2122.1730869999155</v>
          </cell>
          <cell r="AQ484">
            <v>-7297.8374439999461</v>
          </cell>
          <cell r="AR484">
            <v>-65058.348862998188</v>
          </cell>
          <cell r="AS484">
            <v>-8691.0262090004981</v>
          </cell>
          <cell r="AT484">
            <v>-4945.9929459998384</v>
          </cell>
          <cell r="AU484">
            <v>-3694.2652529997285</v>
          </cell>
          <cell r="AV484">
            <v>-530.94464300014079</v>
          </cell>
          <cell r="AW484">
            <v>-310.63752599991858</v>
          </cell>
          <cell r="AX484">
            <v>-667.34592100000009</v>
          </cell>
          <cell r="AY484">
            <v>-6524.753147999756</v>
          </cell>
          <cell r="AZ484">
            <v>-6850.7252099998295</v>
          </cell>
          <cell r="BA484">
            <v>-2336.9375460003503</v>
          </cell>
          <cell r="BB484">
            <v>-15766.190560000017</v>
          </cell>
          <cell r="BC484">
            <v>-7337.0073270001449</v>
          </cell>
          <cell r="BD484">
            <v>-7402.5225740000606</v>
          </cell>
          <cell r="BE484">
            <v>-53538.556672997773</v>
          </cell>
          <cell r="BF484">
            <v>-8704.9796830001287</v>
          </cell>
          <cell r="BG484">
            <v>-5641.5683620001655</v>
          </cell>
          <cell r="BH484">
            <v>-2557.3826279998757</v>
          </cell>
          <cell r="BI484">
            <v>-648.20713899983093</v>
          </cell>
          <cell r="BJ484">
            <v>-552.52138000028208</v>
          </cell>
          <cell r="BK484">
            <v>-889.76527600013651</v>
          </cell>
          <cell r="BL484">
            <v>-8865.4615300004371</v>
          </cell>
          <cell r="BM484">
            <v>-5465.2856939993799</v>
          </cell>
          <cell r="BN484">
            <v>-3454.9202170001809</v>
          </cell>
          <cell r="BO484">
            <v>-4082.6332769999281</v>
          </cell>
          <cell r="BP484">
            <v>-5250.2933359998278</v>
          </cell>
          <cell r="BQ484">
            <v>-7425.5381509992294</v>
          </cell>
          <cell r="BR484">
            <v>-65018.841697007418</v>
          </cell>
          <cell r="BS484">
            <v>-8068.318513000384</v>
          </cell>
          <cell r="BT484">
            <v>-2107.208835999947</v>
          </cell>
          <cell r="BU484">
            <v>-2382.8757760000881</v>
          </cell>
          <cell r="BV484">
            <v>-732.87141699995846</v>
          </cell>
          <cell r="BW484">
            <v>-2933.4731320000719</v>
          </cell>
          <cell r="BX484">
            <v>-2869.5181450003292</v>
          </cell>
          <cell r="BY484">
            <v>-10190.976464000996</v>
          </cell>
          <cell r="BZ484">
            <v>-10027.64646399999</v>
          </cell>
          <cell r="CA484">
            <v>-5080.7103429997806</v>
          </cell>
          <cell r="CB484">
            <v>-7017.9969340004027</v>
          </cell>
          <cell r="CC484">
            <v>-6399.8572519998997</v>
          </cell>
          <cell r="CD484">
            <v>-7207.3884209999815</v>
          </cell>
          <cell r="CE484">
            <v>-90840.711395006627</v>
          </cell>
          <cell r="CF484">
            <v>-8824.7852710001171</v>
          </cell>
          <cell r="CG484">
            <v>-5811.6747360001318</v>
          </cell>
          <cell r="CH484">
            <v>-2829.3259289998095</v>
          </cell>
          <cell r="CI484">
            <v>-2792.5839990004897</v>
          </cell>
          <cell r="CJ484">
            <v>-8930.0649470000062</v>
          </cell>
          <cell r="CK484">
            <v>-8960.6722640004009</v>
          </cell>
          <cell r="CL484">
            <v>-14386.333071000408</v>
          </cell>
          <cell r="CM484">
            <v>-9409.10121800052</v>
          </cell>
          <cell r="CN484">
            <v>-11034.146652000025</v>
          </cell>
          <cell r="CO484">
            <v>-3212.0167680000886</v>
          </cell>
          <cell r="CP484">
            <v>-7123.1205609999597</v>
          </cell>
          <cell r="CQ484">
            <v>-7526.8859790009446</v>
          </cell>
          <cell r="CR484">
            <v>-106045.50952399895</v>
          </cell>
          <cell r="CS484">
            <v>-8556.3886990002356</v>
          </cell>
          <cell r="CT484">
            <v>-6047.4881549999118</v>
          </cell>
          <cell r="CU484">
            <v>-4003.7776469998062</v>
          </cell>
          <cell r="CV484">
            <v>-2641.3654730000999</v>
          </cell>
          <cell r="CW484">
            <v>-6985.6690010002349</v>
          </cell>
          <cell r="CX484">
            <v>-8706.0391639997251</v>
          </cell>
          <cell r="CY484">
            <v>-15349.65051099984</v>
          </cell>
          <cell r="CZ484">
            <v>-16755.132754000369</v>
          </cell>
          <cell r="DA484">
            <v>-6961.814766000025</v>
          </cell>
          <cell r="DB484">
            <v>-11856.041613000445</v>
          </cell>
          <cell r="DC484">
            <v>-10192.803742000833</v>
          </cell>
          <cell r="DD484">
            <v>-7989.3379989997484</v>
          </cell>
          <cell r="DE484">
            <v>-105163.89676999673</v>
          </cell>
          <cell r="DF484">
            <v>-8569.2142690005712</v>
          </cell>
          <cell r="DG484">
            <v>-6024.5264929998666</v>
          </cell>
          <cell r="DH484">
            <v>-4041.8462100001052</v>
          </cell>
          <cell r="DI484">
            <v>-2696.169369999785</v>
          </cell>
          <cell r="DJ484">
            <v>-6103.3457520001102</v>
          </cell>
          <cell r="DK484">
            <v>-7288.3156210002489</v>
          </cell>
          <cell r="DL484">
            <v>-15258.462314999662</v>
          </cell>
          <cell r="DM484">
            <v>-23968.931357999332</v>
          </cell>
          <cell r="DN484">
            <v>-8696.7956319996156</v>
          </cell>
          <cell r="DO484">
            <v>-7891.3220019992441</v>
          </cell>
          <cell r="DP484">
            <v>-6817.476121999789</v>
          </cell>
          <cell r="DQ484">
            <v>-7807.4916260009632</v>
          </cell>
          <cell r="DR484">
            <v>-89452.946250002831</v>
          </cell>
          <cell r="DS484">
            <v>-8236.7688409998082</v>
          </cell>
          <cell r="DT484">
            <v>-5976.7614950002171</v>
          </cell>
          <cell r="DU484">
            <v>-3819.3406289999839</v>
          </cell>
          <cell r="DV484">
            <v>-3242.4563910001889</v>
          </cell>
          <cell r="DW484">
            <v>-8295.4508600004483</v>
          </cell>
          <cell r="DX484">
            <v>-6701.0016300003044</v>
          </cell>
          <cell r="DY484">
            <v>-12999.464135999791</v>
          </cell>
          <cell r="DZ484">
            <v>-12852.529398000333</v>
          </cell>
          <cell r="EA484">
            <v>-5494.3015109989792</v>
          </cell>
          <cell r="EB484">
            <v>-7868.6388320000842</v>
          </cell>
          <cell r="EC484">
            <v>-6814.5491499998607</v>
          </cell>
          <cell r="ED484">
            <v>-7151.6833770000376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-45.803230000001349</v>
          </cell>
          <cell r="Q487">
            <v>0</v>
          </cell>
          <cell r="R487">
            <v>-6057.9061499992386</v>
          </cell>
          <cell r="S487">
            <v>-652.9877400000114</v>
          </cell>
          <cell r="T487">
            <v>-1147.3391199999896</v>
          </cell>
          <cell r="U487">
            <v>-1535.4006800000207</v>
          </cell>
          <cell r="V487">
            <v>-717.08798000001116</v>
          </cell>
          <cell r="W487">
            <v>0</v>
          </cell>
          <cell r="X487">
            <v>0</v>
          </cell>
          <cell r="Y487">
            <v>0</v>
          </cell>
          <cell r="Z487">
            <v>-341.56512000004295</v>
          </cell>
          <cell r="AA487">
            <v>90.031740000005811</v>
          </cell>
          <cell r="AB487">
            <v>-604.07438999999431</v>
          </cell>
          <cell r="AC487">
            <v>0</v>
          </cell>
          <cell r="AD487">
            <v>-1149.4828599999892</v>
          </cell>
          <cell r="AE487">
            <v>-5480.1311800000258</v>
          </cell>
          <cell r="AF487">
            <v>-3.5224299999827053</v>
          </cell>
          <cell r="AG487">
            <v>174.04722999999649</v>
          </cell>
          <cell r="AH487">
            <v>-119.76386000000639</v>
          </cell>
          <cell r="AI487">
            <v>-398.4694099999615</v>
          </cell>
          <cell r="AJ487">
            <v>-135.75443999999698</v>
          </cell>
          <cell r="AK487">
            <v>-558.74435000000085</v>
          </cell>
          <cell r="AL487">
            <v>-1179.6474799999851</v>
          </cell>
          <cell r="AM487">
            <v>-1240.0446300000185</v>
          </cell>
          <cell r="AN487">
            <v>-553.49540000001434</v>
          </cell>
          <cell r="AO487">
            <v>-1280.3781700000109</v>
          </cell>
          <cell r="AP487">
            <v>-184.35823999997228</v>
          </cell>
          <cell r="AQ487">
            <v>0</v>
          </cell>
          <cell r="AR487">
            <v>-3282.654879999347</v>
          </cell>
          <cell r="AS487">
            <v>0</v>
          </cell>
          <cell r="AT487">
            <v>0</v>
          </cell>
          <cell r="AU487">
            <v>0</v>
          </cell>
          <cell r="AV487">
            <v>-185.70390000002226</v>
          </cell>
          <cell r="AW487">
            <v>-119.47655999999552</v>
          </cell>
          <cell r="AX487">
            <v>-72.491570000012871</v>
          </cell>
          <cell r="AY487">
            <v>-1091.7364999999991</v>
          </cell>
          <cell r="AZ487">
            <v>-969.01779000001261</v>
          </cell>
          <cell r="BA487">
            <v>-213.55528999998933</v>
          </cell>
          <cell r="BB487">
            <v>-620.21496000001207</v>
          </cell>
          <cell r="BC487">
            <v>0</v>
          </cell>
          <cell r="BD487">
            <v>-10.458309999998164</v>
          </cell>
          <cell r="BE487">
            <v>-3618.1135399998166</v>
          </cell>
          <cell r="BF487">
            <v>0</v>
          </cell>
          <cell r="BG487">
            <v>-53.331470000004629</v>
          </cell>
          <cell r="BH487">
            <v>-76.58686999999918</v>
          </cell>
          <cell r="BI487">
            <v>-331.82692000002135</v>
          </cell>
          <cell r="BJ487">
            <v>-87.932799999995041</v>
          </cell>
          <cell r="BK487">
            <v>-94.972880000001169</v>
          </cell>
          <cell r="BL487">
            <v>-1320.7522500000196</v>
          </cell>
          <cell r="BM487">
            <v>-502.26012999998056</v>
          </cell>
          <cell r="BN487">
            <v>-254.00485999998637</v>
          </cell>
          <cell r="BO487">
            <v>-896.44536000001244</v>
          </cell>
          <cell r="BP487">
            <v>0</v>
          </cell>
          <cell r="BQ487">
            <v>0</v>
          </cell>
          <cell r="BR487">
            <v>-1153.9170600003563</v>
          </cell>
          <cell r="BS487">
            <v>0</v>
          </cell>
          <cell r="BT487">
            <v>313.97292999998899</v>
          </cell>
          <cell r="BU487">
            <v>-112.72713000001386</v>
          </cell>
          <cell r="BV487">
            <v>-221.52227000001585</v>
          </cell>
          <cell r="BW487">
            <v>0</v>
          </cell>
          <cell r="BX487">
            <v>-314.78745000000345</v>
          </cell>
          <cell r="BY487">
            <v>-514.50813000003109</v>
          </cell>
          <cell r="BZ487">
            <v>-54.894750000006752</v>
          </cell>
          <cell r="CA487">
            <v>-249.45026000001235</v>
          </cell>
          <cell r="CB487">
            <v>0</v>
          </cell>
          <cell r="CC487">
            <v>0</v>
          </cell>
          <cell r="CD487">
            <v>0</v>
          </cell>
          <cell r="CE487">
            <v>-23977.889339999994</v>
          </cell>
          <cell r="CF487">
            <v>-1.7260799999930896</v>
          </cell>
          <cell r="CG487">
            <v>0</v>
          </cell>
          <cell r="CH487">
            <v>0</v>
          </cell>
          <cell r="CI487">
            <v>-187.06430999998702</v>
          </cell>
          <cell r="CJ487">
            <v>0</v>
          </cell>
          <cell r="CK487">
            <v>0</v>
          </cell>
          <cell r="CL487">
            <v>-37.019659999990836</v>
          </cell>
          <cell r="CM487">
            <v>-19.73886000001221</v>
          </cell>
          <cell r="CN487">
            <v>-257.06964000000153</v>
          </cell>
          <cell r="CO487">
            <v>-23475.270789999995</v>
          </cell>
          <cell r="CP487">
            <v>0</v>
          </cell>
          <cell r="CQ487">
            <v>0</v>
          </cell>
          <cell r="CR487">
            <v>-6.0424599999096245</v>
          </cell>
          <cell r="CS487">
            <v>0</v>
          </cell>
          <cell r="CT487">
            <v>0</v>
          </cell>
          <cell r="CU487">
            <v>0</v>
          </cell>
          <cell r="CV487">
            <v>-34.90278999999282</v>
          </cell>
          <cell r="CW487">
            <v>0</v>
          </cell>
          <cell r="CX487">
            <v>0</v>
          </cell>
          <cell r="CY487">
            <v>-4.0929999999934807</v>
          </cell>
          <cell r="CZ487">
            <v>-15.99755999998888</v>
          </cell>
          <cell r="DA487">
            <v>236.36285000000498</v>
          </cell>
          <cell r="DB487">
            <v>-187.41195999999763</v>
          </cell>
          <cell r="DC487">
            <v>0</v>
          </cell>
          <cell r="DD487">
            <v>0</v>
          </cell>
          <cell r="DE487">
            <v>56.162710000062361</v>
          </cell>
          <cell r="DF487">
            <v>0</v>
          </cell>
          <cell r="DG487">
            <v>0</v>
          </cell>
          <cell r="DH487">
            <v>0</v>
          </cell>
          <cell r="DI487">
            <v>-23.152040000015404</v>
          </cell>
          <cell r="DJ487">
            <v>0</v>
          </cell>
          <cell r="DK487">
            <v>0</v>
          </cell>
          <cell r="DL487">
            <v>-11.610670000023674</v>
          </cell>
          <cell r="DM487">
            <v>265.75448000000324</v>
          </cell>
          <cell r="DN487">
            <v>-118.22122000000672</v>
          </cell>
          <cell r="DO487">
            <v>-56.607839999996941</v>
          </cell>
          <cell r="DP487">
            <v>0</v>
          </cell>
          <cell r="DQ487">
            <v>0</v>
          </cell>
          <cell r="DR487">
            <v>-2634.6200000005774</v>
          </cell>
          <cell r="DS487">
            <v>-229.92335999995703</v>
          </cell>
          <cell r="DT487">
            <v>-50.139830000000075</v>
          </cell>
          <cell r="DU487">
            <v>-136.46990999998525</v>
          </cell>
          <cell r="DV487">
            <v>-228.15160000001197</v>
          </cell>
          <cell r="DW487">
            <v>0</v>
          </cell>
          <cell r="DX487">
            <v>-4.0690200000099139</v>
          </cell>
          <cell r="DY487">
            <v>-657.03195999999298</v>
          </cell>
          <cell r="DZ487">
            <v>-524.11537000001408</v>
          </cell>
          <cell r="EA487">
            <v>-65.586730000009993</v>
          </cell>
          <cell r="EB487">
            <v>-216.59479000000283</v>
          </cell>
          <cell r="EC487">
            <v>-15.754799999995157</v>
          </cell>
          <cell r="ED487">
            <v>-506.78262999997241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-8.3196999999927357</v>
          </cell>
          <cell r="G489">
            <v>-54.422540000001391</v>
          </cell>
          <cell r="H489">
            <v>0</v>
          </cell>
          <cell r="I489">
            <v>0</v>
          </cell>
          <cell r="J489">
            <v>0</v>
          </cell>
          <cell r="K489">
            <v>-307.23416300001554</v>
          </cell>
          <cell r="L489">
            <v>-92.267525999981444</v>
          </cell>
          <cell r="M489">
            <v>-28</v>
          </cell>
          <cell r="N489">
            <v>-198.1976179999765</v>
          </cell>
          <cell r="O489">
            <v>-6</v>
          </cell>
          <cell r="P489">
            <v>-8.8164999999662541E-2</v>
          </cell>
          <cell r="Q489">
            <v>0</v>
          </cell>
          <cell r="R489">
            <v>-3450.742809000425</v>
          </cell>
          <cell r="S489">
            <v>0</v>
          </cell>
          <cell r="T489">
            <v>-49.821576000016648</v>
          </cell>
          <cell r="U489">
            <v>-508.9689500000095</v>
          </cell>
          <cell r="V489">
            <v>-874.07897899999807</v>
          </cell>
          <cell r="W489">
            <v>-562.0425680000335</v>
          </cell>
          <cell r="X489">
            <v>-889.18956299999263</v>
          </cell>
          <cell r="Y489">
            <v>-312.93485499999952</v>
          </cell>
          <cell r="Z489">
            <v>-19.150135000003502</v>
          </cell>
          <cell r="AA489">
            <v>51.840937000000849</v>
          </cell>
          <cell r="AB489">
            <v>-133.34338000000571</v>
          </cell>
          <cell r="AC489">
            <v>-153.05374000000302</v>
          </cell>
          <cell r="AD489">
            <v>0</v>
          </cell>
          <cell r="AE489">
            <v>-9502.8577160001732</v>
          </cell>
          <cell r="AF489">
            <v>-244.96226000000024</v>
          </cell>
          <cell r="AG489">
            <v>-56.053849999996601</v>
          </cell>
          <cell r="AH489">
            <v>-175.185209999996</v>
          </cell>
          <cell r="AI489">
            <v>-414.06900999997742</v>
          </cell>
          <cell r="AJ489">
            <v>-1064.3149990000238</v>
          </cell>
          <cell r="AK489">
            <v>-1350.380102999974</v>
          </cell>
          <cell r="AL489">
            <v>-1681.4536740000476</v>
          </cell>
          <cell r="AM489">
            <v>-1466.8569700000226</v>
          </cell>
          <cell r="AN489">
            <v>-932.66690000001108</v>
          </cell>
          <cell r="AO489">
            <v>-664.30627999998978</v>
          </cell>
          <cell r="AP489">
            <v>-1452.6084600000177</v>
          </cell>
          <cell r="AQ489">
            <v>0</v>
          </cell>
          <cell r="AR489">
            <v>15327.462392999791</v>
          </cell>
          <cell r="AS489">
            <v>0</v>
          </cell>
          <cell r="AT489">
            <v>-36.498564999987138</v>
          </cell>
          <cell r="AU489">
            <v>-28.091029999981401</v>
          </cell>
          <cell r="AV489">
            <v>-371.33998799999245</v>
          </cell>
          <cell r="AW489">
            <v>-196.83960199996363</v>
          </cell>
          <cell r="AX489">
            <v>-333.37821199998143</v>
          </cell>
          <cell r="AY489">
            <v>-1159.4912799999584</v>
          </cell>
          <cell r="AZ489">
            <v>-1469.0669599999674</v>
          </cell>
          <cell r="BA489">
            <v>-367.87990999998874</v>
          </cell>
          <cell r="BB489">
            <v>19451.166580000005</v>
          </cell>
          <cell r="BC489">
            <v>-161.1186400000006</v>
          </cell>
          <cell r="BD489">
            <v>0</v>
          </cell>
          <cell r="BE489">
            <v>-9336.4311750000343</v>
          </cell>
          <cell r="BF489">
            <v>-46.400220000003173</v>
          </cell>
          <cell r="BG489">
            <v>-391.33441500001936</v>
          </cell>
          <cell r="BH489">
            <v>-346.55792000005022</v>
          </cell>
          <cell r="BI489">
            <v>-25.132410000020172</v>
          </cell>
          <cell r="BJ489">
            <v>-465.74689000000944</v>
          </cell>
          <cell r="BK489">
            <v>-364.3692999999912</v>
          </cell>
          <cell r="BL489">
            <v>-1717.9753299999866</v>
          </cell>
          <cell r="BM489">
            <v>-5401.7976199999684</v>
          </cell>
          <cell r="BN489">
            <v>-329.33542999997735</v>
          </cell>
          <cell r="BO489">
            <v>-92.119080000004033</v>
          </cell>
          <cell r="BP489">
            <v>-155.63253000000259</v>
          </cell>
          <cell r="BQ489">
            <v>-3.0030000001715962E-2</v>
          </cell>
          <cell r="BR489">
            <v>-3844.3385349996388</v>
          </cell>
          <cell r="BS489">
            <v>-27.745120999985375</v>
          </cell>
          <cell r="BT489">
            <v>-14.25979000001098</v>
          </cell>
          <cell r="BU489">
            <v>-40.656730000016978</v>
          </cell>
          <cell r="BV489">
            <v>-189.3407700000098</v>
          </cell>
          <cell r="BW489">
            <v>-179.88565999999992</v>
          </cell>
          <cell r="BX489">
            <v>-642.16370000000461</v>
          </cell>
          <cell r="BY489">
            <v>-815.38151999999536</v>
          </cell>
          <cell r="BZ489">
            <v>-1124.8136960000265</v>
          </cell>
          <cell r="CA489">
            <v>-690.21999000001233</v>
          </cell>
          <cell r="CB489">
            <v>-78.857919999998558</v>
          </cell>
          <cell r="CC489">
            <v>-29.212209999997867</v>
          </cell>
          <cell r="CD489">
            <v>-11.801428000000669</v>
          </cell>
          <cell r="CE489">
            <v>150.6503570000641</v>
          </cell>
          <cell r="CF489">
            <v>-154.22200999999768</v>
          </cell>
          <cell r="CG489">
            <v>-2.6629300000204239</v>
          </cell>
          <cell r="CH489">
            <v>-25.45384999999078</v>
          </cell>
          <cell r="CI489">
            <v>27.008089999988442</v>
          </cell>
          <cell r="CJ489">
            <v>0</v>
          </cell>
          <cell r="CK489">
            <v>0</v>
          </cell>
          <cell r="CL489">
            <v>-44.953472000022884</v>
          </cell>
          <cell r="CM489">
            <v>426.80508900000132</v>
          </cell>
          <cell r="CN489">
            <v>-143.80138999997871</v>
          </cell>
          <cell r="CO489">
            <v>124.71132000000216</v>
          </cell>
          <cell r="CP489">
            <v>-56.780490000004647</v>
          </cell>
          <cell r="CQ489">
            <v>0</v>
          </cell>
          <cell r="CR489">
            <v>14860.076878999942</v>
          </cell>
          <cell r="CS489">
            <v>0</v>
          </cell>
          <cell r="CT489">
            <v>-22.548427000001539</v>
          </cell>
          <cell r="CU489">
            <v>-1.647289999993518</v>
          </cell>
          <cell r="CV489">
            <v>0</v>
          </cell>
          <cell r="CW489">
            <v>0</v>
          </cell>
          <cell r="CX489">
            <v>0</v>
          </cell>
          <cell r="CY489">
            <v>-84.6231099999859</v>
          </cell>
          <cell r="CZ489">
            <v>-68.265270000003511</v>
          </cell>
          <cell r="DA489">
            <v>-126.82166000001598</v>
          </cell>
          <cell r="DB489">
            <v>16949.675560000003</v>
          </cell>
          <cell r="DC489">
            <v>-1781.2974200000026</v>
          </cell>
          <cell r="DD489">
            <v>-4.3955040000000736</v>
          </cell>
          <cell r="DE489">
            <v>15806.355114999693</v>
          </cell>
          <cell r="DF489">
            <v>-7</v>
          </cell>
          <cell r="DG489">
            <v>-26.171879999979865</v>
          </cell>
          <cell r="DH489">
            <v>-26.123160000017378</v>
          </cell>
          <cell r="DI489">
            <v>0</v>
          </cell>
          <cell r="DJ489">
            <v>0</v>
          </cell>
          <cell r="DK489">
            <v>0</v>
          </cell>
          <cell r="DL489">
            <v>-47.244109999999637</v>
          </cell>
          <cell r="DM489">
            <v>11546.161229999998</v>
          </cell>
          <cell r="DN489">
            <v>4449.383920000022</v>
          </cell>
          <cell r="DO489">
            <v>-37.304640000002109</v>
          </cell>
          <cell r="DP489">
            <v>-17.222034999984317</v>
          </cell>
          <cell r="DQ489">
            <v>-28.124210000009043</v>
          </cell>
          <cell r="DR489">
            <v>-2075.021009999793</v>
          </cell>
          <cell r="DS489">
            <v>-165.31054999999469</v>
          </cell>
          <cell r="DT489">
            <v>-108.80997000000207</v>
          </cell>
          <cell r="DU489">
            <v>-50.995170000009239</v>
          </cell>
          <cell r="DV489">
            <v>0</v>
          </cell>
          <cell r="DW489">
            <v>0</v>
          </cell>
          <cell r="DX489">
            <v>-234.42295999999624</v>
          </cell>
          <cell r="DY489">
            <v>-405.19224000000395</v>
          </cell>
          <cell r="DZ489">
            <v>-642.59317999999621</v>
          </cell>
          <cell r="EA489">
            <v>-359.00333000000683</v>
          </cell>
          <cell r="EB489">
            <v>-18.737090000002354</v>
          </cell>
          <cell r="EC489">
            <v>-77.956520000007004</v>
          </cell>
          <cell r="ED489">
            <v>-12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25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45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45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-25</v>
          </cell>
          <cell r="BS490">
            <v>0</v>
          </cell>
          <cell r="BT490">
            <v>-25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75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25</v>
          </cell>
          <cell r="DA490">
            <v>0</v>
          </cell>
          <cell r="DB490">
            <v>50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25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25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10</v>
          </cell>
          <cell r="O491">
            <v>60</v>
          </cell>
          <cell r="P491">
            <v>0</v>
          </cell>
          <cell r="Q491">
            <v>0</v>
          </cell>
          <cell r="R491">
            <v>-2334.6837850000011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-204.38751800000318</v>
          </cell>
          <cell r="X491">
            <v>-109.11936499999865</v>
          </cell>
          <cell r="Y491">
            <v>-130.78929999999673</v>
          </cell>
          <cell r="Z491">
            <v>-318.77728550000757</v>
          </cell>
          <cell r="AA491">
            <v>-583.76808700000402</v>
          </cell>
          <cell r="AB491">
            <v>-977.84222950000549</v>
          </cell>
          <cell r="AC491">
            <v>-10</v>
          </cell>
          <cell r="AD491">
            <v>0</v>
          </cell>
          <cell r="AE491">
            <v>-1700.6119010000257</v>
          </cell>
          <cell r="AF491">
            <v>-10</v>
          </cell>
          <cell r="AG491">
            <v>0</v>
          </cell>
          <cell r="AH491">
            <v>0</v>
          </cell>
          <cell r="AI491">
            <v>-152.3844480000007</v>
          </cell>
          <cell r="AJ491">
            <v>-271.14457200000106</v>
          </cell>
          <cell r="AK491">
            <v>-195.87561099999948</v>
          </cell>
          <cell r="AL491">
            <v>-599.65068500000052</v>
          </cell>
          <cell r="AM491">
            <v>-449.82558200000494</v>
          </cell>
          <cell r="AN491">
            <v>-51.386794000005466</v>
          </cell>
          <cell r="AO491">
            <v>-0.43579400000089663</v>
          </cell>
          <cell r="AP491">
            <v>30.091585000000123</v>
          </cell>
          <cell r="AQ491">
            <v>0</v>
          </cell>
          <cell r="AR491">
            <v>-692.39258149996749</v>
          </cell>
          <cell r="AS491">
            <v>0</v>
          </cell>
          <cell r="AT491">
            <v>0</v>
          </cell>
          <cell r="AU491">
            <v>20</v>
          </cell>
          <cell r="AV491">
            <v>-9.9802589999962947</v>
          </cell>
          <cell r="AW491">
            <v>-33.899900000000343</v>
          </cell>
          <cell r="AX491">
            <v>-49.039747999999236</v>
          </cell>
          <cell r="AY491">
            <v>-211.79514299999573</v>
          </cell>
          <cell r="AZ491">
            <v>-147.61069350000616</v>
          </cell>
          <cell r="BA491">
            <v>-39.751551999997901</v>
          </cell>
          <cell r="BB491">
            <v>-220.31528600000092</v>
          </cell>
          <cell r="BC491">
            <v>0</v>
          </cell>
          <cell r="BD491">
            <v>0</v>
          </cell>
          <cell r="BE491">
            <v>-66.210095999995247</v>
          </cell>
          <cell r="BF491">
            <v>0</v>
          </cell>
          <cell r="BG491">
            <v>20</v>
          </cell>
          <cell r="BH491">
            <v>0</v>
          </cell>
          <cell r="BI491">
            <v>-12.154052999998385</v>
          </cell>
          <cell r="BJ491">
            <v>0</v>
          </cell>
          <cell r="BK491">
            <v>-75.652687000001606</v>
          </cell>
          <cell r="BL491">
            <v>-1.487145999999484</v>
          </cell>
          <cell r="BM491">
            <v>-1.1873900000027788</v>
          </cell>
          <cell r="BN491">
            <v>-5.7288200000039069</v>
          </cell>
          <cell r="BO491">
            <v>0</v>
          </cell>
          <cell r="BP491">
            <v>10</v>
          </cell>
          <cell r="BQ491">
            <v>0</v>
          </cell>
          <cell r="BR491">
            <v>7.7641220000223257</v>
          </cell>
          <cell r="BS491">
            <v>10</v>
          </cell>
          <cell r="BT491">
            <v>0</v>
          </cell>
          <cell r="BU491">
            <v>0</v>
          </cell>
          <cell r="BV491">
            <v>-12.09301699999196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-0.14286100000026636</v>
          </cell>
          <cell r="CB491">
            <v>0</v>
          </cell>
          <cell r="CC491">
            <v>10</v>
          </cell>
          <cell r="CD491">
            <v>0</v>
          </cell>
          <cell r="CE491">
            <v>-40</v>
          </cell>
          <cell r="CF491">
            <v>30</v>
          </cell>
          <cell r="CG491">
            <v>0</v>
          </cell>
          <cell r="CH491">
            <v>-10</v>
          </cell>
          <cell r="CI491">
            <v>-10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10</v>
          </cell>
          <cell r="CO491">
            <v>-60</v>
          </cell>
          <cell r="CP491">
            <v>0</v>
          </cell>
          <cell r="CQ491">
            <v>0</v>
          </cell>
          <cell r="CR491">
            <v>81.50935400002345</v>
          </cell>
          <cell r="CS491">
            <v>0</v>
          </cell>
          <cell r="CT491">
            <v>0</v>
          </cell>
          <cell r="CU491">
            <v>80</v>
          </cell>
          <cell r="CV491">
            <v>10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21.509354000001622</v>
          </cell>
          <cell r="DB491">
            <v>-20</v>
          </cell>
          <cell r="DC491">
            <v>0</v>
          </cell>
          <cell r="DD491">
            <v>-10</v>
          </cell>
          <cell r="DE491">
            <v>42.658739999984391</v>
          </cell>
          <cell r="DF491">
            <v>0</v>
          </cell>
          <cell r="DG491">
            <v>-10</v>
          </cell>
          <cell r="DH491">
            <v>10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45.439669999999751</v>
          </cell>
          <cell r="DN491">
            <v>-2.7809300000008079</v>
          </cell>
          <cell r="DO491">
            <v>0</v>
          </cell>
          <cell r="DP491">
            <v>0</v>
          </cell>
          <cell r="DQ491">
            <v>0</v>
          </cell>
          <cell r="DR491">
            <v>50</v>
          </cell>
          <cell r="DS491">
            <v>0</v>
          </cell>
          <cell r="DT491">
            <v>30</v>
          </cell>
          <cell r="DU491">
            <v>10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10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-615.26808000006713</v>
          </cell>
          <cell r="S492">
            <v>-3.9880200000188779</v>
          </cell>
          <cell r="T492">
            <v>0</v>
          </cell>
          <cell r="U492">
            <v>-197.35021999999299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-158.78768999999738</v>
          </cell>
          <cell r="AB492">
            <v>-149.62405000001309</v>
          </cell>
          <cell r="AC492">
            <v>0</v>
          </cell>
          <cell r="AD492">
            <v>-105.51809999998659</v>
          </cell>
          <cell r="AE492">
            <v>-2199.8523700002115</v>
          </cell>
          <cell r="AF492">
            <v>-18.95118000000366</v>
          </cell>
          <cell r="AG492">
            <v>-358.04109000001336</v>
          </cell>
          <cell r="AH492">
            <v>-70.543800000014016</v>
          </cell>
          <cell r="AI492">
            <v>-81.993869999976596</v>
          </cell>
          <cell r="AJ492">
            <v>0</v>
          </cell>
          <cell r="AK492">
            <v>-183.96176999999443</v>
          </cell>
          <cell r="AL492">
            <v>-477.77166999998735</v>
          </cell>
          <cell r="AM492">
            <v>-394.39410000000498</v>
          </cell>
          <cell r="AN492">
            <v>-25.571139999985462</v>
          </cell>
          <cell r="AO492">
            <v>-380.27900999999838</v>
          </cell>
          <cell r="AP492">
            <v>-208.34474000000046</v>
          </cell>
          <cell r="AQ492">
            <v>0</v>
          </cell>
          <cell r="AR492">
            <v>-622.92253999994136</v>
          </cell>
          <cell r="AS492">
            <v>0</v>
          </cell>
          <cell r="AT492">
            <v>-1.645989999989979</v>
          </cell>
          <cell r="AU492">
            <v>-24.216059999977006</v>
          </cell>
          <cell r="AV492">
            <v>-73.507249999995111</v>
          </cell>
          <cell r="AW492">
            <v>-24.923029999998107</v>
          </cell>
          <cell r="AX492">
            <v>0</v>
          </cell>
          <cell r="AY492">
            <v>-276.34179999999469</v>
          </cell>
          <cell r="AZ492">
            <v>-151.82995000001392</v>
          </cell>
          <cell r="BA492">
            <v>-30.213850000000093</v>
          </cell>
          <cell r="BB492">
            <v>-40.244609999994282</v>
          </cell>
          <cell r="BC492">
            <v>0</v>
          </cell>
          <cell r="BD492">
            <v>0</v>
          </cell>
          <cell r="BE492">
            <v>-945.79067000024952</v>
          </cell>
          <cell r="BF492">
            <v>0</v>
          </cell>
          <cell r="BG492">
            <v>-80.687529999995604</v>
          </cell>
          <cell r="BH492">
            <v>-49.867780000000494</v>
          </cell>
          <cell r="BI492">
            <v>-45.657000000006519</v>
          </cell>
          <cell r="BJ492">
            <v>0</v>
          </cell>
          <cell r="BK492">
            <v>0</v>
          </cell>
          <cell r="BL492">
            <v>-394.92996999999741</v>
          </cell>
          <cell r="BM492">
            <v>-167.21798000001581</v>
          </cell>
          <cell r="BN492">
            <v>-124.9624199999962</v>
          </cell>
          <cell r="BO492">
            <v>-82.467990000004647</v>
          </cell>
          <cell r="BP492">
            <v>0</v>
          </cell>
          <cell r="BQ492">
            <v>0</v>
          </cell>
          <cell r="BR492">
            <v>-595.7345600000117</v>
          </cell>
          <cell r="BS492">
            <v>-42.103870000020834</v>
          </cell>
          <cell r="BT492">
            <v>0</v>
          </cell>
          <cell r="BU492">
            <v>-113.57772999998997</v>
          </cell>
          <cell r="BV492">
            <v>-45.427969999989728</v>
          </cell>
          <cell r="BW492">
            <v>0</v>
          </cell>
          <cell r="BX492">
            <v>-24.066120000003139</v>
          </cell>
          <cell r="BY492">
            <v>-148.54025000002002</v>
          </cell>
          <cell r="BZ492">
            <v>-138.95516999997199</v>
          </cell>
          <cell r="CA492">
            <v>-82.491280000016559</v>
          </cell>
          <cell r="CB492">
            <v>0</v>
          </cell>
          <cell r="CC492">
            <v>-0.57216999999945983</v>
          </cell>
          <cell r="CD492">
            <v>0</v>
          </cell>
          <cell r="CE492">
            <v>-1249.6877100002021</v>
          </cell>
          <cell r="CF492">
            <v>0</v>
          </cell>
          <cell r="CG492">
            <v>0</v>
          </cell>
          <cell r="CH492">
            <v>0</v>
          </cell>
          <cell r="CI492">
            <v>-75.765480000001844</v>
          </cell>
          <cell r="CJ492">
            <v>0</v>
          </cell>
          <cell r="CK492">
            <v>0</v>
          </cell>
          <cell r="CL492">
            <v>0</v>
          </cell>
          <cell r="CM492">
            <v>207.02483999999822</v>
          </cell>
          <cell r="CN492">
            <v>-2.4428699999989476</v>
          </cell>
          <cell r="CO492">
            <v>-1358.698539999983</v>
          </cell>
          <cell r="CP492">
            <v>-19.80565999999817</v>
          </cell>
          <cell r="CQ492">
            <v>0</v>
          </cell>
          <cell r="CR492">
            <v>-56.385900000110269</v>
          </cell>
          <cell r="CS492">
            <v>0</v>
          </cell>
          <cell r="CT492">
            <v>0</v>
          </cell>
          <cell r="CU492">
            <v>-0.22191999999631662</v>
          </cell>
          <cell r="CV492">
            <v>0</v>
          </cell>
          <cell r="CW492">
            <v>0</v>
          </cell>
          <cell r="CX492">
            <v>0</v>
          </cell>
          <cell r="CY492">
            <v>-4.6213500000012573</v>
          </cell>
          <cell r="CZ492">
            <v>-21.565759999997681</v>
          </cell>
          <cell r="DA492">
            <v>0</v>
          </cell>
          <cell r="DB492">
            <v>-29.97687000001315</v>
          </cell>
          <cell r="DC492">
            <v>0</v>
          </cell>
          <cell r="DD492">
            <v>0</v>
          </cell>
          <cell r="DE492">
            <v>-297.0775099999737</v>
          </cell>
          <cell r="DF492">
            <v>0</v>
          </cell>
          <cell r="DG492">
            <v>0</v>
          </cell>
          <cell r="DH492">
            <v>0</v>
          </cell>
          <cell r="DI492">
            <v>-47.951109999994515</v>
          </cell>
          <cell r="DJ492">
            <v>0</v>
          </cell>
          <cell r="DK492">
            <v>-4.2121599999954924</v>
          </cell>
          <cell r="DL492">
            <v>-3.25</v>
          </cell>
          <cell r="DM492">
            <v>-159.54021999999532</v>
          </cell>
          <cell r="DN492">
            <v>-82</v>
          </cell>
          <cell r="DO492">
            <v>-0.12402000001748092</v>
          </cell>
          <cell r="DP492">
            <v>0</v>
          </cell>
          <cell r="DQ492">
            <v>0</v>
          </cell>
          <cell r="DR492">
            <v>-463.28761999984272</v>
          </cell>
          <cell r="DS492">
            <v>0</v>
          </cell>
          <cell r="DT492">
            <v>0</v>
          </cell>
          <cell r="DU492">
            <v>-10.571799999976065</v>
          </cell>
          <cell r="DV492">
            <v>-51.232819999975618</v>
          </cell>
          <cell r="DW492">
            <v>0</v>
          </cell>
          <cell r="DX492">
            <v>0</v>
          </cell>
          <cell r="DY492">
            <v>-88.415970000001835</v>
          </cell>
          <cell r="DZ492">
            <v>-115.8547499999986</v>
          </cell>
          <cell r="EA492">
            <v>-105.55090999999084</v>
          </cell>
          <cell r="EB492">
            <v>-5.3359400000190362</v>
          </cell>
          <cell r="EC492">
            <v>-10.79002000001492</v>
          </cell>
          <cell r="ED492">
            <v>-75.535410000011325</v>
          </cell>
        </row>
        <row r="493">
          <cell r="C493" t="str">
            <v>Lake Side 1</v>
          </cell>
          <cell r="F493">
            <v>-315.39018000000215</v>
          </cell>
          <cell r="G493">
            <v>0</v>
          </cell>
          <cell r="H493">
            <v>0</v>
          </cell>
          <cell r="I493">
            <v>0</v>
          </cell>
          <cell r="J493">
            <v>-255.65262000000803</v>
          </cell>
          <cell r="K493">
            <v>-119.69028999999864</v>
          </cell>
          <cell r="L493">
            <v>-153.52334000001429</v>
          </cell>
          <cell r="M493">
            <v>0</v>
          </cell>
          <cell r="N493">
            <v>-121.02504999999655</v>
          </cell>
          <cell r="O493">
            <v>0</v>
          </cell>
          <cell r="P493">
            <v>0</v>
          </cell>
          <cell r="Q493">
            <v>-249.66106000001309</v>
          </cell>
          <cell r="R493">
            <v>-2239.888099999167</v>
          </cell>
          <cell r="S493">
            <v>-332.77299000002677</v>
          </cell>
          <cell r="T493">
            <v>-146.58892000000924</v>
          </cell>
          <cell r="U493">
            <v>-417.10123999998905</v>
          </cell>
          <cell r="V493">
            <v>0</v>
          </cell>
          <cell r="W493">
            <v>-3.1218399999779649</v>
          </cell>
          <cell r="X493">
            <v>-80.260290000005625</v>
          </cell>
          <cell r="Y493">
            <v>-13.60999999998603</v>
          </cell>
          <cell r="Z493">
            <v>0</v>
          </cell>
          <cell r="AA493">
            <v>-148.91060999996262</v>
          </cell>
          <cell r="AB493">
            <v>0</v>
          </cell>
          <cell r="AC493">
            <v>-38.812069999985397</v>
          </cell>
          <cell r="AD493">
            <v>-1058.710139999981</v>
          </cell>
          <cell r="AE493">
            <v>-14118.706310000271</v>
          </cell>
          <cell r="AF493">
            <v>-846.15234999998938</v>
          </cell>
          <cell r="AG493">
            <v>-727.43166000000201</v>
          </cell>
          <cell r="AH493">
            <v>-315.57320000001346</v>
          </cell>
          <cell r="AI493">
            <v>-419.55119999998715</v>
          </cell>
          <cell r="AJ493">
            <v>-2008.8573500000057</v>
          </cell>
          <cell r="AK493">
            <v>-2442.4782800000394</v>
          </cell>
          <cell r="AL493">
            <v>-1512.6911400000099</v>
          </cell>
          <cell r="AM493">
            <v>-1593.672750000027</v>
          </cell>
          <cell r="AN493">
            <v>-1465.0803599999635</v>
          </cell>
          <cell r="AO493">
            <v>-1131.7338600000076</v>
          </cell>
          <cell r="AP493">
            <v>-1427.021940000006</v>
          </cell>
          <cell r="AQ493">
            <v>-228.4622199999867</v>
          </cell>
          <cell r="AR493">
            <v>-5870.893519999925</v>
          </cell>
          <cell r="AS493">
            <v>-13.99189999999362</v>
          </cell>
          <cell r="AT493">
            <v>-142.00430999998935</v>
          </cell>
          <cell r="AU493">
            <v>-64.130059999995865</v>
          </cell>
          <cell r="AV493">
            <v>-94.866380000021309</v>
          </cell>
          <cell r="AW493">
            <v>-564.52460000000428</v>
          </cell>
          <cell r="AX493">
            <v>-1005.1413600000087</v>
          </cell>
          <cell r="AY493">
            <v>-1347.5357000000076</v>
          </cell>
          <cell r="AZ493">
            <v>-1662.2738499999978</v>
          </cell>
          <cell r="BA493">
            <v>-669.03312999999616</v>
          </cell>
          <cell r="BB493">
            <v>-305.94291000001249</v>
          </cell>
          <cell r="BC493">
            <v>-1.1233500000089407</v>
          </cell>
          <cell r="BD493">
            <v>-0.32596999999805121</v>
          </cell>
          <cell r="BE493">
            <v>-7249.9767500008456</v>
          </cell>
          <cell r="BF493">
            <v>-329.34745000000112</v>
          </cell>
          <cell r="BG493">
            <v>-325.39555000001565</v>
          </cell>
          <cell r="BH493">
            <v>-161.60545000000275</v>
          </cell>
          <cell r="BI493">
            <v>-297.94279000000097</v>
          </cell>
          <cell r="BJ493">
            <v>-497.51797000004444</v>
          </cell>
          <cell r="BK493">
            <v>-1021.0391999999993</v>
          </cell>
          <cell r="BL493">
            <v>-1573.7239200000186</v>
          </cell>
          <cell r="BM493">
            <v>-1287.7953299999936</v>
          </cell>
          <cell r="BN493">
            <v>-1197.4386099999538</v>
          </cell>
          <cell r="BO493">
            <v>-260.47561999998288</v>
          </cell>
          <cell r="BP493">
            <v>-241.39938999997685</v>
          </cell>
          <cell r="BQ493">
            <v>-56.295470000011846</v>
          </cell>
          <cell r="BR493">
            <v>-4550.9440799993463</v>
          </cell>
          <cell r="BS493">
            <v>-145.53862000000663</v>
          </cell>
          <cell r="BT493">
            <v>586.75696999998763</v>
          </cell>
          <cell r="BU493">
            <v>-198.16401999999653</v>
          </cell>
          <cell r="BV493">
            <v>-361.52032000001054</v>
          </cell>
          <cell r="BW493">
            <v>-686.53586999996332</v>
          </cell>
          <cell r="BX493">
            <v>-446.27029999997467</v>
          </cell>
          <cell r="BY493">
            <v>-717.60184000001755</v>
          </cell>
          <cell r="BZ493">
            <v>-1588.4247500000056</v>
          </cell>
          <cell r="CA493">
            <v>-791.32279000000563</v>
          </cell>
          <cell r="CB493">
            <v>-86.785000000003492</v>
          </cell>
          <cell r="CC493">
            <v>-27.615079999988666</v>
          </cell>
          <cell r="CD493">
            <v>-87.922459999972489</v>
          </cell>
          <cell r="CE493">
            <v>-6295.2460399996489</v>
          </cell>
          <cell r="CF493">
            <v>-326.93785000001662</v>
          </cell>
          <cell r="CG493">
            <v>-56.343189999926835</v>
          </cell>
          <cell r="CH493">
            <v>-51.85822999998345</v>
          </cell>
          <cell r="CI493">
            <v>-203.05666999996174</v>
          </cell>
          <cell r="CJ493">
            <v>-2.7160000005096663E-2</v>
          </cell>
          <cell r="CK493">
            <v>-0.49504999999771826</v>
          </cell>
          <cell r="CL493">
            <v>-154.28736999997636</v>
          </cell>
          <cell r="CM493">
            <v>-5299.2961300000316</v>
          </cell>
          <cell r="CN493">
            <v>10.801840000000084</v>
          </cell>
          <cell r="CO493">
            <v>-36.713059999994584</v>
          </cell>
          <cell r="CP493">
            <v>-56.716820000030566</v>
          </cell>
          <cell r="CQ493">
            <v>-120.31634999997914</v>
          </cell>
          <cell r="CR493">
            <v>752.48756999988109</v>
          </cell>
          <cell r="CS493">
            <v>-152.26270999998087</v>
          </cell>
          <cell r="CT493">
            <v>-124.94945000001462</v>
          </cell>
          <cell r="CU493">
            <v>-48.143979999993462</v>
          </cell>
          <cell r="CV493">
            <v>-83.021849999990081</v>
          </cell>
          <cell r="CW493">
            <v>315.97413000001688</v>
          </cell>
          <cell r="CX493">
            <v>1271.6224899999943</v>
          </cell>
          <cell r="CY493">
            <v>-308.02074000000721</v>
          </cell>
          <cell r="CZ493">
            <v>-133.66010999999708</v>
          </cell>
          <cell r="DA493">
            <v>23.666339999996126</v>
          </cell>
          <cell r="DB493">
            <v>-7.3252899999934016</v>
          </cell>
          <cell r="DC493">
            <v>191.30807999998797</v>
          </cell>
          <cell r="DD493">
            <v>-192.69933999999193</v>
          </cell>
          <cell r="DE493">
            <v>-1755.0334499999881</v>
          </cell>
          <cell r="DF493">
            <v>-81.477839999977732</v>
          </cell>
          <cell r="DG493">
            <v>-71.990869999979623</v>
          </cell>
          <cell r="DH493">
            <v>-4.4809600000153296</v>
          </cell>
          <cell r="DI493">
            <v>-43.881989999994403</v>
          </cell>
          <cell r="DJ493">
            <v>-0.26983999999356456</v>
          </cell>
          <cell r="DK493">
            <v>-0.98837000000639819</v>
          </cell>
          <cell r="DL493">
            <v>-263.98690000001807</v>
          </cell>
          <cell r="DM493">
            <v>-870.44433000002755</v>
          </cell>
          <cell r="DN493">
            <v>-228.03519999992568</v>
          </cell>
          <cell r="DO493">
            <v>-50.359010000000126</v>
          </cell>
          <cell r="DP493">
            <v>-60.094550000037998</v>
          </cell>
          <cell r="DQ493">
            <v>-79.023589999997057</v>
          </cell>
          <cell r="DR493">
            <v>-4227.4106799997389</v>
          </cell>
          <cell r="DS493">
            <v>-218.81242999999085</v>
          </cell>
          <cell r="DT493">
            <v>-288.8769499999471</v>
          </cell>
          <cell r="DU493">
            <v>-60.606009999988601</v>
          </cell>
          <cell r="DV493">
            <v>-182.62558000002173</v>
          </cell>
          <cell r="DW493">
            <v>-164.32091000000946</v>
          </cell>
          <cell r="DX493">
            <v>-183.45334999999614</v>
          </cell>
          <cell r="DY493">
            <v>-804.75058000005083</v>
          </cell>
          <cell r="DZ493">
            <v>-1092.1062599999714</v>
          </cell>
          <cell r="EA493">
            <v>-657.95365999999922</v>
          </cell>
          <cell r="EB493">
            <v>-91.581769999989774</v>
          </cell>
          <cell r="EC493">
            <v>-212.241549999977</v>
          </cell>
          <cell r="ED493">
            <v>-270.08162999997148</v>
          </cell>
        </row>
        <row r="494">
          <cell r="C494" t="str">
            <v>Lake Side 2</v>
          </cell>
          <cell r="F494">
            <v>0</v>
          </cell>
          <cell r="G494">
            <v>-4.8620000001392327E-2</v>
          </cell>
          <cell r="H494">
            <v>-10.603100000007544</v>
          </cell>
          <cell r="I494">
            <v>0</v>
          </cell>
          <cell r="J494">
            <v>-291.29554999998072</v>
          </cell>
          <cell r="K494">
            <v>-6021.2774099999806</v>
          </cell>
          <cell r="L494">
            <v>-534.14946899999632</v>
          </cell>
          <cell r="M494">
            <v>-61.926701000018511</v>
          </cell>
          <cell r="N494">
            <v>-432.05051600001752</v>
          </cell>
          <cell r="O494">
            <v>0</v>
          </cell>
          <cell r="P494">
            <v>0</v>
          </cell>
          <cell r="Q494">
            <v>-188.99156999995466</v>
          </cell>
          <cell r="R494">
            <v>-16874.939096000046</v>
          </cell>
          <cell r="S494">
            <v>-62.39747999998508</v>
          </cell>
          <cell r="T494">
            <v>-1025.875709999993</v>
          </cell>
          <cell r="U494">
            <v>-3280.0182700000005</v>
          </cell>
          <cell r="V494">
            <v>-1484.3865889999433</v>
          </cell>
          <cell r="W494">
            <v>-726.31557999993674</v>
          </cell>
          <cell r="X494">
            <v>-420.83908800000791</v>
          </cell>
          <cell r="Y494">
            <v>-727.67942200007383</v>
          </cell>
          <cell r="Z494">
            <v>-694.74132699996699</v>
          </cell>
          <cell r="AA494">
            <v>-7767.7424560000072</v>
          </cell>
          <cell r="AB494">
            <v>-57.090764000022318</v>
          </cell>
          <cell r="AC494">
            <v>-621.74794000003021</v>
          </cell>
          <cell r="AD494">
            <v>-6.1044700000202283</v>
          </cell>
          <cell r="AE494">
            <v>-14430.355231999885</v>
          </cell>
          <cell r="AF494">
            <v>-6.3348899999982677</v>
          </cell>
          <cell r="AG494">
            <v>1348.4608000000007</v>
          </cell>
          <cell r="AH494">
            <v>1415.9705099999846</v>
          </cell>
          <cell r="AI494">
            <v>-471.61657499999274</v>
          </cell>
          <cell r="AJ494">
            <v>-1440.8173949999618</v>
          </cell>
          <cell r="AK494">
            <v>-1531.8178720001015</v>
          </cell>
          <cell r="AL494">
            <v>-1948.5994829999981</v>
          </cell>
          <cell r="AM494">
            <v>-1862.9344479999854</v>
          </cell>
          <cell r="AN494">
            <v>-594.03869700001087</v>
          </cell>
          <cell r="AO494">
            <v>-2418.1345819999697</v>
          </cell>
          <cell r="AP494">
            <v>-6920.4922299999744</v>
          </cell>
          <cell r="AQ494">
            <v>-3.6999999429099262E-4</v>
          </cell>
          <cell r="AR494">
            <v>-11250.108747000806</v>
          </cell>
          <cell r="AS494">
            <v>-2.0149400000227615</v>
          </cell>
          <cell r="AT494">
            <v>-17.055680000019493</v>
          </cell>
          <cell r="AU494">
            <v>343.92174999997951</v>
          </cell>
          <cell r="AV494">
            <v>-274.96501600003103</v>
          </cell>
          <cell r="AW494">
            <v>-296.7842370000435</v>
          </cell>
          <cell r="AX494">
            <v>-344.15576200006763</v>
          </cell>
          <cell r="AY494">
            <v>-5519.1163919999963</v>
          </cell>
          <cell r="AZ494">
            <v>-1157.6061500000069</v>
          </cell>
          <cell r="BA494">
            <v>-1102.136829999974</v>
          </cell>
          <cell r="BB494">
            <v>-2864.554599999974</v>
          </cell>
          <cell r="BC494">
            <v>-15.635409999988042</v>
          </cell>
          <cell r="BD494">
            <v>-5.4800000216346234E-3</v>
          </cell>
          <cell r="BE494">
            <v>-1655.7171229999512</v>
          </cell>
          <cell r="BF494">
            <v>-0.67905000000610016</v>
          </cell>
          <cell r="BG494">
            <v>3205.3722600000037</v>
          </cell>
          <cell r="BH494">
            <v>-5.2614200000243727</v>
          </cell>
          <cell r="BI494">
            <v>-239.48910800000886</v>
          </cell>
          <cell r="BJ494">
            <v>-298.39323000004515</v>
          </cell>
          <cell r="BK494">
            <v>-546.94303100003162</v>
          </cell>
          <cell r="BL494">
            <v>-1030.8554700000095</v>
          </cell>
          <cell r="BM494">
            <v>-2117.553070999973</v>
          </cell>
          <cell r="BN494">
            <v>-196.20398299995577</v>
          </cell>
          <cell r="BO494">
            <v>-770.72443999996176</v>
          </cell>
          <cell r="BP494">
            <v>346.08912000001874</v>
          </cell>
          <cell r="BQ494">
            <v>-1.0757000000157859</v>
          </cell>
          <cell r="BR494">
            <v>-11625.091410000343</v>
          </cell>
          <cell r="BS494">
            <v>704.26991000000271</v>
          </cell>
          <cell r="BT494">
            <v>-7582.1200400000089</v>
          </cell>
          <cell r="BU494">
            <v>-384.03436000001966</v>
          </cell>
          <cell r="BV494">
            <v>-231.29377899999963</v>
          </cell>
          <cell r="BW494">
            <v>-55.715729999996256</v>
          </cell>
          <cell r="BX494">
            <v>-212.4100599999947</v>
          </cell>
          <cell r="BY494">
            <v>-2565.1297699999996</v>
          </cell>
          <cell r="BZ494">
            <v>-681.05110000004061</v>
          </cell>
          <cell r="CA494">
            <v>-542.62890100001823</v>
          </cell>
          <cell r="CB494">
            <v>-4.051579999999376</v>
          </cell>
          <cell r="CC494">
            <v>-51.973689999984344</v>
          </cell>
          <cell r="CD494">
            <v>-18.952309999993304</v>
          </cell>
          <cell r="CE494">
            <v>9029.5592900002375</v>
          </cell>
          <cell r="CF494">
            <v>-13.33183999999892</v>
          </cell>
          <cell r="CG494">
            <v>-1.5833700000075623</v>
          </cell>
          <cell r="CH494">
            <v>-2.6796299999987241</v>
          </cell>
          <cell r="CI494">
            <v>3496.6521799999755</v>
          </cell>
          <cell r="CJ494">
            <v>-2.718000000459142E-2</v>
          </cell>
          <cell r="CK494">
            <v>-0.24770999999600463</v>
          </cell>
          <cell r="CL494">
            <v>-6.7948700000124518</v>
          </cell>
          <cell r="CM494">
            <v>143.00234000000637</v>
          </cell>
          <cell r="CN494">
            <v>1708.4069699999818</v>
          </cell>
          <cell r="CO494">
            <v>3748.1720600000117</v>
          </cell>
          <cell r="CP494">
            <v>-32.435910000000149</v>
          </cell>
          <cell r="CQ494">
            <v>-9.5737500000104774</v>
          </cell>
          <cell r="CR494">
            <v>-2116.3575500003062</v>
          </cell>
          <cell r="CS494">
            <v>-3.4267899999977089</v>
          </cell>
          <cell r="CT494">
            <v>-0.46963000000687316</v>
          </cell>
          <cell r="CU494">
            <v>-25.656499999982771</v>
          </cell>
          <cell r="CV494">
            <v>-0.77752000000327826</v>
          </cell>
          <cell r="CW494">
            <v>-8.1449999997857958E-2</v>
          </cell>
          <cell r="CX494">
            <v>-0.36947000000509433</v>
          </cell>
          <cell r="CY494">
            <v>-3.4913899999810383</v>
          </cell>
          <cell r="CZ494">
            <v>1745.6926899999962</v>
          </cell>
          <cell r="DA494">
            <v>-1738.5025400000159</v>
          </cell>
          <cell r="DB494">
            <v>-8958.9256300000125</v>
          </cell>
          <cell r="DC494">
            <v>6870.1906500000041</v>
          </cell>
          <cell r="DD494">
            <v>-0.53997000001254492</v>
          </cell>
          <cell r="DE494">
            <v>1590.86091999989</v>
          </cell>
          <cell r="DF494">
            <v>-5.7489399999903981</v>
          </cell>
          <cell r="DG494">
            <v>-0.28022999997483566</v>
          </cell>
          <cell r="DH494">
            <v>-24.673550000006799</v>
          </cell>
          <cell r="DI494">
            <v>-26.274900000018533</v>
          </cell>
          <cell r="DJ494">
            <v>-0.10766000000876375</v>
          </cell>
          <cell r="DK494">
            <v>-1.2256100000231527</v>
          </cell>
          <cell r="DL494">
            <v>-2.6170799999963492</v>
          </cell>
          <cell r="DM494">
            <v>2913.3659400000179</v>
          </cell>
          <cell r="DN494">
            <v>-1251.5829300000041</v>
          </cell>
          <cell r="DO494">
            <v>-5.4965399999637157</v>
          </cell>
          <cell r="DP494">
            <v>-3.9620900000154506</v>
          </cell>
          <cell r="DQ494">
            <v>-0.53549000000930391</v>
          </cell>
          <cell r="DR494">
            <v>-1412.8724500001408</v>
          </cell>
          <cell r="DS494">
            <v>-3.2911699999822304</v>
          </cell>
          <cell r="DT494">
            <v>-3.1552300000039395</v>
          </cell>
          <cell r="DU494">
            <v>-7.6503000000084285</v>
          </cell>
          <cell r="DV494">
            <v>-88.342189999995753</v>
          </cell>
          <cell r="DW494">
            <v>-23.188609999982873</v>
          </cell>
          <cell r="DX494">
            <v>-527.95689000000129</v>
          </cell>
          <cell r="DY494">
            <v>-698.13478999998188</v>
          </cell>
          <cell r="DZ494">
            <v>217.47824000002583</v>
          </cell>
          <cell r="EA494">
            <v>-183.92353999998886</v>
          </cell>
          <cell r="EB494">
            <v>-43.798230000014883</v>
          </cell>
          <cell r="EC494">
            <v>-24.639710000017658</v>
          </cell>
          <cell r="ED494">
            <v>-26.270030000014231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-323.70987999998033</v>
          </cell>
          <cell r="G497">
            <v>-54.471159999986412</v>
          </cell>
          <cell r="H497">
            <v>-10.603100000007544</v>
          </cell>
          <cell r="I497">
            <v>0</v>
          </cell>
          <cell r="J497">
            <v>-546.94816999998875</v>
          </cell>
          <cell r="K497">
            <v>-6448.2018629999366</v>
          </cell>
          <cell r="L497">
            <v>-779.94033499993384</v>
          </cell>
          <cell r="M497">
            <v>-64.926700999960303</v>
          </cell>
          <cell r="N497">
            <v>-741.27318400004879</v>
          </cell>
          <cell r="O497">
            <v>54</v>
          </cell>
          <cell r="P497">
            <v>-45.891394999925978</v>
          </cell>
          <cell r="Q497">
            <v>-438.65262999990955</v>
          </cell>
          <cell r="R497">
            <v>-31528.428020000458</v>
          </cell>
          <cell r="S497">
            <v>-1052.1462300000712</v>
          </cell>
          <cell r="T497">
            <v>-2369.625326000154</v>
          </cell>
          <cell r="U497">
            <v>-5938.8393600001</v>
          </cell>
          <cell r="V497">
            <v>-3075.5535480000544</v>
          </cell>
          <cell r="W497">
            <v>-1495.8675059997477</v>
          </cell>
          <cell r="X497">
            <v>-1454.4083060000557</v>
          </cell>
          <cell r="Y497">
            <v>-1185.0135770000052</v>
          </cell>
          <cell r="Z497">
            <v>-1374.2338675002102</v>
          </cell>
          <cell r="AA497">
            <v>-8517.3361659997609</v>
          </cell>
          <cell r="AB497">
            <v>-1921.9748135001864</v>
          </cell>
          <cell r="AC497">
            <v>-823.61375000001863</v>
          </cell>
          <cell r="AD497">
            <v>-2319.8155700000934</v>
          </cell>
          <cell r="AE497">
            <v>-47432.514708999544</v>
          </cell>
          <cell r="AF497">
            <v>-1129.9231100000907</v>
          </cell>
          <cell r="AG497">
            <v>380.98142999992706</v>
          </cell>
          <cell r="AH497">
            <v>734.90444000007119</v>
          </cell>
          <cell r="AI497">
            <v>-1938.0845129997469</v>
          </cell>
          <cell r="AJ497">
            <v>-4920.8887560000876</v>
          </cell>
          <cell r="AK497">
            <v>-6263.2579860000405</v>
          </cell>
          <cell r="AL497">
            <v>-7399.814131999854</v>
          </cell>
          <cell r="AM497">
            <v>-7007.7284800000489</v>
          </cell>
          <cell r="AN497">
            <v>-3622.2392909999471</v>
          </cell>
          <cell r="AO497">
            <v>-5875.2676959999371</v>
          </cell>
          <cell r="AP497">
            <v>-10162.734024999896</v>
          </cell>
          <cell r="AQ497">
            <v>-228.46258999989368</v>
          </cell>
          <cell r="AR497">
            <v>-6391.5098754968494</v>
          </cell>
          <cell r="AS497">
            <v>-16.006840000045486</v>
          </cell>
          <cell r="AT497">
            <v>-197.20454499986954</v>
          </cell>
          <cell r="AU497">
            <v>247.48460000008345</v>
          </cell>
          <cell r="AV497">
            <v>-1010.3627929999493</v>
          </cell>
          <cell r="AW497">
            <v>-1236.4479290000163</v>
          </cell>
          <cell r="AX497">
            <v>-1804.2066520000808</v>
          </cell>
          <cell r="AY497">
            <v>-9606.0168150002137</v>
          </cell>
          <cell r="AZ497">
            <v>-5557.4053935001139</v>
          </cell>
          <cell r="BA497">
            <v>-2422.5705619996879</v>
          </cell>
          <cell r="BB497">
            <v>15399.894214000087</v>
          </cell>
          <cell r="BC497">
            <v>-177.87740000011399</v>
          </cell>
          <cell r="BD497">
            <v>-10.789760000014212</v>
          </cell>
          <cell r="BE497">
            <v>-22872.239354001358</v>
          </cell>
          <cell r="BF497">
            <v>-376.42672000010498</v>
          </cell>
          <cell r="BG497">
            <v>2374.6232949999394</v>
          </cell>
          <cell r="BH497">
            <v>-639.87944000004791</v>
          </cell>
          <cell r="BI497">
            <v>-952.20228100009263</v>
          </cell>
          <cell r="BJ497">
            <v>-1349.5908900001086</v>
          </cell>
          <cell r="BK497">
            <v>-2102.977098000003</v>
          </cell>
          <cell r="BL497">
            <v>-6039.7240860001184</v>
          </cell>
          <cell r="BM497">
            <v>-9477.811520999996</v>
          </cell>
          <cell r="BN497">
            <v>-2107.6741229998879</v>
          </cell>
          <cell r="BO497">
            <v>-2102.2324899998493</v>
          </cell>
          <cell r="BP497">
            <v>-40.942799999960698</v>
          </cell>
          <cell r="BQ497">
            <v>-57.401199999963865</v>
          </cell>
          <cell r="BR497">
            <v>-21787.261523000896</v>
          </cell>
          <cell r="BS497">
            <v>498.88229900016449</v>
          </cell>
          <cell r="BT497">
            <v>-6720.6499300001888</v>
          </cell>
          <cell r="BU497">
            <v>-849.15996999992058</v>
          </cell>
          <cell r="BV497">
            <v>-1061.1981260001194</v>
          </cell>
          <cell r="BW497">
            <v>-922.1372599999886</v>
          </cell>
          <cell r="BX497">
            <v>-1639.6976300000679</v>
          </cell>
          <cell r="BY497">
            <v>-4761.1615100000054</v>
          </cell>
          <cell r="BZ497">
            <v>-3588.1394660000224</v>
          </cell>
          <cell r="CA497">
            <v>-2356.2560820002109</v>
          </cell>
          <cell r="CB497">
            <v>-169.69449999998324</v>
          </cell>
          <cell r="CC497">
            <v>-99.373149999999441</v>
          </cell>
          <cell r="CD497">
            <v>-118.67619799997192</v>
          </cell>
          <cell r="CE497">
            <v>-22382.613443000242</v>
          </cell>
          <cell r="CF497">
            <v>-466.21778000006452</v>
          </cell>
          <cell r="CG497">
            <v>-60.589489999925718</v>
          </cell>
          <cell r="CH497">
            <v>-89.991709999856539</v>
          </cell>
          <cell r="CI497">
            <v>3047.773809999926</v>
          </cell>
          <cell r="CJ497">
            <v>-5.4340000031515956E-2</v>
          </cell>
          <cell r="CK497">
            <v>-0.74275999999372289</v>
          </cell>
          <cell r="CL497">
            <v>-243.05537199997343</v>
          </cell>
          <cell r="CM497">
            <v>-4542.2027209997177</v>
          </cell>
          <cell r="CN497">
            <v>1325.8949099999154</v>
          </cell>
          <cell r="CO497">
            <v>-21057.799009999959</v>
          </cell>
          <cell r="CP497">
            <v>-165.73888000007719</v>
          </cell>
          <cell r="CQ497">
            <v>-129.89010000007693</v>
          </cell>
          <cell r="CR497">
            <v>13590.287892997265</v>
          </cell>
          <cell r="CS497">
            <v>-155.68949999986216</v>
          </cell>
          <cell r="CT497">
            <v>-147.96750700008124</v>
          </cell>
          <cell r="CU497">
            <v>4.3303100001066923</v>
          </cell>
          <cell r="CV497">
            <v>-108.70215999998618</v>
          </cell>
          <cell r="CW497">
            <v>315.89267999998992</v>
          </cell>
          <cell r="CX497">
            <v>1271.2530199999455</v>
          </cell>
          <cell r="CY497">
            <v>-404.84958999976516</v>
          </cell>
          <cell r="CZ497">
            <v>1531.2039899998344</v>
          </cell>
          <cell r="DA497">
            <v>-1583.7856560000218</v>
          </cell>
          <cell r="DB497">
            <v>7796.0358099999139</v>
          </cell>
          <cell r="DC497">
            <v>5280.2013100001495</v>
          </cell>
          <cell r="DD497">
            <v>-207.63481400010642</v>
          </cell>
          <cell r="DE497">
            <v>15443.926525000483</v>
          </cell>
          <cell r="DF497">
            <v>-94.226780000026338</v>
          </cell>
          <cell r="DG497">
            <v>-108.44297999981791</v>
          </cell>
          <cell r="DH497">
            <v>-45.277670000097714</v>
          </cell>
          <cell r="DI497">
            <v>-141.26003999996465</v>
          </cell>
          <cell r="DJ497">
            <v>-0.37750000000232831</v>
          </cell>
          <cell r="DK497">
            <v>-6.4261399999959394</v>
          </cell>
          <cell r="DL497">
            <v>-328.70876000006683</v>
          </cell>
          <cell r="DM497">
            <v>13740.736769999843</v>
          </cell>
          <cell r="DN497">
            <v>2766.7636400000192</v>
          </cell>
          <cell r="DO497">
            <v>-149.89205000014044</v>
          </cell>
          <cell r="DP497">
            <v>-81.278675000066869</v>
          </cell>
          <cell r="DQ497">
            <v>-107.68329000030644</v>
          </cell>
          <cell r="DR497">
            <v>-10738.211759999394</v>
          </cell>
          <cell r="DS497">
            <v>-617.33750999998301</v>
          </cell>
          <cell r="DT497">
            <v>-420.98197999992408</v>
          </cell>
          <cell r="DU497">
            <v>-256.2931900001131</v>
          </cell>
          <cell r="DV497">
            <v>-550.35219000000507</v>
          </cell>
          <cell r="DW497">
            <v>-187.50951999996323</v>
          </cell>
          <cell r="DX497">
            <v>-949.90222000004724</v>
          </cell>
          <cell r="DY497">
            <v>-2653.5255400002934</v>
          </cell>
          <cell r="DZ497">
            <v>-2147.1913199997507</v>
          </cell>
          <cell r="EA497">
            <v>-1347.0181700000539</v>
          </cell>
          <cell r="EB497">
            <v>-376.04782000009436</v>
          </cell>
          <cell r="EC497">
            <v>-341.38259999989532</v>
          </cell>
          <cell r="ED497">
            <v>-890.66969999973662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-19768.815040000001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-19768.815040000001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-19768.815040000001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-19768.815040000001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-71.765229999999974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-71.765229999999974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-67.920899999999165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-131.65699999999924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-131.65699999999924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-4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-4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-38.735050000000001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-379.27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-379.27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-24.155579999999986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-24.155579999999986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-106.65594999999848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-582.69222999999329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-582.69222999999874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-28.155579999999645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-28.155579999999645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4532.9139470001683</v>
          </cell>
          <cell r="G565">
            <v>2786.0693360008299</v>
          </cell>
          <cell r="H565">
            <v>4748.344181000255</v>
          </cell>
          <cell r="I565">
            <v>2733.6513439994305</v>
          </cell>
          <cell r="J565">
            <v>829.74344899971038</v>
          </cell>
          <cell r="K565">
            <v>969.69427599944174</v>
          </cell>
          <cell r="L565">
            <v>5117.4305099993944</v>
          </cell>
          <cell r="M565">
            <v>720.84189699962735</v>
          </cell>
          <cell r="N565">
            <v>708.4011519998312</v>
          </cell>
          <cell r="O565">
            <v>2980.5728049995378</v>
          </cell>
          <cell r="P565">
            <v>3531.7912590000778</v>
          </cell>
          <cell r="Q565">
            <v>3242.296670999378</v>
          </cell>
          <cell r="R565">
            <v>-1949.5757359862328</v>
          </cell>
          <cell r="S565">
            <v>1625.8176800012589</v>
          </cell>
          <cell r="T565">
            <v>334.24027500022203</v>
          </cell>
          <cell r="U565">
            <v>229.57584199961275</v>
          </cell>
          <cell r="V565">
            <v>2857.8509750002995</v>
          </cell>
          <cell r="W565">
            <v>776.88550100103021</v>
          </cell>
          <cell r="X565">
            <v>745.01702700089663</v>
          </cell>
          <cell r="Y565">
            <v>-9578.0990960001945</v>
          </cell>
          <cell r="Z565">
            <v>600.86610750015825</v>
          </cell>
          <cell r="AA565">
            <v>-81.205282999202609</v>
          </cell>
          <cell r="AB565">
            <v>130.13231849949807</v>
          </cell>
          <cell r="AC565">
            <v>198.90868599992245</v>
          </cell>
          <cell r="AD565">
            <v>210.43423099908978</v>
          </cell>
          <cell r="AE565">
            <v>84359.087409988046</v>
          </cell>
          <cell r="AF565">
            <v>465.44784200005233</v>
          </cell>
          <cell r="AG565">
            <v>251.1313370000571</v>
          </cell>
          <cell r="AH565">
            <v>8593.9206509990618</v>
          </cell>
          <cell r="AI565">
            <v>17917.512500000186</v>
          </cell>
          <cell r="AJ565">
            <v>14054.695509000681</v>
          </cell>
          <cell r="AK565">
            <v>15393.666984000243</v>
          </cell>
          <cell r="AL565">
            <v>4133.9655979992822</v>
          </cell>
          <cell r="AM565">
            <v>6280.6147619988769</v>
          </cell>
          <cell r="AN565">
            <v>12296.173170999624</v>
          </cell>
          <cell r="AO565">
            <v>4759.0686019994318</v>
          </cell>
          <cell r="AP565">
            <v>-582.86651200056076</v>
          </cell>
          <cell r="AQ565">
            <v>795.75696599949151</v>
          </cell>
          <cell r="AR565">
            <v>137209.62972150743</v>
          </cell>
          <cell r="AS565">
            <v>1620.9241109993309</v>
          </cell>
          <cell r="AT565">
            <v>6467.1101090004668</v>
          </cell>
          <cell r="AU565">
            <v>14592.236647000536</v>
          </cell>
          <cell r="AV565">
            <v>19313.556764000095</v>
          </cell>
          <cell r="AW565">
            <v>21720.426345000044</v>
          </cell>
          <cell r="AX565">
            <v>22281.183427000418</v>
          </cell>
          <cell r="AY565">
            <v>7042.3750369995832</v>
          </cell>
          <cell r="AZ565">
            <v>10776.297396500595</v>
          </cell>
          <cell r="BA565">
            <v>15737.05989200063</v>
          </cell>
          <cell r="BB565">
            <v>13359.989054000005</v>
          </cell>
          <cell r="BC565">
            <v>3670.6262730006129</v>
          </cell>
          <cell r="BD565">
            <v>627.8446659995243</v>
          </cell>
          <cell r="BE565">
            <v>135703.4206969887</v>
          </cell>
          <cell r="BF565">
            <v>1204.5668970011175</v>
          </cell>
          <cell r="BG565">
            <v>7627.8259329991415</v>
          </cell>
          <cell r="BH565">
            <v>14718.715352000669</v>
          </cell>
          <cell r="BI565">
            <v>19149.19858000055</v>
          </cell>
          <cell r="BJ565">
            <v>21326.866729999892</v>
          </cell>
          <cell r="BK565">
            <v>21775.580926001072</v>
          </cell>
          <cell r="BL565">
            <v>8179.7143139997497</v>
          </cell>
          <cell r="BM565">
            <v>9669.1173649998382</v>
          </cell>
          <cell r="BN565">
            <v>14831.800660000183</v>
          </cell>
          <cell r="BO565">
            <v>10280.88193300087</v>
          </cell>
          <cell r="BP565">
            <v>5856.4257640000433</v>
          </cell>
          <cell r="BQ565">
            <v>1082.7262430014089</v>
          </cell>
          <cell r="BR565">
            <v>124484.3614679873</v>
          </cell>
          <cell r="BS565">
            <v>2610.2701859995723</v>
          </cell>
          <cell r="BT565">
            <v>3385.6787339998409</v>
          </cell>
          <cell r="BU565">
            <v>14645.292174000293</v>
          </cell>
          <cell r="BV565">
            <v>18852.050456999801</v>
          </cell>
          <cell r="BW565">
            <v>19809.989007999189</v>
          </cell>
          <cell r="BX565">
            <v>20077.324494999833</v>
          </cell>
          <cell r="BY565">
            <v>8018.4520259983838</v>
          </cell>
          <cell r="BZ565">
            <v>9374.5770699987188</v>
          </cell>
          <cell r="CA565">
            <v>12827.625424999744</v>
          </cell>
          <cell r="CB565">
            <v>9173.6359139997512</v>
          </cell>
          <cell r="CC565">
            <v>4554.5265979999676</v>
          </cell>
          <cell r="CD565">
            <v>1154.9393809996545</v>
          </cell>
          <cell r="CE565">
            <v>99800.35193400085</v>
          </cell>
          <cell r="CF565">
            <v>1067.1045489991084</v>
          </cell>
          <cell r="CG565">
            <v>5918.436374001205</v>
          </cell>
          <cell r="CH565">
            <v>14846.875901000574</v>
          </cell>
          <cell r="CI565">
            <v>20807.092075999826</v>
          </cell>
          <cell r="CJ565">
            <v>13880.205113000236</v>
          </cell>
          <cell r="CK565">
            <v>15965.531695999205</v>
          </cell>
          <cell r="CL565">
            <v>8067.0177469998598</v>
          </cell>
          <cell r="CM565">
            <v>8923.7863609995693</v>
          </cell>
          <cell r="CN565">
            <v>11581.037457999773</v>
          </cell>
          <cell r="CO565">
            <v>-5739.463278000243</v>
          </cell>
          <cell r="CP565">
            <v>3743.8740590000525</v>
          </cell>
          <cell r="CQ565">
            <v>738.85387799888849</v>
          </cell>
          <cell r="CR565">
            <v>110148.31042400002</v>
          </cell>
          <cell r="CS565">
            <v>1245.8550009988248</v>
          </cell>
          <cell r="CT565">
            <v>5121.2113380003721</v>
          </cell>
          <cell r="CU565">
            <v>13633.680533001199</v>
          </cell>
          <cell r="CV565">
            <v>17632.740976999514</v>
          </cell>
          <cell r="CW565">
            <v>16350.456478999928</v>
          </cell>
          <cell r="CX565">
            <v>17165.016256000847</v>
          </cell>
          <cell r="CY565">
            <v>6956.1185590010136</v>
          </cell>
          <cell r="CZ565">
            <v>7489.1188509985805</v>
          </cell>
          <cell r="DA565">
            <v>13251.654677999206</v>
          </cell>
          <cell r="DB565">
            <v>7750.5090969996527</v>
          </cell>
          <cell r="DC565">
            <v>3394.4444679999724</v>
          </cell>
          <cell r="DD565">
            <v>157.50418699998409</v>
          </cell>
          <cell r="DE565">
            <v>118744.94370499998</v>
          </cell>
          <cell r="DF565">
            <v>1216.1814509993419</v>
          </cell>
          <cell r="DG565">
            <v>5160.5930770020932</v>
          </cell>
          <cell r="DH565">
            <v>13547.531450999901</v>
          </cell>
          <cell r="DI565">
            <v>17431.924359000288</v>
          </cell>
          <cell r="DJ565">
            <v>16820.597648000345</v>
          </cell>
          <cell r="DK565">
            <v>17487.709338998422</v>
          </cell>
          <cell r="DL565">
            <v>7004.006524999626</v>
          </cell>
          <cell r="DM565">
            <v>13505.922811999917</v>
          </cell>
          <cell r="DN565">
            <v>14018.9261080008</v>
          </cell>
          <cell r="DO565">
            <v>8073.4471480008215</v>
          </cell>
          <cell r="DP565">
            <v>4020.7768029998988</v>
          </cell>
          <cell r="DQ565">
            <v>457.32698399946094</v>
          </cell>
          <cell r="DR565">
            <v>105407.21402100474</v>
          </cell>
          <cell r="DS565">
            <v>1156.61814900022</v>
          </cell>
          <cell r="DT565">
            <v>4826.7550249993801</v>
          </cell>
          <cell r="DU565">
            <v>13448.186486000195</v>
          </cell>
          <cell r="DV565">
            <v>16332.673318999819</v>
          </cell>
          <cell r="DW565">
            <v>13635.435920000076</v>
          </cell>
          <cell r="DX565">
            <v>16904.985549999401</v>
          </cell>
          <cell r="DY565">
            <v>6826.6061289999634</v>
          </cell>
          <cell r="DZ565">
            <v>7487.5351030007005</v>
          </cell>
          <cell r="EA565">
            <v>13013.626819001511</v>
          </cell>
          <cell r="EB565">
            <v>7807.7699480000883</v>
          </cell>
          <cell r="EC565">
            <v>3679.4836500007659</v>
          </cell>
          <cell r="ED565">
            <v>287.5379229998216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-5406.7000000001863</v>
          </cell>
          <cell r="G572">
            <v>-839.39999999990687</v>
          </cell>
          <cell r="H572">
            <v>-4282.8999999999069</v>
          </cell>
          <cell r="I572">
            <v>-57.960000000079162</v>
          </cell>
          <cell r="J572">
            <v>-756.80000000004657</v>
          </cell>
          <cell r="K572">
            <v>-550.4000000001397</v>
          </cell>
          <cell r="L572">
            <v>-2644.7999999998137</v>
          </cell>
          <cell r="M572">
            <v>-2517</v>
          </cell>
          <cell r="N572">
            <v>-489.5</v>
          </cell>
          <cell r="O572">
            <v>-2266.4000000001397</v>
          </cell>
          <cell r="P572">
            <v>-5681.1999999999534</v>
          </cell>
          <cell r="Q572">
            <v>-4169.1999999999534</v>
          </cell>
          <cell r="R572">
            <v>-23783.999999996275</v>
          </cell>
          <cell r="S572">
            <v>-3010.3999999999069</v>
          </cell>
          <cell r="T572">
            <v>-9682</v>
          </cell>
          <cell r="U572">
            <v>-5008.2000000001863</v>
          </cell>
          <cell r="V572">
            <v>0</v>
          </cell>
          <cell r="W572">
            <v>0</v>
          </cell>
          <cell r="X572">
            <v>-468.10000000009313</v>
          </cell>
          <cell r="Y572">
            <v>-258.60000000009313</v>
          </cell>
          <cell r="Z572">
            <v>0</v>
          </cell>
          <cell r="AA572">
            <v>-284.69999999995343</v>
          </cell>
          <cell r="AB572">
            <v>-3050.1999999999534</v>
          </cell>
          <cell r="AC572">
            <v>-90.5</v>
          </cell>
          <cell r="AD572">
            <v>-1931.3000000000466</v>
          </cell>
          <cell r="AE572">
            <v>-9265.1999999992549</v>
          </cell>
          <cell r="AF572">
            <v>-191.5</v>
          </cell>
          <cell r="AG572">
            <v>-33.100000000093132</v>
          </cell>
          <cell r="AH572">
            <v>-3573.3000000000466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-355</v>
          </cell>
          <cell r="AQ572">
            <v>-5112.3000000000466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-1265.1600000038743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-276.31000000005588</v>
          </cell>
          <cell r="X573">
            <v>-329.34999999997672</v>
          </cell>
          <cell r="Y573">
            <v>0</v>
          </cell>
          <cell r="Z573">
            <v>0</v>
          </cell>
          <cell r="AA573">
            <v>-659.5</v>
          </cell>
          <cell r="AB573">
            <v>0</v>
          </cell>
          <cell r="AC573">
            <v>0</v>
          </cell>
          <cell r="AD573">
            <v>0</v>
          </cell>
          <cell r="AE573">
            <v>-58565.509999999776</v>
          </cell>
          <cell r="AF573">
            <v>-1348.8900000001304</v>
          </cell>
          <cell r="AG573">
            <v>-2013.6599999999162</v>
          </cell>
          <cell r="AH573">
            <v>-14497.840000000084</v>
          </cell>
          <cell r="AI573">
            <v>-531.73999999999069</v>
          </cell>
          <cell r="AJ573">
            <v>-4199.7600000000093</v>
          </cell>
          <cell r="AK573">
            <v>-4312.7199999999721</v>
          </cell>
          <cell r="AL573">
            <v>-5243.2100000000792</v>
          </cell>
          <cell r="AM573">
            <v>-9359.229999999865</v>
          </cell>
          <cell r="AN573">
            <v>-11833.510000000009</v>
          </cell>
          <cell r="AO573">
            <v>-3965.6999999999534</v>
          </cell>
          <cell r="AP573">
            <v>-1259.25</v>
          </cell>
          <cell r="AQ573">
            <v>0</v>
          </cell>
          <cell r="AR573">
            <v>-40887.150000000373</v>
          </cell>
          <cell r="AS573">
            <v>-4336</v>
          </cell>
          <cell r="AT573">
            <v>-4407.9100000000326</v>
          </cell>
          <cell r="AU573">
            <v>-4100.8699999999953</v>
          </cell>
          <cell r="AV573">
            <v>0</v>
          </cell>
          <cell r="AW573">
            <v>-193.88000000000466</v>
          </cell>
          <cell r="AX573">
            <v>-1174.9300000000512</v>
          </cell>
          <cell r="AY573">
            <v>-4436.75</v>
          </cell>
          <cell r="AZ573">
            <v>-7696.9000000000233</v>
          </cell>
          <cell r="BA573">
            <v>-4263.5799999999581</v>
          </cell>
          <cell r="BB573">
            <v>-6081.1600000000326</v>
          </cell>
          <cell r="BC573">
            <v>-3866.6500000000233</v>
          </cell>
          <cell r="BD573">
            <v>-328.52000000025146</v>
          </cell>
          <cell r="BE573">
            <v>-51814.629999998957</v>
          </cell>
          <cell r="BF573">
            <v>-6050.1599999999162</v>
          </cell>
          <cell r="BG573">
            <v>-8256.7399999999907</v>
          </cell>
          <cell r="BH573">
            <v>-3789.5</v>
          </cell>
          <cell r="BI573">
            <v>-458.47000000003027</v>
          </cell>
          <cell r="BJ573">
            <v>-1683.8100000000559</v>
          </cell>
          <cell r="BK573">
            <v>-852.90000000002328</v>
          </cell>
          <cell r="BL573">
            <v>-7162.7800000000279</v>
          </cell>
          <cell r="BM573">
            <v>-7058.7399999999907</v>
          </cell>
          <cell r="BN573">
            <v>-5734.9600000000792</v>
          </cell>
          <cell r="BO573">
            <v>-4138.5100000000093</v>
          </cell>
          <cell r="BP573">
            <v>-4636.3100000000559</v>
          </cell>
          <cell r="BQ573">
            <v>-1991.75</v>
          </cell>
          <cell r="BR573">
            <v>-59966.176000000909</v>
          </cell>
          <cell r="BS573">
            <v>-4972.9599999999627</v>
          </cell>
          <cell r="BT573">
            <v>-5422.5</v>
          </cell>
          <cell r="BU573">
            <v>-4036.0599999999395</v>
          </cell>
          <cell r="BV573">
            <v>-110.71999999997206</v>
          </cell>
          <cell r="BW573">
            <v>-3029.6560000000172</v>
          </cell>
          <cell r="BX573">
            <v>-6083.1500000000233</v>
          </cell>
          <cell r="BY573">
            <v>-11080.520000000019</v>
          </cell>
          <cell r="BZ573">
            <v>-10349.139999999898</v>
          </cell>
          <cell r="CA573">
            <v>-5353.3200000000652</v>
          </cell>
          <cell r="CB573">
            <v>-4336.1899999999441</v>
          </cell>
          <cell r="CC573">
            <v>-3463.8999999999069</v>
          </cell>
          <cell r="CD573">
            <v>-1728.059999999823</v>
          </cell>
          <cell r="CE573">
            <v>-63059.570000000298</v>
          </cell>
          <cell r="CF573">
            <v>-4365.9599999999627</v>
          </cell>
          <cell r="CG573">
            <v>-7379.7600000000093</v>
          </cell>
          <cell r="CH573">
            <v>-2003.3000000000466</v>
          </cell>
          <cell r="CI573">
            <v>-159.56000000005588</v>
          </cell>
          <cell r="CJ573">
            <v>-6112.4799999999814</v>
          </cell>
          <cell r="CK573">
            <v>-10947.280000000028</v>
          </cell>
          <cell r="CL573">
            <v>-11601.369999999995</v>
          </cell>
          <cell r="CM573">
            <v>-5841.5799999998417</v>
          </cell>
          <cell r="CN573">
            <v>-4751.5799999999581</v>
          </cell>
          <cell r="CO573">
            <v>-2337.9599999999627</v>
          </cell>
          <cell r="CP573">
            <v>-5970.2399999999907</v>
          </cell>
          <cell r="CQ573">
            <v>-1588.5</v>
          </cell>
          <cell r="CR573">
            <v>-67392.859999999404</v>
          </cell>
          <cell r="CS573">
            <v>-2466.1999999999534</v>
          </cell>
          <cell r="CT573">
            <v>-6180.5600000000559</v>
          </cell>
          <cell r="CU573">
            <v>-5224.2399999999907</v>
          </cell>
          <cell r="CV573">
            <v>-813.20000000001164</v>
          </cell>
          <cell r="CW573">
            <v>-6519.3300000000745</v>
          </cell>
          <cell r="CX573">
            <v>-11022.34999999986</v>
          </cell>
          <cell r="CY573">
            <v>-9412.4899999999907</v>
          </cell>
          <cell r="CZ573">
            <v>-10169.969999999972</v>
          </cell>
          <cell r="DA573">
            <v>-5803.6300000001211</v>
          </cell>
          <cell r="DB573">
            <v>-5629.1399999998976</v>
          </cell>
          <cell r="DC573">
            <v>-3534.3800000000047</v>
          </cell>
          <cell r="DD573">
            <v>-617.37000000011176</v>
          </cell>
          <cell r="DE573">
            <v>-77519.089999999851</v>
          </cell>
          <cell r="DF573">
            <v>-1470.9600000001956</v>
          </cell>
          <cell r="DG573">
            <v>-5555.9599999999627</v>
          </cell>
          <cell r="DH573">
            <v>-3253.0299999999115</v>
          </cell>
          <cell r="DI573">
            <v>-192.10000000003492</v>
          </cell>
          <cell r="DJ573">
            <v>-5582.4100000000326</v>
          </cell>
          <cell r="DK573">
            <v>-11515.640000000014</v>
          </cell>
          <cell r="DL573">
            <v>-10802.230000000098</v>
          </cell>
          <cell r="DM573">
            <v>-14692.140000000014</v>
          </cell>
          <cell r="DN573">
            <v>-10468.000000000116</v>
          </cell>
          <cell r="DO573">
            <v>-5616.3399999999674</v>
          </cell>
          <cell r="DP573">
            <v>-3696.1300000000047</v>
          </cell>
          <cell r="DQ573">
            <v>-4674.1500000000233</v>
          </cell>
          <cell r="DR573">
            <v>-66521.889999998733</v>
          </cell>
          <cell r="DS573">
            <v>-4958.4899999999907</v>
          </cell>
          <cell r="DT573">
            <v>-5797.5799999999581</v>
          </cell>
          <cell r="DU573">
            <v>-2933.3499999998603</v>
          </cell>
          <cell r="DV573">
            <v>-1555.359999999986</v>
          </cell>
          <cell r="DW573">
            <v>-8603.390000000014</v>
          </cell>
          <cell r="DX573">
            <v>-7738.4400000000605</v>
          </cell>
          <cell r="DY573">
            <v>-7208.1500000000233</v>
          </cell>
          <cell r="DZ573">
            <v>-8224.8499999999767</v>
          </cell>
          <cell r="EA573">
            <v>-6450.9000000000233</v>
          </cell>
          <cell r="EB573">
            <v>-8214.2799999999115</v>
          </cell>
          <cell r="EC573">
            <v>-3904.4100000000326</v>
          </cell>
          <cell r="ED573">
            <v>-932.69000000017695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-367.86999999918044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-98.590000000083819</v>
          </cell>
          <cell r="X574">
            <v>-269.28000000002794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-1372.0399999991059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-989.30000000004657</v>
          </cell>
          <cell r="AM574">
            <v>0</v>
          </cell>
          <cell r="AN574">
            <v>0</v>
          </cell>
          <cell r="AO574">
            <v>-382.74000000022352</v>
          </cell>
          <cell r="AP574">
            <v>0</v>
          </cell>
          <cell r="AQ574">
            <v>0</v>
          </cell>
          <cell r="AR574">
            <v>-22421.830000001937</v>
          </cell>
          <cell r="AS574">
            <v>-1612.9599999999627</v>
          </cell>
          <cell r="AT574">
            <v>-1897.8100000000559</v>
          </cell>
          <cell r="AU574">
            <v>-2323.7700000000186</v>
          </cell>
          <cell r="AV574">
            <v>-114.60999999998603</v>
          </cell>
          <cell r="AW574">
            <v>0</v>
          </cell>
          <cell r="AX574">
            <v>-585.56000000005588</v>
          </cell>
          <cell r="AY574">
            <v>-1354.4000000001397</v>
          </cell>
          <cell r="AZ574">
            <v>-2377.75</v>
          </cell>
          <cell r="BA574">
            <v>-1906.8800000001211</v>
          </cell>
          <cell r="BB574">
            <v>-5932.1499999999069</v>
          </cell>
          <cell r="BC574">
            <v>-3930.2000000001863</v>
          </cell>
          <cell r="BD574">
            <v>-385.73999999999069</v>
          </cell>
          <cell r="BE574">
            <v>-23048.580000000075</v>
          </cell>
          <cell r="BF574">
            <v>-1119.3100000000559</v>
          </cell>
          <cell r="BG574">
            <v>-4915.2600000000093</v>
          </cell>
          <cell r="BH574">
            <v>-2802.25</v>
          </cell>
          <cell r="BI574">
            <v>-421.77000000001863</v>
          </cell>
          <cell r="BJ574">
            <v>-36.659999999974389</v>
          </cell>
          <cell r="BK574">
            <v>-1026.5200000000186</v>
          </cell>
          <cell r="BL574">
            <v>-3630.5</v>
          </cell>
          <cell r="BM574">
            <v>-922.6600000000326</v>
          </cell>
          <cell r="BN574">
            <v>-1670.3499999998603</v>
          </cell>
          <cell r="BO574">
            <v>-2711</v>
          </cell>
          <cell r="BP574">
            <v>-2034.7999999999302</v>
          </cell>
          <cell r="BQ574">
            <v>-1757.5</v>
          </cell>
          <cell r="BR574">
            <v>-24199.358000000007</v>
          </cell>
          <cell r="BS574">
            <v>-2075.4699999999721</v>
          </cell>
          <cell r="BT574">
            <v>-1834.6199999998789</v>
          </cell>
          <cell r="BU574">
            <v>-699.42000000004191</v>
          </cell>
          <cell r="BV574">
            <v>-629.21399999997811</v>
          </cell>
          <cell r="BW574">
            <v>-820.11000000004424</v>
          </cell>
          <cell r="BX574">
            <v>-2618.4800000000978</v>
          </cell>
          <cell r="BY574">
            <v>-2887.7499999998836</v>
          </cell>
          <cell r="BZ574">
            <v>-3510.3839999999618</v>
          </cell>
          <cell r="CA574">
            <v>-2028.4399999999441</v>
          </cell>
          <cell r="CB574">
            <v>-2335.1300000000047</v>
          </cell>
          <cell r="CC574">
            <v>-2115.3000000000466</v>
          </cell>
          <cell r="CD574">
            <v>-2645.0400000000373</v>
          </cell>
          <cell r="CE574">
            <v>-29094.059999998659</v>
          </cell>
          <cell r="CF574">
            <v>-2459.9100000000326</v>
          </cell>
          <cell r="CG574">
            <v>-2487.2199999999721</v>
          </cell>
          <cell r="CH574">
            <v>-472.36000000010245</v>
          </cell>
          <cell r="CI574">
            <v>-538.44000000006054</v>
          </cell>
          <cell r="CJ574">
            <v>-2868.2399999999907</v>
          </cell>
          <cell r="CK574">
            <v>-3213.0300000000279</v>
          </cell>
          <cell r="CL574">
            <v>-4638.6899999999441</v>
          </cell>
          <cell r="CM574">
            <v>-3699.7399999999907</v>
          </cell>
          <cell r="CN574">
            <v>-2549.5100000000093</v>
          </cell>
          <cell r="CO574">
            <v>-2243.609999999986</v>
          </cell>
          <cell r="CP574">
            <v>-2373.1399999998976</v>
          </cell>
          <cell r="CQ574">
            <v>-1550.1700000000419</v>
          </cell>
          <cell r="CR574">
            <v>-28489.014000000432</v>
          </cell>
          <cell r="CS574">
            <v>-1206.2600000000093</v>
          </cell>
          <cell r="CT574">
            <v>-1638.8299999999581</v>
          </cell>
          <cell r="CU574">
            <v>-472.26000000000931</v>
          </cell>
          <cell r="CV574">
            <v>-726.28000000002794</v>
          </cell>
          <cell r="CW574">
            <v>-1972.5600000000559</v>
          </cell>
          <cell r="CX574">
            <v>-2490.8500000000931</v>
          </cell>
          <cell r="CY574">
            <v>-5439.0599999999395</v>
          </cell>
          <cell r="CZ574">
            <v>-4848.1639999999898</v>
          </cell>
          <cell r="DA574">
            <v>-3466.2899999999208</v>
          </cell>
          <cell r="DB574">
            <v>-3777.0100000000093</v>
          </cell>
          <cell r="DC574">
            <v>-2112.6000000000931</v>
          </cell>
          <cell r="DD574">
            <v>-338.84999999997672</v>
          </cell>
          <cell r="DE574">
            <v>-43109.320000001229</v>
          </cell>
          <cell r="DF574">
            <v>-1322</v>
          </cell>
          <cell r="DG574">
            <v>-2757.8099999999977</v>
          </cell>
          <cell r="DH574">
            <v>-3376.7300000000396</v>
          </cell>
          <cell r="DI574">
            <v>-1204.3199999999488</v>
          </cell>
          <cell r="DJ574">
            <v>-2188.9800000000105</v>
          </cell>
          <cell r="DK574">
            <v>-4328.7200000000303</v>
          </cell>
          <cell r="DL574">
            <v>-6500.5</v>
          </cell>
          <cell r="DM574">
            <v>-7578.4799999999814</v>
          </cell>
          <cell r="DN574">
            <v>-5031.5</v>
          </cell>
          <cell r="DO574">
            <v>-3824.2400000000489</v>
          </cell>
          <cell r="DP574">
            <v>-3456.0800000000163</v>
          </cell>
          <cell r="DQ574">
            <v>-1539.9600000000792</v>
          </cell>
          <cell r="DR574">
            <v>-14900.169999999925</v>
          </cell>
          <cell r="DS574">
            <v>-1661.8799999999464</v>
          </cell>
          <cell r="DT574">
            <v>-436.13000000000466</v>
          </cell>
          <cell r="DU574">
            <v>-834.64000000001397</v>
          </cell>
          <cell r="DV574">
            <v>-630.38000000000466</v>
          </cell>
          <cell r="DW574">
            <v>-142.32000000000698</v>
          </cell>
          <cell r="DX574">
            <v>0</v>
          </cell>
          <cell r="DY574">
            <v>-3550.9500000000116</v>
          </cell>
          <cell r="DZ574">
            <v>-2115.8699999999953</v>
          </cell>
          <cell r="EA574">
            <v>-390.37000000005355</v>
          </cell>
          <cell r="EB574">
            <v>-1207.3199999999488</v>
          </cell>
          <cell r="EC574">
            <v>-1484.3400000000256</v>
          </cell>
          <cell r="ED574">
            <v>-2445.9699999999721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-873.84999999962747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-24310.570000007749</v>
          </cell>
          <cell r="S575">
            <v>0</v>
          </cell>
          <cell r="T575">
            <v>0</v>
          </cell>
          <cell r="U575">
            <v>0</v>
          </cell>
          <cell r="V575">
            <v>-5285.7499999990687</v>
          </cell>
          <cell r="W575">
            <v>-10641.560000000522</v>
          </cell>
          <cell r="X575">
            <v>-7560.019999999553</v>
          </cell>
          <cell r="Y575">
            <v>-679.33999999985099</v>
          </cell>
          <cell r="Z575">
            <v>0</v>
          </cell>
          <cell r="AA575">
            <v>-143.89999999944121</v>
          </cell>
          <cell r="AB575">
            <v>0</v>
          </cell>
          <cell r="AC575">
            <v>0</v>
          </cell>
          <cell r="AD575">
            <v>0</v>
          </cell>
          <cell r="AE575">
            <v>-48298.049999989569</v>
          </cell>
          <cell r="AF575">
            <v>0</v>
          </cell>
          <cell r="AG575">
            <v>0</v>
          </cell>
          <cell r="AH575">
            <v>-11145.319999999832</v>
          </cell>
          <cell r="AI575">
            <v>-502.29999999981374</v>
          </cell>
          <cell r="AJ575">
            <v>-2371.7799999997951</v>
          </cell>
          <cell r="AK575">
            <v>-1695.2399999997579</v>
          </cell>
          <cell r="AL575">
            <v>-11843.049999999814</v>
          </cell>
          <cell r="AM575">
            <v>-7691.5499999998137</v>
          </cell>
          <cell r="AN575">
            <v>-4511.3100000000559</v>
          </cell>
          <cell r="AO575">
            <v>-6220.4399999999441</v>
          </cell>
          <cell r="AP575">
            <v>-2317.0599999995902</v>
          </cell>
          <cell r="AQ575">
            <v>0</v>
          </cell>
          <cell r="AR575">
            <v>-98110.389999993145</v>
          </cell>
          <cell r="AS575">
            <v>-2503.1399999996647</v>
          </cell>
          <cell r="AT575">
            <v>-12817.800000000279</v>
          </cell>
          <cell r="AU575">
            <v>-8157.5099999997765</v>
          </cell>
          <cell r="AV575">
            <v>-1533.5</v>
          </cell>
          <cell r="AW575">
            <v>-2127.6000000000931</v>
          </cell>
          <cell r="AX575">
            <v>-1760.9199999994598</v>
          </cell>
          <cell r="AY575">
            <v>-14945.659999999218</v>
          </cell>
          <cell r="AZ575">
            <v>-19381.959999999963</v>
          </cell>
          <cell r="BA575">
            <v>-5656.1599999992177</v>
          </cell>
          <cell r="BB575">
            <v>-23318</v>
          </cell>
          <cell r="BC575">
            <v>-5908.1399999996647</v>
          </cell>
          <cell r="BD575">
            <v>0</v>
          </cell>
          <cell r="BE575">
            <v>-86871.649999991059</v>
          </cell>
          <cell r="BF575">
            <v>-2398.8000000002794</v>
          </cell>
          <cell r="BG575">
            <v>-9858.7000000001863</v>
          </cell>
          <cell r="BH575">
            <v>-6033.8500000000931</v>
          </cell>
          <cell r="BI575">
            <v>-1867.4599999999627</v>
          </cell>
          <cell r="BJ575">
            <v>-1628.7399999997579</v>
          </cell>
          <cell r="BK575">
            <v>-3423.3999999999069</v>
          </cell>
          <cell r="BL575">
            <v>-16987.149999999441</v>
          </cell>
          <cell r="BM575">
            <v>-17642.200000000186</v>
          </cell>
          <cell r="BN575">
            <v>-9030.75</v>
          </cell>
          <cell r="BO575">
            <v>-10644.839999999851</v>
          </cell>
          <cell r="BP575">
            <v>-4485.4100000006147</v>
          </cell>
          <cell r="BQ575">
            <v>-2870.3500000000931</v>
          </cell>
          <cell r="BR575">
            <v>-128280.08999999613</v>
          </cell>
          <cell r="BS575">
            <v>-6189.3999999999069</v>
          </cell>
          <cell r="BT575">
            <v>-12779.810000000056</v>
          </cell>
          <cell r="BU575">
            <v>-4638.1500000003725</v>
          </cell>
          <cell r="BV575">
            <v>-1985.1000000000931</v>
          </cell>
          <cell r="BW575">
            <v>-9559.0600000005215</v>
          </cell>
          <cell r="BX575">
            <v>-10737.169999999925</v>
          </cell>
          <cell r="BY575">
            <v>-25243.959999999963</v>
          </cell>
          <cell r="BZ575">
            <v>-23554.000000000931</v>
          </cell>
          <cell r="CA575">
            <v>-13733.33999999892</v>
          </cell>
          <cell r="CB575">
            <v>-12272.040000000037</v>
          </cell>
          <cell r="CC575">
            <v>-6775.4599999999627</v>
          </cell>
          <cell r="CD575">
            <v>-812.60000000009313</v>
          </cell>
          <cell r="CE575">
            <v>-145448.6099999994</v>
          </cell>
          <cell r="CF575">
            <v>-3291.0000000004657</v>
          </cell>
          <cell r="CG575">
            <v>-6295.6000000000931</v>
          </cell>
          <cell r="CH575">
            <v>-5093.3000000002794</v>
          </cell>
          <cell r="CI575">
            <v>-4971.5100000002421</v>
          </cell>
          <cell r="CJ575">
            <v>-24776.649999999441</v>
          </cell>
          <cell r="CK575">
            <v>-17918.810000001453</v>
          </cell>
          <cell r="CL575">
            <v>-21845.139999999665</v>
          </cell>
          <cell r="CM575">
            <v>-19082.55999999959</v>
          </cell>
          <cell r="CN575">
            <v>-14506.459999999963</v>
          </cell>
          <cell r="CO575">
            <v>-21155.539999999106</v>
          </cell>
          <cell r="CP575">
            <v>-6512.0400000000373</v>
          </cell>
          <cell r="CQ575">
            <v>0</v>
          </cell>
          <cell r="CR575">
            <v>-153838.84000000358</v>
          </cell>
          <cell r="CS575">
            <v>-978.4499999997206</v>
          </cell>
          <cell r="CT575">
            <v>-7339.5200000000186</v>
          </cell>
          <cell r="CU575">
            <v>-8027.3499999996275</v>
          </cell>
          <cell r="CV575">
            <v>-4391.9999999995343</v>
          </cell>
          <cell r="CW575">
            <v>-20516.099999999627</v>
          </cell>
          <cell r="CX575">
            <v>-15600.849999999627</v>
          </cell>
          <cell r="CY575">
            <v>-26824.550000000745</v>
          </cell>
          <cell r="CZ575">
            <v>-28476.299999999814</v>
          </cell>
          <cell r="DA575">
            <v>-12697.560000000522</v>
          </cell>
          <cell r="DB575">
            <v>-23424.459999999963</v>
          </cell>
          <cell r="DC575">
            <v>-5561.7000000006519</v>
          </cell>
          <cell r="DD575">
            <v>0</v>
          </cell>
          <cell r="DE575">
            <v>-139844.06999999285</v>
          </cell>
          <cell r="DF575">
            <v>-558.40999999968335</v>
          </cell>
          <cell r="DG575">
            <v>-11662.349999999627</v>
          </cell>
          <cell r="DH575">
            <v>-8301.6700000003912</v>
          </cell>
          <cell r="DI575">
            <v>-4987.4600000004284</v>
          </cell>
          <cell r="DJ575">
            <v>-16415.699999999255</v>
          </cell>
          <cell r="DK575">
            <v>-9994.7900000000373</v>
          </cell>
          <cell r="DL575">
            <v>-21459.160000000149</v>
          </cell>
          <cell r="DM575">
            <v>-19171.450000001118</v>
          </cell>
          <cell r="DN575">
            <v>-18541.44000000041</v>
          </cell>
          <cell r="DO575">
            <v>-18326.590000000782</v>
          </cell>
          <cell r="DP575">
            <v>-8059.5500000002794</v>
          </cell>
          <cell r="DQ575">
            <v>-2365.5</v>
          </cell>
          <cell r="DR575">
            <v>-154059.28000000119</v>
          </cell>
          <cell r="DS575">
            <v>-1497.7000000001863</v>
          </cell>
          <cell r="DT575">
            <v>-10908.420000000391</v>
          </cell>
          <cell r="DU575">
            <v>-9322.8499999996275</v>
          </cell>
          <cell r="DV575">
            <v>-6642.9500000001863</v>
          </cell>
          <cell r="DW575">
            <v>-24465.950000000186</v>
          </cell>
          <cell r="DX575">
            <v>-22134.709999999963</v>
          </cell>
          <cell r="DY575">
            <v>-20193.700000000186</v>
          </cell>
          <cell r="DZ575">
            <v>-21162.85000000149</v>
          </cell>
          <cell r="EA575">
            <v>-10128.300000000745</v>
          </cell>
          <cell r="EB575">
            <v>-20337.099999999627</v>
          </cell>
          <cell r="EC575">
            <v>-7264.7499999990687</v>
          </cell>
          <cell r="ED575">
            <v>0</v>
          </cell>
        </row>
        <row r="576">
          <cell r="F576">
            <v>-1927.5400000000373</v>
          </cell>
          <cell r="G576">
            <v>-494.26000000000931</v>
          </cell>
          <cell r="H576">
            <v>-1709.2300000000396</v>
          </cell>
          <cell r="I576">
            <v>0</v>
          </cell>
          <cell r="J576">
            <v>0</v>
          </cell>
          <cell r="K576">
            <v>-16.57999999995809</v>
          </cell>
          <cell r="L576">
            <v>-721.60999999998603</v>
          </cell>
          <cell r="M576">
            <v>-493.20999999996275</v>
          </cell>
          <cell r="N576">
            <v>-224.40000000002328</v>
          </cell>
          <cell r="O576">
            <v>0</v>
          </cell>
          <cell r="P576">
            <v>-1101.609999999986</v>
          </cell>
          <cell r="Q576">
            <v>-2448.6900000000605</v>
          </cell>
          <cell r="R576">
            <v>-7516.3300000000745</v>
          </cell>
          <cell r="S576">
            <v>-535.01999999990221</v>
          </cell>
          <cell r="T576">
            <v>-1361.5400000000373</v>
          </cell>
          <cell r="U576">
            <v>-2769.1899999999441</v>
          </cell>
          <cell r="V576">
            <v>-17.979999999981374</v>
          </cell>
          <cell r="W576">
            <v>0</v>
          </cell>
          <cell r="X576">
            <v>-126.96999999997206</v>
          </cell>
          <cell r="Y576">
            <v>-692.31000000005588</v>
          </cell>
          <cell r="Z576">
            <v>-144.03000000002794</v>
          </cell>
          <cell r="AA576">
            <v>-389</v>
          </cell>
          <cell r="AB576">
            <v>-243.76999999996042</v>
          </cell>
          <cell r="AC576">
            <v>-580.40000000002328</v>
          </cell>
          <cell r="AD576">
            <v>-656.11999999999534</v>
          </cell>
          <cell r="AE576">
            <v>377.45000000111759</v>
          </cell>
          <cell r="AF576">
            <v>-17.190000000002328</v>
          </cell>
          <cell r="AG576">
            <v>-333.35999999998603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-188.13000000000466</v>
          </cell>
          <cell r="AM576">
            <v>0</v>
          </cell>
          <cell r="AN576">
            <v>0</v>
          </cell>
          <cell r="AO576">
            <v>0</v>
          </cell>
          <cell r="AP576">
            <v>1058.1900000000605</v>
          </cell>
          <cell r="AQ576">
            <v>-142.06000000005588</v>
          </cell>
          <cell r="AR576">
            <v>-2801.945000000298</v>
          </cell>
          <cell r="AS576">
            <v>-91.28000000002794</v>
          </cell>
          <cell r="AT576">
            <v>0</v>
          </cell>
          <cell r="AU576">
            <v>-201.25999999995111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-38.680000000051223</v>
          </cell>
          <cell r="BA576">
            <v>0</v>
          </cell>
          <cell r="BB576">
            <v>-1000.8999999999942</v>
          </cell>
          <cell r="BC576">
            <v>-63.364999999990687</v>
          </cell>
          <cell r="BD576">
            <v>-1406.460000000021</v>
          </cell>
          <cell r="BE576">
            <v>-644.46199999935925</v>
          </cell>
          <cell r="BF576">
            <v>-224.95999999996275</v>
          </cell>
          <cell r="BG576">
            <v>-365.05999999999767</v>
          </cell>
          <cell r="BH576">
            <v>-2.2000000000116415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-52.24199999999837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-191.3800000003539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-8.8499999999767169</v>
          </cell>
          <cell r="CK576">
            <v>0</v>
          </cell>
          <cell r="CL576">
            <v>0</v>
          </cell>
          <cell r="CM576">
            <v>-354.19999999995343</v>
          </cell>
          <cell r="CN576">
            <v>0</v>
          </cell>
          <cell r="CO576">
            <v>171.67000000001281</v>
          </cell>
          <cell r="CP576">
            <v>0</v>
          </cell>
          <cell r="CQ576">
            <v>0</v>
          </cell>
          <cell r="CR576">
            <v>-246.89999999990687</v>
          </cell>
          <cell r="CS576">
            <v>0</v>
          </cell>
          <cell r="CT576">
            <v>0</v>
          </cell>
          <cell r="CU576">
            <v>0</v>
          </cell>
          <cell r="CV576">
            <v>-75.229999999981374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-171.67000000001281</v>
          </cell>
          <cell r="DC576">
            <v>0</v>
          </cell>
          <cell r="DD576">
            <v>0</v>
          </cell>
          <cell r="DE576">
            <v>-321.0179999996908</v>
          </cell>
          <cell r="DF576">
            <v>-231.42999999999302</v>
          </cell>
          <cell r="DG576">
            <v>0</v>
          </cell>
          <cell r="DH576">
            <v>-31.630000000004657</v>
          </cell>
          <cell r="DI576">
            <v>0</v>
          </cell>
          <cell r="DJ576">
            <v>-8.8900000000139698</v>
          </cell>
          <cell r="DK576">
            <v>0</v>
          </cell>
          <cell r="DL576">
            <v>-16.770000000018626</v>
          </cell>
          <cell r="DM576">
            <v>82.53000000002794</v>
          </cell>
          <cell r="DN576">
            <v>-111.5800000000163</v>
          </cell>
          <cell r="DO576">
            <v>-2.3779999999969732</v>
          </cell>
          <cell r="DP576">
            <v>-0.86999999999534339</v>
          </cell>
          <cell r="DQ576">
            <v>0</v>
          </cell>
          <cell r="DR576">
            <v>-1073.1829999992624</v>
          </cell>
          <cell r="DS576">
            <v>-8.659999999916181</v>
          </cell>
          <cell r="DT576">
            <v>0</v>
          </cell>
          <cell r="DU576">
            <v>-10.869999999995343</v>
          </cell>
          <cell r="DV576">
            <v>-47.42000000004191</v>
          </cell>
          <cell r="DW576">
            <v>-522.30000000004657</v>
          </cell>
          <cell r="DX576">
            <v>0</v>
          </cell>
          <cell r="DY576">
            <v>-47.409999999974389</v>
          </cell>
          <cell r="DZ576">
            <v>-5.7900000000372529</v>
          </cell>
          <cell r="EA576">
            <v>-213.20000000001164</v>
          </cell>
          <cell r="EB576">
            <v>-217.53300000002491</v>
          </cell>
          <cell r="EC576">
            <v>0</v>
          </cell>
          <cell r="ED576">
            <v>0</v>
          </cell>
        </row>
        <row r="577">
          <cell r="F577">
            <v>-584</v>
          </cell>
          <cell r="G577">
            <v>-741</v>
          </cell>
          <cell r="H577">
            <v>-4154.7999999998137</v>
          </cell>
          <cell r="I577">
            <v>-22255.200000000186</v>
          </cell>
          <cell r="J577">
            <v>-28814.699999999255</v>
          </cell>
          <cell r="K577">
            <v>-21626.899999999441</v>
          </cell>
          <cell r="L577">
            <v>-25242</v>
          </cell>
          <cell r="M577">
            <v>-29173.5</v>
          </cell>
          <cell r="N577">
            <v>-45267.799999998882</v>
          </cell>
          <cell r="O577">
            <v>-13327.400000000373</v>
          </cell>
          <cell r="P577">
            <v>-3358.6999999992549</v>
          </cell>
          <cell r="Q577">
            <v>-6560.5999999996275</v>
          </cell>
          <cell r="R577">
            <v>-451400.20000001788</v>
          </cell>
          <cell r="S577">
            <v>-1044.2999999998137</v>
          </cell>
          <cell r="T577">
            <v>-28172.800000000745</v>
          </cell>
          <cell r="U577">
            <v>-32928.799999999814</v>
          </cell>
          <cell r="V577">
            <v>-30618.800000000279</v>
          </cell>
          <cell r="W577">
            <v>-42318.199999999255</v>
          </cell>
          <cell r="X577">
            <v>-36842.699999999255</v>
          </cell>
          <cell r="Y577">
            <v>-38847.800000000745</v>
          </cell>
          <cell r="Z577">
            <v>-57819.699999999255</v>
          </cell>
          <cell r="AA577">
            <v>-59768.200000000186</v>
          </cell>
          <cell r="AB577">
            <v>-53169.399999999441</v>
          </cell>
          <cell r="AC577">
            <v>-46187.099999999627</v>
          </cell>
          <cell r="AD577">
            <v>-23682.400000000373</v>
          </cell>
          <cell r="AE577">
            <v>-197123.75999999046</v>
          </cell>
          <cell r="AF577">
            <v>-31049.499999999069</v>
          </cell>
          <cell r="AG577">
            <v>-30457.5</v>
          </cell>
          <cell r="AH577">
            <v>-14874.200000000186</v>
          </cell>
          <cell r="AI577">
            <v>-2684.3599999998696</v>
          </cell>
          <cell r="AJ577">
            <v>-1030.2000000001863</v>
          </cell>
          <cell r="AK577">
            <v>-5530.7000000001863</v>
          </cell>
          <cell r="AL577">
            <v>-30680.299999999814</v>
          </cell>
          <cell r="AM577">
            <v>-31064.199999999255</v>
          </cell>
          <cell r="AN577">
            <v>-7118</v>
          </cell>
          <cell r="AO577">
            <v>-18983.100000000559</v>
          </cell>
          <cell r="AP577">
            <v>-8133.5999999996275</v>
          </cell>
          <cell r="AQ577">
            <v>-15518.099999998696</v>
          </cell>
          <cell r="AR577">
            <v>-163065.10000000894</v>
          </cell>
          <cell r="AS577">
            <v>-29781.500000000931</v>
          </cell>
          <cell r="AT577">
            <v>-9111.7999999998137</v>
          </cell>
          <cell r="AU577">
            <v>-5616.660000000149</v>
          </cell>
          <cell r="AV577">
            <v>-676.40000000037253</v>
          </cell>
          <cell r="AW577">
            <v>-249.54000000003725</v>
          </cell>
          <cell r="AX577">
            <v>-1037.0000000004657</v>
          </cell>
          <cell r="AY577">
            <v>-11109.799999999814</v>
          </cell>
          <cell r="AZ577">
            <v>-6772.5000000009313</v>
          </cell>
          <cell r="BA577">
            <v>-2775.5</v>
          </cell>
          <cell r="BB577">
            <v>-47736.900000000373</v>
          </cell>
          <cell r="BC577">
            <v>-23140.700000000186</v>
          </cell>
          <cell r="BD577">
            <v>-25056.799999999814</v>
          </cell>
          <cell r="BE577">
            <v>-125967</v>
          </cell>
          <cell r="BF577">
            <v>-28360.5</v>
          </cell>
          <cell r="BG577">
            <v>-8915.5</v>
          </cell>
          <cell r="BH577">
            <v>-3508.3000000007451</v>
          </cell>
          <cell r="BI577">
            <v>-1306.8999999999069</v>
          </cell>
          <cell r="BJ577">
            <v>-47.899999999441206</v>
          </cell>
          <cell r="BK577">
            <v>-979.10000000009313</v>
          </cell>
          <cell r="BL577">
            <v>-19185.099999999627</v>
          </cell>
          <cell r="BM577">
            <v>-10071.5</v>
          </cell>
          <cell r="BN577">
            <v>-5420.0999999996275</v>
          </cell>
          <cell r="BO577">
            <v>-7075.5999999996275</v>
          </cell>
          <cell r="BP577">
            <v>-15640</v>
          </cell>
          <cell r="BQ577">
            <v>-25456.5</v>
          </cell>
          <cell r="BR577">
            <v>-141959.37999999523</v>
          </cell>
          <cell r="BS577">
            <v>-21162.89999999851</v>
          </cell>
          <cell r="BT577">
            <v>-3968.5</v>
          </cell>
          <cell r="BU577">
            <v>-1633.660000000149</v>
          </cell>
          <cell r="BV577">
            <v>-1200.6199999996461</v>
          </cell>
          <cell r="BW577">
            <v>-2936.2999999998137</v>
          </cell>
          <cell r="BX577">
            <v>-430.39999999944121</v>
          </cell>
          <cell r="BY577">
            <v>-19644.5</v>
          </cell>
          <cell r="BZ577">
            <v>-14086.700000000186</v>
          </cell>
          <cell r="CA577">
            <v>-10727.5</v>
          </cell>
          <cell r="CB577">
            <v>-23333.899999999441</v>
          </cell>
          <cell r="CC577">
            <v>-16587.700000000186</v>
          </cell>
          <cell r="CD577">
            <v>-26246.700000000186</v>
          </cell>
          <cell r="CE577">
            <v>-227984.06000000238</v>
          </cell>
          <cell r="CF577">
            <v>-32850.200000000186</v>
          </cell>
          <cell r="CG577">
            <v>-11598.300000000745</v>
          </cell>
          <cell r="CH577">
            <v>-4622.2000000011176</v>
          </cell>
          <cell r="CI577">
            <v>-8021.160000000149</v>
          </cell>
          <cell r="CJ577">
            <v>-12596.299999999814</v>
          </cell>
          <cell r="CK577">
            <v>-13865.5</v>
          </cell>
          <cell r="CL577">
            <v>-36298.799999999814</v>
          </cell>
          <cell r="CM577">
            <v>-29000.199999999255</v>
          </cell>
          <cell r="CN577">
            <v>-32309.400000000373</v>
          </cell>
          <cell r="CO577">
            <v>-5100</v>
          </cell>
          <cell r="CP577">
            <v>-14395.700000000186</v>
          </cell>
          <cell r="CQ577">
            <v>-27326.299999998882</v>
          </cell>
          <cell r="CR577">
            <v>-259334.59999999404</v>
          </cell>
          <cell r="CS577">
            <v>-29249.800000000745</v>
          </cell>
          <cell r="CT577">
            <v>-9896.3000000007451</v>
          </cell>
          <cell r="CU577">
            <v>-6229.5999999996275</v>
          </cell>
          <cell r="CV577">
            <v>-5446.7999999998137</v>
          </cell>
          <cell r="CW577">
            <v>-9641.9000000003725</v>
          </cell>
          <cell r="CX577">
            <v>-16814.399999999441</v>
          </cell>
          <cell r="CY577">
            <v>-35592.800000000745</v>
          </cell>
          <cell r="CZ577">
            <v>-40100.599999999627</v>
          </cell>
          <cell r="DA577">
            <v>-17366.700000000186</v>
          </cell>
          <cell r="DB577">
            <v>-19829.599999999627</v>
          </cell>
          <cell r="DC577">
            <v>-34940.700000000186</v>
          </cell>
          <cell r="DD577">
            <v>-34225.400000000373</v>
          </cell>
          <cell r="DE577">
            <v>-256777.60000002384</v>
          </cell>
          <cell r="DF577">
            <v>-25222.5</v>
          </cell>
          <cell r="DG577">
            <v>-9276.8999999994412</v>
          </cell>
          <cell r="DH577">
            <v>-6478.7000000011176</v>
          </cell>
          <cell r="DI577">
            <v>-8138.6999999992549</v>
          </cell>
          <cell r="DJ577">
            <v>-9475.2000000001863</v>
          </cell>
          <cell r="DK577">
            <v>-11817.899999999441</v>
          </cell>
          <cell r="DL577">
            <v>-40253.200000001118</v>
          </cell>
          <cell r="DM577">
            <v>-62642.200000000186</v>
          </cell>
          <cell r="DN577">
            <v>-21024.099999999627</v>
          </cell>
          <cell r="DO577">
            <v>-19715.599999999627</v>
          </cell>
          <cell r="DP577">
            <v>-18207.099999999627</v>
          </cell>
          <cell r="DQ577">
            <v>-24525.5</v>
          </cell>
          <cell r="DR577">
            <v>-160623</v>
          </cell>
          <cell r="DS577">
            <v>-27630.599999999627</v>
          </cell>
          <cell r="DT577">
            <v>-7142.2999999998137</v>
          </cell>
          <cell r="DU577">
            <v>-4112.1000000005588</v>
          </cell>
          <cell r="DV577">
            <v>-2881.6000000000931</v>
          </cell>
          <cell r="DW577">
            <v>-5886.6000000005588</v>
          </cell>
          <cell r="DX577">
            <v>-5174.7999999998137</v>
          </cell>
          <cell r="DY577">
            <v>-24427.099999999627</v>
          </cell>
          <cell r="DZ577">
            <v>-25037.799999999814</v>
          </cell>
          <cell r="EA577">
            <v>-6649.7999999998137</v>
          </cell>
          <cell r="EB577">
            <v>-12706.599999999627</v>
          </cell>
          <cell r="EC577">
            <v>-14560.400000001304</v>
          </cell>
          <cell r="ED577">
            <v>-24413.300000000745</v>
          </cell>
        </row>
        <row r="578">
          <cell r="F578">
            <v>-2629</v>
          </cell>
          <cell r="G578">
            <v>-2414</v>
          </cell>
          <cell r="H578">
            <v>-8299.2999999998137</v>
          </cell>
          <cell r="I578">
            <v>-22721.400000000373</v>
          </cell>
          <cell r="J578">
            <v>-20074</v>
          </cell>
          <cell r="K578">
            <v>-16309</v>
          </cell>
          <cell r="L578">
            <v>-32334.599999999627</v>
          </cell>
          <cell r="M578">
            <v>-38381.200000000186</v>
          </cell>
          <cell r="N578">
            <v>-39667.299999999814</v>
          </cell>
          <cell r="O578">
            <v>-34568.299999999814</v>
          </cell>
          <cell r="P578">
            <v>-16969.5</v>
          </cell>
          <cell r="Q578">
            <v>-11018.200000000186</v>
          </cell>
          <cell r="R578">
            <v>-401899.01999999583</v>
          </cell>
          <cell r="S578">
            <v>-5466</v>
          </cell>
          <cell r="T578">
            <v>-22633</v>
          </cell>
          <cell r="U578">
            <v>-49190.399999999907</v>
          </cell>
          <cell r="V578">
            <v>-37355.399999999907</v>
          </cell>
          <cell r="W578">
            <v>-44818.420000000391</v>
          </cell>
          <cell r="X578">
            <v>-33328.799999999814</v>
          </cell>
          <cell r="Y578">
            <v>-29930.299999999814</v>
          </cell>
          <cell r="Z578">
            <v>-50448.400000000373</v>
          </cell>
          <cell r="AA578">
            <v>-26925.799999999814</v>
          </cell>
          <cell r="AB578">
            <v>-44889.099999999627</v>
          </cell>
          <cell r="AC578">
            <v>-35569.900000000373</v>
          </cell>
          <cell r="AD578">
            <v>-21343.5</v>
          </cell>
          <cell r="AE578">
            <v>-178851.09000001103</v>
          </cell>
          <cell r="AF578">
            <v>-4293.2000000001863</v>
          </cell>
          <cell r="AG578">
            <v>-16621</v>
          </cell>
          <cell r="AH578">
            <v>-37056.299999999814</v>
          </cell>
          <cell r="AI578">
            <v>-3548.9000000003725</v>
          </cell>
          <cell r="AJ578">
            <v>-3920.9499999997206</v>
          </cell>
          <cell r="AK578">
            <v>-12542.44000000041</v>
          </cell>
          <cell r="AL578">
            <v>-22059.200000000186</v>
          </cell>
          <cell r="AM578">
            <v>-17288.100000000093</v>
          </cell>
          <cell r="AN578">
            <v>-11306.699999999721</v>
          </cell>
          <cell r="AO578">
            <v>-12401.100000000093</v>
          </cell>
          <cell r="AP578">
            <v>-16854.200000000186</v>
          </cell>
          <cell r="AQ578">
            <v>-20959</v>
          </cell>
          <cell r="AR578">
            <v>-137280.1400000006</v>
          </cell>
          <cell r="AS578">
            <v>-25675.799999999814</v>
          </cell>
          <cell r="AT578">
            <v>-10056.000000000466</v>
          </cell>
          <cell r="AU578">
            <v>-8102.8000000002794</v>
          </cell>
          <cell r="AV578">
            <v>-1179.4000000003725</v>
          </cell>
          <cell r="AW578">
            <v>-310.24000000022352</v>
          </cell>
          <cell r="AX578">
            <v>-719.90000000037253</v>
          </cell>
          <cell r="AY578">
            <v>-15549.800000000279</v>
          </cell>
          <cell r="AZ578">
            <v>-13632</v>
          </cell>
          <cell r="BA578">
            <v>-1213.6000000000931</v>
          </cell>
          <cell r="BB578">
            <v>-24582.700000000186</v>
          </cell>
          <cell r="BC578">
            <v>-21617.200000000186</v>
          </cell>
          <cell r="BD578">
            <v>-14640.700000000186</v>
          </cell>
          <cell r="BE578">
            <v>-99922.310000002384</v>
          </cell>
          <cell r="BF578">
            <v>-26655.299999999814</v>
          </cell>
          <cell r="BG578">
            <v>-13288.899999999907</v>
          </cell>
          <cell r="BH578">
            <v>-2685.8999999999069</v>
          </cell>
          <cell r="BI578">
            <v>-1052.8999999999069</v>
          </cell>
          <cell r="BJ578">
            <v>-277.81000000052154</v>
          </cell>
          <cell r="BK578">
            <v>-606.6999999997206</v>
          </cell>
          <cell r="BL578">
            <v>-13724.100000000093</v>
          </cell>
          <cell r="BM578">
            <v>-4239.4000000003725</v>
          </cell>
          <cell r="BN578">
            <v>-1906.5</v>
          </cell>
          <cell r="BO578">
            <v>-2376.2999999998137</v>
          </cell>
          <cell r="BP578">
            <v>-11544.399999999907</v>
          </cell>
          <cell r="BQ578">
            <v>-21564.100000000559</v>
          </cell>
          <cell r="BR578">
            <v>-139665.40999999642</v>
          </cell>
          <cell r="BS578">
            <v>-26700.200000000186</v>
          </cell>
          <cell r="BT578">
            <v>-4406</v>
          </cell>
          <cell r="BU578">
            <v>-6786</v>
          </cell>
          <cell r="BV578">
            <v>-1250.2399999997579</v>
          </cell>
          <cell r="BW578">
            <v>-1996.1499999999069</v>
          </cell>
          <cell r="BX578">
            <v>-2521.820000000298</v>
          </cell>
          <cell r="BY578">
            <v>-18432.799999999814</v>
          </cell>
          <cell r="BZ578">
            <v>-24580.399999999907</v>
          </cell>
          <cell r="CA578">
            <v>-7185.7999999998137</v>
          </cell>
          <cell r="CB578">
            <v>-12069.099999999627</v>
          </cell>
          <cell r="CC578">
            <v>-18022.399999999907</v>
          </cell>
          <cell r="CD578">
            <v>-15714.5</v>
          </cell>
          <cell r="CE578">
            <v>-188758.96000000089</v>
          </cell>
          <cell r="CF578">
            <v>-24211.700000000186</v>
          </cell>
          <cell r="CG578">
            <v>-14691</v>
          </cell>
          <cell r="CH578">
            <v>-8131.8000000002794</v>
          </cell>
          <cell r="CI578">
            <v>-2972.9000000003725</v>
          </cell>
          <cell r="CJ578">
            <v>-16752.659999999683</v>
          </cell>
          <cell r="CK578">
            <v>-18773.100000000559</v>
          </cell>
          <cell r="CL578">
            <v>-25781.5</v>
          </cell>
          <cell r="CM578">
            <v>-14608.099999999627</v>
          </cell>
          <cell r="CN578">
            <v>-24702.799999999814</v>
          </cell>
          <cell r="CO578">
            <v>2037.4000000003725</v>
          </cell>
          <cell r="CP578">
            <v>-24707.100000000559</v>
          </cell>
          <cell r="CQ578">
            <v>-15463.700000000186</v>
          </cell>
          <cell r="CR578">
            <v>-249445.14999999851</v>
          </cell>
          <cell r="CS578">
            <v>-17440.300000000745</v>
          </cell>
          <cell r="CT578">
            <v>-20290.499999999534</v>
          </cell>
          <cell r="CU578">
            <v>-10698.600000000093</v>
          </cell>
          <cell r="CV578">
            <v>-5983.8999999999069</v>
          </cell>
          <cell r="CW578">
            <v>-14476.349999999627</v>
          </cell>
          <cell r="CX578">
            <v>-17667.900000000373</v>
          </cell>
          <cell r="CY578">
            <v>-31498.800000000745</v>
          </cell>
          <cell r="CZ578">
            <v>-29005.700000000186</v>
          </cell>
          <cell r="DA578">
            <v>-8065.0999999996275</v>
          </cell>
          <cell r="DB578">
            <v>-34082.900000000373</v>
          </cell>
          <cell r="DC578">
            <v>-38864</v>
          </cell>
          <cell r="DD578">
            <v>-21371.099999999627</v>
          </cell>
          <cell r="DE578">
            <v>-231580.55999999493</v>
          </cell>
          <cell r="DF578">
            <v>-20013.399999999441</v>
          </cell>
          <cell r="DG578">
            <v>-15377.799999999814</v>
          </cell>
          <cell r="DH578">
            <v>-12178.100000000093</v>
          </cell>
          <cell r="DI578">
            <v>-3732.2999999998137</v>
          </cell>
          <cell r="DJ578">
            <v>-11880.060000000056</v>
          </cell>
          <cell r="DK578">
            <v>-13395.300000000279</v>
          </cell>
          <cell r="DL578">
            <v>-34052.89999999851</v>
          </cell>
          <cell r="DM578">
            <v>-55822.099999999627</v>
          </cell>
          <cell r="DN578">
            <v>-10517.099999999627</v>
          </cell>
          <cell r="DO578">
            <v>-11399.599999999627</v>
          </cell>
          <cell r="DP578">
            <v>-18075.800000000745</v>
          </cell>
          <cell r="DQ578">
            <v>-25136.099999999627</v>
          </cell>
          <cell r="DR578">
            <v>-355070.30000001192</v>
          </cell>
          <cell r="DS578">
            <v>-40430.900000000373</v>
          </cell>
          <cell r="DT578">
            <v>-27533.700000000186</v>
          </cell>
          <cell r="DU578">
            <v>-13333.5</v>
          </cell>
          <cell r="DV578">
            <v>-11995.299999999814</v>
          </cell>
          <cell r="DW578">
            <v>-24033.000000000466</v>
          </cell>
          <cell r="DX578">
            <v>-25488.599999999627</v>
          </cell>
          <cell r="DY578">
            <v>-50109.5</v>
          </cell>
          <cell r="DZ578">
            <v>-50332.200000000186</v>
          </cell>
          <cell r="EA578">
            <v>-21850.699999999255</v>
          </cell>
          <cell r="EB578">
            <v>-24530.199999999255</v>
          </cell>
          <cell r="EC578">
            <v>-32980.5</v>
          </cell>
          <cell r="ED578">
            <v>-32452.200000000186</v>
          </cell>
        </row>
        <row r="579">
          <cell r="F579">
            <v>0</v>
          </cell>
          <cell r="G579">
            <v>0</v>
          </cell>
          <cell r="H579">
            <v>-4058.5999999996275</v>
          </cell>
          <cell r="I579">
            <v>-43384.100000000559</v>
          </cell>
          <cell r="J579">
            <v>-30924.08999999892</v>
          </cell>
          <cell r="K579">
            <v>-38961.700000000186</v>
          </cell>
          <cell r="L579">
            <v>-37224.699999999255</v>
          </cell>
          <cell r="M579">
            <v>-86951.900000000373</v>
          </cell>
          <cell r="N579">
            <v>-78727.400000000373</v>
          </cell>
          <cell r="O579">
            <v>-62719.900000000373</v>
          </cell>
          <cell r="P579">
            <v>-28472.399999999441</v>
          </cell>
          <cell r="Q579">
            <v>-6419.1999999992549</v>
          </cell>
          <cell r="R579">
            <v>-287410.11000000685</v>
          </cell>
          <cell r="S579">
            <v>-52272.5</v>
          </cell>
          <cell r="T579">
            <v>-24747.599999999627</v>
          </cell>
          <cell r="U579">
            <v>-15363.149999999441</v>
          </cell>
          <cell r="V579">
            <v>-924.41999999992549</v>
          </cell>
          <cell r="W579">
            <v>-373.63999999966472</v>
          </cell>
          <cell r="X579">
            <v>-11995.200000000186</v>
          </cell>
          <cell r="Y579">
            <v>-58323.299999999814</v>
          </cell>
          <cell r="Z579">
            <v>-53794</v>
          </cell>
          <cell r="AA579">
            <v>-18505.85999999987</v>
          </cell>
          <cell r="AB579">
            <v>-25497.340000000782</v>
          </cell>
          <cell r="AC579">
            <v>-14848.100000000559</v>
          </cell>
          <cell r="AD579">
            <v>-10765</v>
          </cell>
          <cell r="AE579">
            <v>-214375.32999998331</v>
          </cell>
          <cell r="AF579">
            <v>-48664.5</v>
          </cell>
          <cell r="AG579">
            <v>-60358.599999998696</v>
          </cell>
          <cell r="AH579">
            <v>-8526.5</v>
          </cell>
          <cell r="AI579">
            <v>-2268.980000000447</v>
          </cell>
          <cell r="AJ579">
            <v>-1296.7000000001863</v>
          </cell>
          <cell r="AK579">
            <v>-3209.4500000001863</v>
          </cell>
          <cell r="AL579">
            <v>-30261.699999999255</v>
          </cell>
          <cell r="AM579">
            <v>-26093.200000001118</v>
          </cell>
          <cell r="AN579">
            <v>-6727.8000000007451</v>
          </cell>
          <cell r="AO579">
            <v>-10468.699999999255</v>
          </cell>
          <cell r="AP579">
            <v>7477</v>
          </cell>
          <cell r="AQ579">
            <v>-23976.200000000186</v>
          </cell>
          <cell r="AR579">
            <v>-105149.04999999702</v>
          </cell>
          <cell r="AS579">
            <v>-17236.399999999441</v>
          </cell>
          <cell r="AT579">
            <v>-6025.3000000007451</v>
          </cell>
          <cell r="AU579">
            <v>-3956.6999999992549</v>
          </cell>
          <cell r="AV579">
            <v>-734.89999999990687</v>
          </cell>
          <cell r="AW579">
            <v>-55.080000000074506</v>
          </cell>
          <cell r="AX579">
            <v>-452.52000000001863</v>
          </cell>
          <cell r="AY579">
            <v>-9747.7000000001863</v>
          </cell>
          <cell r="AZ579">
            <v>-8053.5999999996275</v>
          </cell>
          <cell r="BA579">
            <v>-2068.9500000001863</v>
          </cell>
          <cell r="BB579">
            <v>-25728.200000001118</v>
          </cell>
          <cell r="BC579">
            <v>-7327.5000000009313</v>
          </cell>
          <cell r="BD579">
            <v>-23762.200000001118</v>
          </cell>
          <cell r="BE579">
            <v>-83048.840000011027</v>
          </cell>
          <cell r="BF579">
            <v>-15955.799999999814</v>
          </cell>
          <cell r="BG579">
            <v>-5533.1600000010803</v>
          </cell>
          <cell r="BH579">
            <v>-4028.1000000005588</v>
          </cell>
          <cell r="BI579">
            <v>-570.16000000014901</v>
          </cell>
          <cell r="BJ579">
            <v>-314.6199999996461</v>
          </cell>
          <cell r="BK579">
            <v>-863.14999999990687</v>
          </cell>
          <cell r="BL579">
            <v>-13462.500000000931</v>
          </cell>
          <cell r="BM579">
            <v>-6585.7000000001863</v>
          </cell>
          <cell r="BN579">
            <v>-3358.9500000011176</v>
          </cell>
          <cell r="BO579">
            <v>-7565.6000000005588</v>
          </cell>
          <cell r="BP579">
            <v>-8301.7999999988824</v>
          </cell>
          <cell r="BQ579">
            <v>-16509.299999998882</v>
          </cell>
          <cell r="BR579">
            <v>-85373.280000016093</v>
          </cell>
          <cell r="BS579">
            <v>-13028.700000000186</v>
          </cell>
          <cell r="BT579">
            <v>7197.1999999992549</v>
          </cell>
          <cell r="BU579">
            <v>-2120.5</v>
          </cell>
          <cell r="BV579">
            <v>-940.70000000018626</v>
          </cell>
          <cell r="BW579">
            <v>-5932.1400000001304</v>
          </cell>
          <cell r="BX579">
            <v>-842.59999999962747</v>
          </cell>
          <cell r="BY579">
            <v>-12737</v>
          </cell>
          <cell r="BZ579">
            <v>-11390.599999999627</v>
          </cell>
          <cell r="CA579">
            <v>-4555.2400000002235</v>
          </cell>
          <cell r="CB579">
            <v>-8215.0000000018626</v>
          </cell>
          <cell r="CC579">
            <v>-11931.300000000745</v>
          </cell>
          <cell r="CD579">
            <v>-20876.700000000186</v>
          </cell>
          <cell r="CE579">
            <v>-161459.3200000003</v>
          </cell>
          <cell r="CF579">
            <v>-16036.700000000186</v>
          </cell>
          <cell r="CG579">
            <v>-9612.7999999998137</v>
          </cell>
          <cell r="CH579">
            <v>-4909.1999999992549</v>
          </cell>
          <cell r="CI579">
            <v>-9561.9200000003912</v>
          </cell>
          <cell r="CJ579">
            <v>-10785.700000000186</v>
          </cell>
          <cell r="CK579">
            <v>-11764.5</v>
          </cell>
          <cell r="CL579">
            <v>-29621</v>
          </cell>
          <cell r="CM579">
            <v>-9432.2999999998137</v>
          </cell>
          <cell r="CN579">
            <v>-21349.199999999255</v>
          </cell>
          <cell r="CO579">
            <v>-5005.4000000003725</v>
          </cell>
          <cell r="CP579">
            <v>-9171.1000000005588</v>
          </cell>
          <cell r="CQ579">
            <v>-24209.500000000931</v>
          </cell>
          <cell r="CR579">
            <v>-189359.10000000894</v>
          </cell>
          <cell r="CS579">
            <v>-29090.099999998696</v>
          </cell>
          <cell r="CT579">
            <v>-8409.7999999998137</v>
          </cell>
          <cell r="CU579">
            <v>-3204.5000000009313</v>
          </cell>
          <cell r="CV579">
            <v>-6607.4000000003725</v>
          </cell>
          <cell r="CW579">
            <v>-3931.4000000003725</v>
          </cell>
          <cell r="CX579">
            <v>-10386.799999999814</v>
          </cell>
          <cell r="CY579">
            <v>-30344.099999999627</v>
          </cell>
          <cell r="CZ579">
            <v>-42131.199999999255</v>
          </cell>
          <cell r="DA579">
            <v>-11798.100000000559</v>
          </cell>
          <cell r="DB579">
            <v>-17518.300000000745</v>
          </cell>
          <cell r="DC579">
            <v>-7193.8999999994412</v>
          </cell>
          <cell r="DD579">
            <v>-18743.5</v>
          </cell>
          <cell r="DE579">
            <v>-198316.54000000656</v>
          </cell>
          <cell r="DF579">
            <v>-30028.700000000186</v>
          </cell>
          <cell r="DG579">
            <v>-7810.1000000014901</v>
          </cell>
          <cell r="DH579">
            <v>-3069.9000000003725</v>
          </cell>
          <cell r="DI579">
            <v>-5502.6399999987334</v>
          </cell>
          <cell r="DJ579">
            <v>-6269.2000000001863</v>
          </cell>
          <cell r="DK579">
            <v>-10288.499999999069</v>
          </cell>
          <cell r="DL579">
            <v>-26422.299999999814</v>
          </cell>
          <cell r="DM579">
            <v>-59524.799999999814</v>
          </cell>
          <cell r="DN579">
            <v>-12747.799999999814</v>
          </cell>
          <cell r="DO579">
            <v>-10836</v>
          </cell>
          <cell r="DP579">
            <v>-11031.099999999627</v>
          </cell>
          <cell r="DQ579">
            <v>-14785.5</v>
          </cell>
          <cell r="DR579">
            <v>-34008.509999990463</v>
          </cell>
          <cell r="DS579">
            <v>-1980.2999999988824</v>
          </cell>
          <cell r="DT579">
            <v>-1350.6000000000931</v>
          </cell>
          <cell r="DU579">
            <v>-2112.8899999996647</v>
          </cell>
          <cell r="DV579">
            <v>-1187.7599999997765</v>
          </cell>
          <cell r="DW579">
            <v>-1917.5499999998137</v>
          </cell>
          <cell r="DX579">
            <v>-542.43999999994412</v>
          </cell>
          <cell r="DY579">
            <v>-7696.8999999994412</v>
          </cell>
          <cell r="DZ579">
            <v>-4996.8999999994412</v>
          </cell>
          <cell r="EA579">
            <v>-897.35000000009313</v>
          </cell>
          <cell r="EB579">
            <v>-4428.2999999998137</v>
          </cell>
          <cell r="EC579">
            <v>-1088.679999999702</v>
          </cell>
          <cell r="ED579">
            <v>-5808.839999999851</v>
          </cell>
        </row>
        <row r="580">
          <cell r="F580">
            <v>0</v>
          </cell>
          <cell r="G580">
            <v>-64.700000000186265</v>
          </cell>
          <cell r="H580">
            <v>0</v>
          </cell>
          <cell r="I580">
            <v>0</v>
          </cell>
          <cell r="J580">
            <v>-1025.8999999999069</v>
          </cell>
          <cell r="K580">
            <v>-11803.700000000186</v>
          </cell>
          <cell r="L580">
            <v>-529.10000000009313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-107000.50000000373</v>
          </cell>
          <cell r="S580">
            <v>0</v>
          </cell>
          <cell r="T580">
            <v>0</v>
          </cell>
          <cell r="U580">
            <v>-7346.3999999999069</v>
          </cell>
          <cell r="V580">
            <v>-35407.639999999898</v>
          </cell>
          <cell r="W580">
            <v>-7673.9600000001956</v>
          </cell>
          <cell r="X580">
            <v>-20673.5</v>
          </cell>
          <cell r="Y580">
            <v>-3856.7000000001863</v>
          </cell>
          <cell r="Z580">
            <v>-7552.8000000002794</v>
          </cell>
          <cell r="AA580">
            <v>-13719.899999999907</v>
          </cell>
          <cell r="AB580">
            <v>-10101.100000000559</v>
          </cell>
          <cell r="AC580">
            <v>0</v>
          </cell>
          <cell r="AD580">
            <v>-668.5</v>
          </cell>
          <cell r="AE580">
            <v>-5970.0700000021607</v>
          </cell>
          <cell r="AF580">
            <v>-377.31999999994878</v>
          </cell>
          <cell r="AG580">
            <v>-591.21999999997206</v>
          </cell>
          <cell r="AH580">
            <v>-527.43999999994412</v>
          </cell>
          <cell r="AI580">
            <v>0</v>
          </cell>
          <cell r="AJ580">
            <v>0</v>
          </cell>
          <cell r="AK580">
            <v>-22.900000000023283</v>
          </cell>
          <cell r="AL580">
            <v>-810.06000000005588</v>
          </cell>
          <cell r="AM580">
            <v>-380.84000000008382</v>
          </cell>
          <cell r="AN580">
            <v>-39.349999999976717</v>
          </cell>
          <cell r="AO580">
            <v>-575.38000000000466</v>
          </cell>
          <cell r="AP580">
            <v>2756.5300000000279</v>
          </cell>
          <cell r="AQ580">
            <v>-5402.0900000000838</v>
          </cell>
          <cell r="AR580">
            <v>-13223.349999999627</v>
          </cell>
          <cell r="AS580">
            <v>-810.94000000006054</v>
          </cell>
          <cell r="AT580">
            <v>-13.820000000065193</v>
          </cell>
          <cell r="AU580">
            <v>-682.54000000003725</v>
          </cell>
          <cell r="AV580">
            <v>0</v>
          </cell>
          <cell r="AW580">
            <v>0</v>
          </cell>
          <cell r="AX580">
            <v>0</v>
          </cell>
          <cell r="AY580">
            <v>-67.71999999997206</v>
          </cell>
          <cell r="AZ580">
            <v>-556.69000000006054</v>
          </cell>
          <cell r="BA580">
            <v>-336.45999999996275</v>
          </cell>
          <cell r="BB580">
            <v>-5142.5799999999581</v>
          </cell>
          <cell r="BC580">
            <v>-474.33999999985099</v>
          </cell>
          <cell r="BD580">
            <v>-5138.2600000002421</v>
          </cell>
          <cell r="BE580">
            <v>-1564.9700000006706</v>
          </cell>
          <cell r="BF580">
            <v>-430.69999999995343</v>
          </cell>
          <cell r="BG580">
            <v>-276.08000000007451</v>
          </cell>
          <cell r="BH580">
            <v>-246.46999999997206</v>
          </cell>
          <cell r="BI580">
            <v>0</v>
          </cell>
          <cell r="BJ580">
            <v>0</v>
          </cell>
          <cell r="BK580">
            <v>-37.600000000093132</v>
          </cell>
          <cell r="BL580">
            <v>-87.619999999878928</v>
          </cell>
          <cell r="BM580">
            <v>239.20000000006985</v>
          </cell>
          <cell r="BN580">
            <v>0</v>
          </cell>
          <cell r="BO580">
            <v>-260.91999999992549</v>
          </cell>
          <cell r="BP580">
            <v>-308.36999999999534</v>
          </cell>
          <cell r="BQ580">
            <v>-156.40999999991618</v>
          </cell>
          <cell r="BR580">
            <v>-3082.4000000022352</v>
          </cell>
          <cell r="BS580">
            <v>-441.33000000007451</v>
          </cell>
          <cell r="BT580">
            <v>1291.7000000000698</v>
          </cell>
          <cell r="BU580">
            <v>-213.96000000007916</v>
          </cell>
          <cell r="BV580">
            <v>0</v>
          </cell>
          <cell r="BW580">
            <v>0</v>
          </cell>
          <cell r="BX580">
            <v>0</v>
          </cell>
          <cell r="BY580">
            <v>-58.119999999995343</v>
          </cell>
          <cell r="BZ580">
            <v>-377.19999999995343</v>
          </cell>
          <cell r="CA580">
            <v>0</v>
          </cell>
          <cell r="CB580">
            <v>-1346.4499999999534</v>
          </cell>
          <cell r="CC580">
            <v>-955.1600000000326</v>
          </cell>
          <cell r="CD580">
            <v>-981.88000000012107</v>
          </cell>
          <cell r="CE580">
            <v>-2874.6399999987334</v>
          </cell>
          <cell r="CF580">
            <v>576.45999999996275</v>
          </cell>
          <cell r="CG580">
            <v>-356.93999999994412</v>
          </cell>
          <cell r="CH580">
            <v>-238.63000000000466</v>
          </cell>
          <cell r="CI580">
            <v>-100.54999999993015</v>
          </cell>
          <cell r="CJ580">
            <v>-404.21999999997206</v>
          </cell>
          <cell r="CK580">
            <v>-1012.7399999999907</v>
          </cell>
          <cell r="CL580">
            <v>-1093.0899999999674</v>
          </cell>
          <cell r="CM580">
            <v>-1022.4900000001071</v>
          </cell>
          <cell r="CN580">
            <v>-1149.8399999999674</v>
          </cell>
          <cell r="CO580">
            <v>3362.5300000000279</v>
          </cell>
          <cell r="CP580">
            <v>-6.159999999916181</v>
          </cell>
          <cell r="CQ580">
            <v>-1428.9700000002049</v>
          </cell>
          <cell r="CR580">
            <v>-8652.6100000012666</v>
          </cell>
          <cell r="CS580">
            <v>-1189.9799999999814</v>
          </cell>
          <cell r="CT580">
            <v>-777.75</v>
          </cell>
          <cell r="CU580">
            <v>-373.59000000008382</v>
          </cell>
          <cell r="CV580">
            <v>-146.78000000002794</v>
          </cell>
          <cell r="CW580">
            <v>-8.5</v>
          </cell>
          <cell r="CX580">
            <v>-153.36999999999534</v>
          </cell>
          <cell r="CY580">
            <v>-624.73999999999069</v>
          </cell>
          <cell r="CZ580">
            <v>-440.7400000001071</v>
          </cell>
          <cell r="DA580">
            <v>3008.4599999999627</v>
          </cell>
          <cell r="DB580">
            <v>-2999.7200000002049</v>
          </cell>
          <cell r="DC580">
            <v>-3582.1899999999441</v>
          </cell>
          <cell r="DD580">
            <v>-1363.7099999999627</v>
          </cell>
          <cell r="DE580">
            <v>-5601.7899999991059</v>
          </cell>
          <cell r="DF580">
            <v>-1607.6600000000326</v>
          </cell>
          <cell r="DG580">
            <v>-230.31000000005588</v>
          </cell>
          <cell r="DH580">
            <v>-445.3399999999674</v>
          </cell>
          <cell r="DI580">
            <v>-312.95000000006985</v>
          </cell>
          <cell r="DJ580">
            <v>-8.0899999998509884</v>
          </cell>
          <cell r="DK580">
            <v>-73.799999999930151</v>
          </cell>
          <cell r="DL580">
            <v>-165.59000000008382</v>
          </cell>
          <cell r="DM580">
            <v>-1153.2000000000698</v>
          </cell>
          <cell r="DN580">
            <v>-590.27000000001863</v>
          </cell>
          <cell r="DO580">
            <v>-294.61999999999534</v>
          </cell>
          <cell r="DP580">
            <v>-376.40000000002328</v>
          </cell>
          <cell r="DQ580">
            <v>-343.56000000005588</v>
          </cell>
          <cell r="DR580">
            <v>-10814.459999999031</v>
          </cell>
          <cell r="DS580">
            <v>-704.75</v>
          </cell>
          <cell r="DT580">
            <v>-852.27000000013504</v>
          </cell>
          <cell r="DU580">
            <v>-446.27000000013504</v>
          </cell>
          <cell r="DV580">
            <v>-387.16999999992549</v>
          </cell>
          <cell r="DW580">
            <v>-728.26000000000931</v>
          </cell>
          <cell r="DX580">
            <v>-309.5</v>
          </cell>
          <cell r="DY580">
            <v>-1637.3000000000466</v>
          </cell>
          <cell r="DZ580">
            <v>-1531.5</v>
          </cell>
          <cell r="EA580">
            <v>-813.46999999997206</v>
          </cell>
          <cell r="EB580">
            <v>-572.94999999995343</v>
          </cell>
          <cell r="EC580">
            <v>-414.90000000002328</v>
          </cell>
          <cell r="ED580">
            <v>-2416.1200000001118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-1184.6000000014901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-510.30000000004657</v>
          </cell>
          <cell r="X581">
            <v>-674.29999999981374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-41073.89999999851</v>
          </cell>
          <cell r="AF581">
            <v>0</v>
          </cell>
          <cell r="AG581">
            <v>0</v>
          </cell>
          <cell r="AH581">
            <v>-7934.6999999999534</v>
          </cell>
          <cell r="AI581">
            <v>-228.9000000001397</v>
          </cell>
          <cell r="AJ581">
            <v>-3995.2000000001863</v>
          </cell>
          <cell r="AK581">
            <v>-2936.1000000000931</v>
          </cell>
          <cell r="AL581">
            <v>-9267.0999999998603</v>
          </cell>
          <cell r="AM581">
            <v>-6236.8999999999069</v>
          </cell>
          <cell r="AN581">
            <v>-4631.8000000000466</v>
          </cell>
          <cell r="AO581">
            <v>-4908.5999999998603</v>
          </cell>
          <cell r="AP581">
            <v>-934.60000000009313</v>
          </cell>
          <cell r="AQ581">
            <v>0</v>
          </cell>
          <cell r="AR581">
            <v>-53675.800000000745</v>
          </cell>
          <cell r="AS581">
            <v>-213.0999999998603</v>
          </cell>
          <cell r="AT581">
            <v>-4580.1999999999534</v>
          </cell>
          <cell r="AU581">
            <v>-3184</v>
          </cell>
          <cell r="AV581">
            <v>-1039.5</v>
          </cell>
          <cell r="AW581">
            <v>-222.5</v>
          </cell>
          <cell r="AX581">
            <v>-864.0999999998603</v>
          </cell>
          <cell r="AY581">
            <v>-6967.2000000001863</v>
          </cell>
          <cell r="AZ581">
            <v>-9760.6000000000931</v>
          </cell>
          <cell r="BA581">
            <v>-5408.1000000000931</v>
          </cell>
          <cell r="BB581">
            <v>-17397.399999999907</v>
          </cell>
          <cell r="BC581">
            <v>-4039.1000000000931</v>
          </cell>
          <cell r="BD581">
            <v>0</v>
          </cell>
          <cell r="BE581">
            <v>-48981.70000000298</v>
          </cell>
          <cell r="BF581">
            <v>-942.29999999981374</v>
          </cell>
          <cell r="BG581">
            <v>-3083.5</v>
          </cell>
          <cell r="BH581">
            <v>-2023.3999999999069</v>
          </cell>
          <cell r="BI581">
            <v>-828.5</v>
          </cell>
          <cell r="BJ581">
            <v>-1628.2999999998137</v>
          </cell>
          <cell r="BK581">
            <v>-1153.7000000001863</v>
          </cell>
          <cell r="BL581">
            <v>-13292.299999999814</v>
          </cell>
          <cell r="BM581">
            <v>-8816.9000000001397</v>
          </cell>
          <cell r="BN581">
            <v>-7493.8999999999069</v>
          </cell>
          <cell r="BO581">
            <v>-6262</v>
          </cell>
          <cell r="BP581">
            <v>-3124.4000000001397</v>
          </cell>
          <cell r="BQ581">
            <v>-332.5</v>
          </cell>
          <cell r="BR581">
            <v>-54039.5</v>
          </cell>
          <cell r="BS581">
            <v>-2169.5999999998603</v>
          </cell>
          <cell r="BT581">
            <v>-923</v>
          </cell>
          <cell r="BU581">
            <v>-3118.5</v>
          </cell>
          <cell r="BV581">
            <v>-1345.1999999999534</v>
          </cell>
          <cell r="BW581">
            <v>-5503.6000000000931</v>
          </cell>
          <cell r="BX581">
            <v>-5687.2999999998137</v>
          </cell>
          <cell r="BY581">
            <v>-10698.5</v>
          </cell>
          <cell r="BZ581">
            <v>-11043.700000000186</v>
          </cell>
          <cell r="CA581">
            <v>-7122.4000000001397</v>
          </cell>
          <cell r="CB581">
            <v>-4843.7000000001863</v>
          </cell>
          <cell r="CC581">
            <v>-1584</v>
          </cell>
          <cell r="CD581">
            <v>0</v>
          </cell>
          <cell r="CE581">
            <v>-66770.500000003725</v>
          </cell>
          <cell r="CF581">
            <v>-1710.1999999999534</v>
          </cell>
          <cell r="CG581">
            <v>-3545.4000000001397</v>
          </cell>
          <cell r="CH581">
            <v>-2019.8999999999069</v>
          </cell>
          <cell r="CI581">
            <v>-1611.7999999998137</v>
          </cell>
          <cell r="CJ581">
            <v>-14390.699999999953</v>
          </cell>
          <cell r="CK581">
            <v>-9757.6999999999534</v>
          </cell>
          <cell r="CL581">
            <v>-9746.8999999999069</v>
          </cell>
          <cell r="CM581">
            <v>-8520.6000000000931</v>
          </cell>
          <cell r="CN581">
            <v>-7314.8999999999069</v>
          </cell>
          <cell r="CO581">
            <v>-3160.3999999999069</v>
          </cell>
          <cell r="CP581">
            <v>-4992</v>
          </cell>
          <cell r="CQ581">
            <v>0</v>
          </cell>
          <cell r="CR581">
            <v>-80019.20000000298</v>
          </cell>
          <cell r="CS581">
            <v>0</v>
          </cell>
          <cell r="CT581">
            <v>-3730</v>
          </cell>
          <cell r="CU581">
            <v>-5044.8000000000466</v>
          </cell>
          <cell r="CV581">
            <v>-1430.7999999998137</v>
          </cell>
          <cell r="CW581">
            <v>-12509.399999999907</v>
          </cell>
          <cell r="CX581">
            <v>-11409.199999999953</v>
          </cell>
          <cell r="CY581">
            <v>-11199.100000000093</v>
          </cell>
          <cell r="CZ581">
            <v>-9235.8000000000466</v>
          </cell>
          <cell r="DA581">
            <v>-14073.199999999953</v>
          </cell>
          <cell r="DB581">
            <v>-9567.6000000000931</v>
          </cell>
          <cell r="DC581">
            <v>-1819.3000000000466</v>
          </cell>
          <cell r="DD581">
            <v>0</v>
          </cell>
          <cell r="DE581">
            <v>-71513.5</v>
          </cell>
          <cell r="DF581">
            <v>-1136</v>
          </cell>
          <cell r="DG581">
            <v>-6155.1999999999534</v>
          </cell>
          <cell r="DH581">
            <v>-2339</v>
          </cell>
          <cell r="DI581">
            <v>-2920.3999999999069</v>
          </cell>
          <cell r="DJ581">
            <v>-8556.5</v>
          </cell>
          <cell r="DK581">
            <v>-9506.1000000000931</v>
          </cell>
          <cell r="DL581">
            <v>-9638.3999999999069</v>
          </cell>
          <cell r="DM581">
            <v>-13108.399999999907</v>
          </cell>
          <cell r="DN581">
            <v>-6662.6999999999534</v>
          </cell>
          <cell r="DO581">
            <v>-7982.8999999999069</v>
          </cell>
          <cell r="DP581">
            <v>-2922</v>
          </cell>
          <cell r="DQ581">
            <v>-585.89999999990687</v>
          </cell>
          <cell r="DR581">
            <v>-79133.800000000745</v>
          </cell>
          <cell r="DS581">
            <v>0</v>
          </cell>
          <cell r="DT581">
            <v>-4432.6999999999534</v>
          </cell>
          <cell r="DU581">
            <v>-4763.5</v>
          </cell>
          <cell r="DV581">
            <v>-6792.5999999998603</v>
          </cell>
          <cell r="DW581">
            <v>-16589.399999999907</v>
          </cell>
          <cell r="DX581">
            <v>-4645.0999999998603</v>
          </cell>
          <cell r="DY581">
            <v>-12548.199999999953</v>
          </cell>
          <cell r="DZ581">
            <v>-12684.300000000047</v>
          </cell>
          <cell r="EA581">
            <v>-6694</v>
          </cell>
          <cell r="EB581">
            <v>-5912.3999999999069</v>
          </cell>
          <cell r="EC581">
            <v>-4071.6000000000931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-287.64000000001397</v>
          </cell>
          <cell r="Q583">
            <v>0</v>
          </cell>
          <cell r="R583">
            <v>-37143.30000000447</v>
          </cell>
          <cell r="S583">
            <v>-4030</v>
          </cell>
          <cell r="T583">
            <v>-7041.8000000000466</v>
          </cell>
          <cell r="U583">
            <v>-9388.2999999998137</v>
          </cell>
          <cell r="V583">
            <v>-4450</v>
          </cell>
          <cell r="W583">
            <v>0</v>
          </cell>
          <cell r="X583">
            <v>0</v>
          </cell>
          <cell r="Y583">
            <v>0</v>
          </cell>
          <cell r="Z583">
            <v>-2019</v>
          </cell>
          <cell r="AA583">
            <v>539.79999999981374</v>
          </cell>
          <cell r="AB583">
            <v>-3732.9000000001397</v>
          </cell>
          <cell r="AC583">
            <v>0</v>
          </cell>
          <cell r="AD583">
            <v>-7021.1000000000931</v>
          </cell>
          <cell r="AE583">
            <v>-33221.630000002682</v>
          </cell>
          <cell r="AF583">
            <v>-20.600000000093132</v>
          </cell>
          <cell r="AG583">
            <v>1068.1000000000931</v>
          </cell>
          <cell r="AH583">
            <v>-730</v>
          </cell>
          <cell r="AI583">
            <v>-2461.7000000001863</v>
          </cell>
          <cell r="AJ583">
            <v>-813.25</v>
          </cell>
          <cell r="AK583">
            <v>-3431.7800000000279</v>
          </cell>
          <cell r="AL583">
            <v>-7183.7000000001863</v>
          </cell>
          <cell r="AM583">
            <v>-7369.5</v>
          </cell>
          <cell r="AN583">
            <v>-3337.6000000000931</v>
          </cell>
          <cell r="AO583">
            <v>-7843.5</v>
          </cell>
          <cell r="AP583">
            <v>-1098.1000000000931</v>
          </cell>
          <cell r="AQ583">
            <v>0</v>
          </cell>
          <cell r="AR583">
            <v>-19907.160000002012</v>
          </cell>
          <cell r="AS583">
            <v>0</v>
          </cell>
          <cell r="AT583">
            <v>0</v>
          </cell>
          <cell r="AU583">
            <v>0</v>
          </cell>
          <cell r="AV583">
            <v>-1113.7000000001863</v>
          </cell>
          <cell r="AW583">
            <v>-711.90000000002328</v>
          </cell>
          <cell r="AX583">
            <v>-444.32000000000698</v>
          </cell>
          <cell r="AY583">
            <v>-6593.8000000000466</v>
          </cell>
          <cell r="AZ583">
            <v>-5888.6999999999534</v>
          </cell>
          <cell r="BA583">
            <v>-1320.5</v>
          </cell>
          <cell r="BB583">
            <v>-3771.0999999998603</v>
          </cell>
          <cell r="BC583">
            <v>0</v>
          </cell>
          <cell r="BD583">
            <v>-63.14000000001397</v>
          </cell>
          <cell r="BE583">
            <v>-21867.449999999255</v>
          </cell>
          <cell r="BF583">
            <v>0</v>
          </cell>
          <cell r="BG583">
            <v>-294.09999999997672</v>
          </cell>
          <cell r="BH583">
            <v>-474.19999999995343</v>
          </cell>
          <cell r="BI583">
            <v>-2042.2999999998137</v>
          </cell>
          <cell r="BJ583">
            <v>-544.15000000002328</v>
          </cell>
          <cell r="BK583">
            <v>-570.19999999995343</v>
          </cell>
          <cell r="BL583">
            <v>-7971.3999999999069</v>
          </cell>
          <cell r="BM583">
            <v>-2958.5</v>
          </cell>
          <cell r="BN583">
            <v>-1546.4000000001397</v>
          </cell>
          <cell r="BO583">
            <v>-5466.1999999999534</v>
          </cell>
          <cell r="BP583">
            <v>0</v>
          </cell>
          <cell r="BQ583">
            <v>0</v>
          </cell>
          <cell r="BR583">
            <v>-7020.9000000003725</v>
          </cell>
          <cell r="BS583">
            <v>0</v>
          </cell>
          <cell r="BT583">
            <v>1896.5</v>
          </cell>
          <cell r="BU583">
            <v>-678.79999999981374</v>
          </cell>
          <cell r="BV583">
            <v>-1370.7000000001863</v>
          </cell>
          <cell r="BW583">
            <v>0</v>
          </cell>
          <cell r="BX583">
            <v>-1915.5</v>
          </cell>
          <cell r="BY583">
            <v>-3112.5</v>
          </cell>
          <cell r="BZ583">
            <v>-328.9000000001397</v>
          </cell>
          <cell r="CA583">
            <v>-1511</v>
          </cell>
          <cell r="CB583">
            <v>0</v>
          </cell>
          <cell r="CC583">
            <v>0</v>
          </cell>
          <cell r="CD583">
            <v>0</v>
          </cell>
          <cell r="CE583">
            <v>-185600.88999999873</v>
          </cell>
          <cell r="CF583">
            <v>-10</v>
          </cell>
          <cell r="CG583">
            <v>0</v>
          </cell>
          <cell r="CH583">
            <v>0</v>
          </cell>
          <cell r="CI583">
            <v>-1143</v>
          </cell>
          <cell r="CJ583">
            <v>0</v>
          </cell>
          <cell r="CK583">
            <v>0</v>
          </cell>
          <cell r="CL583">
            <v>-219.20000000018626</v>
          </cell>
          <cell r="CM583">
            <v>-114</v>
          </cell>
          <cell r="CN583">
            <v>-1528</v>
          </cell>
          <cell r="CO583">
            <v>-182586.68999999994</v>
          </cell>
          <cell r="CP583">
            <v>0</v>
          </cell>
          <cell r="CQ583">
            <v>0</v>
          </cell>
          <cell r="CR583">
            <v>10.399999998509884</v>
          </cell>
          <cell r="CS583">
            <v>0</v>
          </cell>
          <cell r="CT583">
            <v>0</v>
          </cell>
          <cell r="CU583">
            <v>0</v>
          </cell>
          <cell r="CV583">
            <v>-206.4000000001397</v>
          </cell>
          <cell r="CW583">
            <v>0</v>
          </cell>
          <cell r="CX583">
            <v>0</v>
          </cell>
          <cell r="CY583">
            <v>-24.300000000046566</v>
          </cell>
          <cell r="CZ583">
            <v>-92.699999999953434</v>
          </cell>
          <cell r="DA583">
            <v>1446.3000000000466</v>
          </cell>
          <cell r="DB583">
            <v>-1112.5</v>
          </cell>
          <cell r="DC583">
            <v>0</v>
          </cell>
          <cell r="DD583">
            <v>0</v>
          </cell>
          <cell r="DE583">
            <v>347.60000000149012</v>
          </cell>
          <cell r="DF583">
            <v>0</v>
          </cell>
          <cell r="DG583">
            <v>0</v>
          </cell>
          <cell r="DH583">
            <v>0</v>
          </cell>
          <cell r="DI583">
            <v>-136.20000000018626</v>
          </cell>
          <cell r="DJ583">
            <v>0</v>
          </cell>
          <cell r="DK583">
            <v>0</v>
          </cell>
          <cell r="DL583">
            <v>-68.899999999906868</v>
          </cell>
          <cell r="DM583">
            <v>1586.5</v>
          </cell>
          <cell r="DN583">
            <v>-694.60000000009313</v>
          </cell>
          <cell r="DO583">
            <v>-339.19999999995343</v>
          </cell>
          <cell r="DP583">
            <v>0</v>
          </cell>
          <cell r="DQ583">
            <v>0</v>
          </cell>
          <cell r="DR583">
            <v>-15938.300000000745</v>
          </cell>
          <cell r="DS583">
            <v>-1396.5</v>
          </cell>
          <cell r="DT583">
            <v>-309.4000000001397</v>
          </cell>
          <cell r="DU583">
            <v>-837.80000000004657</v>
          </cell>
          <cell r="DV583">
            <v>-1376.1999999999534</v>
          </cell>
          <cell r="DW583">
            <v>0</v>
          </cell>
          <cell r="DX583">
            <v>-24</v>
          </cell>
          <cell r="DY583">
            <v>-3964.0999999998603</v>
          </cell>
          <cell r="DZ583">
            <v>-3150.6000000000931</v>
          </cell>
          <cell r="EA583">
            <v>-401.60000000009313</v>
          </cell>
          <cell r="EB583">
            <v>-1345</v>
          </cell>
          <cell r="EC583">
            <v>-90.899999999906868</v>
          </cell>
          <cell r="ED583">
            <v>-3042.1999999999534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-45.600000000093132</v>
          </cell>
          <cell r="G585">
            <v>-310.3240000000078</v>
          </cell>
          <cell r="H585">
            <v>0</v>
          </cell>
          <cell r="I585">
            <v>0</v>
          </cell>
          <cell r="J585">
            <v>0</v>
          </cell>
          <cell r="K585">
            <v>-1808.6329999999143</v>
          </cell>
          <cell r="L585">
            <v>-573.58999999985099</v>
          </cell>
          <cell r="M585">
            <v>-257.58999999985099</v>
          </cell>
          <cell r="N585">
            <v>-1234.0400000000373</v>
          </cell>
          <cell r="O585">
            <v>-55.200000000069849</v>
          </cell>
          <cell r="P585">
            <v>-0.81199999999807915</v>
          </cell>
          <cell r="Q585">
            <v>0</v>
          </cell>
          <cell r="R585">
            <v>-27773.249000001699</v>
          </cell>
          <cell r="S585">
            <v>0</v>
          </cell>
          <cell r="T585">
            <v>-330.85499999998137</v>
          </cell>
          <cell r="U585">
            <v>-3127.6999999999534</v>
          </cell>
          <cell r="V585">
            <v>-8041.5600000000559</v>
          </cell>
          <cell r="W585">
            <v>-4697.8000000000466</v>
          </cell>
          <cell r="X585">
            <v>-8072.0299999997951</v>
          </cell>
          <cell r="Y585">
            <v>-1915.070000000298</v>
          </cell>
          <cell r="Z585">
            <v>-176.15999999968335</v>
          </cell>
          <cell r="AA585">
            <v>262.1359999999404</v>
          </cell>
          <cell r="AB585">
            <v>-759.10999999998603</v>
          </cell>
          <cell r="AC585">
            <v>-915.10000000009313</v>
          </cell>
          <cell r="AD585">
            <v>0</v>
          </cell>
          <cell r="AE585">
            <v>-55339.339999996126</v>
          </cell>
          <cell r="AF585">
            <v>-1459.7999999998137</v>
          </cell>
          <cell r="AG585">
            <v>-277.96000000007916</v>
          </cell>
          <cell r="AH585">
            <v>-1028.2999999998137</v>
          </cell>
          <cell r="AI585">
            <v>-2488.6099999998696</v>
          </cell>
          <cell r="AJ585">
            <v>-6309.4900000002235</v>
          </cell>
          <cell r="AK585">
            <v>-7853.5900000000838</v>
          </cell>
          <cell r="AL585">
            <v>-9675.429999999702</v>
          </cell>
          <cell r="AM585">
            <v>-8456.9000000001397</v>
          </cell>
          <cell r="AN585">
            <v>-5409.7999999998137</v>
          </cell>
          <cell r="AO585">
            <v>-3876.0500000000466</v>
          </cell>
          <cell r="AP585">
            <v>-8503.410000000149</v>
          </cell>
          <cell r="AQ585">
            <v>0</v>
          </cell>
          <cell r="AR585">
            <v>116374.84400000051</v>
          </cell>
          <cell r="AS585">
            <v>0</v>
          </cell>
          <cell r="AT585">
            <v>-224.70500000007451</v>
          </cell>
          <cell r="AU585">
            <v>-164.5</v>
          </cell>
          <cell r="AV585">
            <v>-2212.2299999999814</v>
          </cell>
          <cell r="AW585">
            <v>-1133.5400000000373</v>
          </cell>
          <cell r="AX585">
            <v>-1898.0559999998659</v>
          </cell>
          <cell r="AY585">
            <v>-6712.1999999997206</v>
          </cell>
          <cell r="AZ585">
            <v>-8514.5999999998603</v>
          </cell>
          <cell r="BA585">
            <v>-2168.3999999999069</v>
          </cell>
          <cell r="BB585">
            <v>140349.07499999995</v>
          </cell>
          <cell r="BC585">
            <v>-946</v>
          </cell>
          <cell r="BD585">
            <v>0</v>
          </cell>
          <cell r="BE585">
            <v>-59768.76099999994</v>
          </cell>
          <cell r="BF585">
            <v>-266.90000000002328</v>
          </cell>
          <cell r="BG585">
            <v>-2329.7609999997076</v>
          </cell>
          <cell r="BH585">
            <v>-2061.2999999998137</v>
          </cell>
          <cell r="BI585">
            <v>-153.19999999995343</v>
          </cell>
          <cell r="BJ585">
            <v>-2699.8999999999069</v>
          </cell>
          <cell r="BK585">
            <v>-2125.1999999999534</v>
          </cell>
          <cell r="BL585">
            <v>-9910.7999999998137</v>
          </cell>
          <cell r="BM585">
            <v>-36884.5</v>
          </cell>
          <cell r="BN585">
            <v>-1881</v>
          </cell>
          <cell r="BO585">
            <v>-554.79999999993015</v>
          </cell>
          <cell r="BP585">
            <v>-901.19999999995343</v>
          </cell>
          <cell r="BQ585">
            <v>-0.20000000001164153</v>
          </cell>
          <cell r="BR585">
            <v>-22268.398000005633</v>
          </cell>
          <cell r="BS585">
            <v>-175.23999999999069</v>
          </cell>
          <cell r="BT585">
            <v>-7.1999999999534339</v>
          </cell>
          <cell r="BU585">
            <v>-249.89999999990687</v>
          </cell>
          <cell r="BV585">
            <v>-1128</v>
          </cell>
          <cell r="BW585">
            <v>-1037.8999999999069</v>
          </cell>
          <cell r="BX585">
            <v>-3705.2000000001863</v>
          </cell>
          <cell r="BY585">
            <v>-4721.5</v>
          </cell>
          <cell r="BZ585">
            <v>-6494.1850000000559</v>
          </cell>
          <cell r="CA585">
            <v>-4008.7000000001863</v>
          </cell>
          <cell r="CB585">
            <v>-466.19699999998556</v>
          </cell>
          <cell r="CC585">
            <v>-165.79999999981374</v>
          </cell>
          <cell r="CD585">
            <v>-108.57600000000093</v>
          </cell>
          <cell r="CE585">
            <v>779.49500000104308</v>
          </cell>
          <cell r="CF585">
            <v>-904.00300000025891</v>
          </cell>
          <cell r="CG585">
            <v>-16.199999999953434</v>
          </cell>
          <cell r="CH585">
            <v>-150.68999999994412</v>
          </cell>
          <cell r="CI585">
            <v>174.20000000018626</v>
          </cell>
          <cell r="CJ585">
            <v>0</v>
          </cell>
          <cell r="CK585">
            <v>0</v>
          </cell>
          <cell r="CL585">
            <v>-267.98999999999069</v>
          </cell>
          <cell r="CM585">
            <v>2404.6699999996927</v>
          </cell>
          <cell r="CN585">
            <v>-888.59499999997206</v>
          </cell>
          <cell r="CO585">
            <v>762.10300000000279</v>
          </cell>
          <cell r="CP585">
            <v>-334</v>
          </cell>
          <cell r="CQ585">
            <v>0</v>
          </cell>
          <cell r="CR585">
            <v>108959.10900000017</v>
          </cell>
          <cell r="CS585">
            <v>0</v>
          </cell>
          <cell r="CT585">
            <v>-132.81300000008196</v>
          </cell>
          <cell r="CU585">
            <v>-9.5999999999767169</v>
          </cell>
          <cell r="CV585">
            <v>0</v>
          </cell>
          <cell r="CW585">
            <v>0</v>
          </cell>
          <cell r="CX585">
            <v>0</v>
          </cell>
          <cell r="CY585">
            <v>-490.21000000019558</v>
          </cell>
          <cell r="CZ585">
            <v>-409.73999999999069</v>
          </cell>
          <cell r="DA585">
            <v>-742.30999999982305</v>
          </cell>
          <cell r="DB585">
            <v>124197.85999999999</v>
          </cell>
          <cell r="DC585">
            <v>-13413.641000000003</v>
          </cell>
          <cell r="DD585">
            <v>-40.436999999998079</v>
          </cell>
          <cell r="DE585">
            <v>121723.44099999964</v>
          </cell>
          <cell r="DF585">
            <v>-64.402999999998428</v>
          </cell>
          <cell r="DG585">
            <v>-148.80000000004657</v>
          </cell>
          <cell r="DH585">
            <v>-156.39999999990687</v>
          </cell>
          <cell r="DI585">
            <v>0</v>
          </cell>
          <cell r="DJ585">
            <v>0</v>
          </cell>
          <cell r="DK585">
            <v>0</v>
          </cell>
          <cell r="DL585">
            <v>-285.60000000009313</v>
          </cell>
          <cell r="DM585">
            <v>88901.889999999898</v>
          </cell>
          <cell r="DN585">
            <v>33956.799999999814</v>
          </cell>
          <cell r="DO585">
            <v>-212.90000000002328</v>
          </cell>
          <cell r="DP585">
            <v>-105.44599999999627</v>
          </cell>
          <cell r="DQ585">
            <v>-161.69999999995343</v>
          </cell>
          <cell r="DR585">
            <v>-12091.252000000328</v>
          </cell>
          <cell r="DS585">
            <v>-960.0999999998603</v>
          </cell>
          <cell r="DT585">
            <v>-647.70000000018626</v>
          </cell>
          <cell r="DU585">
            <v>-293.60000000009313</v>
          </cell>
          <cell r="DV585">
            <v>0</v>
          </cell>
          <cell r="DW585">
            <v>0</v>
          </cell>
          <cell r="DX585">
            <v>-1371.6000000000931</v>
          </cell>
          <cell r="DY585">
            <v>-2331.5050000001211</v>
          </cell>
          <cell r="DZ585">
            <v>-3716.6000000000931</v>
          </cell>
          <cell r="EA585">
            <v>-2086</v>
          </cell>
          <cell r="EB585">
            <v>-117.65000000002328</v>
          </cell>
          <cell r="EC585">
            <v>-456.0999999998603</v>
          </cell>
          <cell r="ED585">
            <v>-110.39699999999721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367.79000000003725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726.44699999969453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726.44700000001467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-393.00199999986216</v>
          </cell>
          <cell r="BS586">
            <v>0</v>
          </cell>
          <cell r="BT586">
            <v>-393.00200000000768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1103.3869999998715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367.79999999998836</v>
          </cell>
          <cell r="DA586">
            <v>0</v>
          </cell>
          <cell r="DB586">
            <v>735.58699999999953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393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393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161.43700000000536</v>
          </cell>
          <cell r="O587">
            <v>968.62600000000384</v>
          </cell>
          <cell r="P587">
            <v>0</v>
          </cell>
          <cell r="Q587">
            <v>0</v>
          </cell>
          <cell r="R587">
            <v>-19036.098999999929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-1809.359999999986</v>
          </cell>
          <cell r="X587">
            <v>-878.50600000002305</v>
          </cell>
          <cell r="Y587">
            <v>-1055.3049999999348</v>
          </cell>
          <cell r="Z587">
            <v>-2566.359999999986</v>
          </cell>
          <cell r="AA587">
            <v>-4693.6499999999069</v>
          </cell>
          <cell r="AB587">
            <v>-7871.4799999999814</v>
          </cell>
          <cell r="AC587">
            <v>-161.43799999999464</v>
          </cell>
          <cell r="AD587">
            <v>0</v>
          </cell>
          <cell r="AE587">
            <v>-13980.064999999944</v>
          </cell>
          <cell r="AF587">
            <v>-161.44000000000233</v>
          </cell>
          <cell r="AG587">
            <v>0</v>
          </cell>
          <cell r="AH587">
            <v>0</v>
          </cell>
          <cell r="AI587">
            <v>-1222.7060000000056</v>
          </cell>
          <cell r="AJ587">
            <v>-2177.3699999999953</v>
          </cell>
          <cell r="AK587">
            <v>-1579.6599999999744</v>
          </cell>
          <cell r="AL587">
            <v>-4830.7399999999907</v>
          </cell>
          <cell r="AM587">
            <v>-3591.2400000000489</v>
          </cell>
          <cell r="AN587">
            <v>-409.03600000002189</v>
          </cell>
          <cell r="AO587">
            <v>-3.5700000000069849</v>
          </cell>
          <cell r="AP587">
            <v>-4.3029999999998836</v>
          </cell>
          <cell r="AQ587">
            <v>0</v>
          </cell>
          <cell r="AR587">
            <v>-5384.2489999993704</v>
          </cell>
          <cell r="AS587">
            <v>0</v>
          </cell>
          <cell r="AT587">
            <v>0</v>
          </cell>
          <cell r="AU587">
            <v>322.875</v>
          </cell>
          <cell r="AV587">
            <v>-77.040000000037253</v>
          </cell>
          <cell r="AW587">
            <v>-270.13399999996182</v>
          </cell>
          <cell r="AX587">
            <v>-393.85900000002584</v>
          </cell>
          <cell r="AY587">
            <v>-1695.9260000000359</v>
          </cell>
          <cell r="AZ587">
            <v>-1184.0399999999208</v>
          </cell>
          <cell r="BA587">
            <v>-318.92999999999302</v>
          </cell>
          <cell r="BB587">
            <v>-1767.195000000007</v>
          </cell>
          <cell r="BC587">
            <v>0</v>
          </cell>
          <cell r="BD587">
            <v>0</v>
          </cell>
          <cell r="BE587">
            <v>-290.90500000026077</v>
          </cell>
          <cell r="BF587">
            <v>0</v>
          </cell>
          <cell r="BG587">
            <v>322.87399999998161</v>
          </cell>
          <cell r="BH587">
            <v>0</v>
          </cell>
          <cell r="BI587">
            <v>-96.570000000006985</v>
          </cell>
          <cell r="BJ587">
            <v>0</v>
          </cell>
          <cell r="BK587">
            <v>-605.7839999999851</v>
          </cell>
          <cell r="BL587">
            <v>-11.619999999995343</v>
          </cell>
          <cell r="BM587">
            <v>-14.886000000056811</v>
          </cell>
          <cell r="BN587">
            <v>-46.357000000018161</v>
          </cell>
          <cell r="BO587">
            <v>0</v>
          </cell>
          <cell r="BP587">
            <v>161.43800000002375</v>
          </cell>
          <cell r="BQ587">
            <v>0</v>
          </cell>
          <cell r="BR587">
            <v>227.15999999968335</v>
          </cell>
          <cell r="BS587">
            <v>161.44000000000233</v>
          </cell>
          <cell r="BT587">
            <v>0</v>
          </cell>
          <cell r="BU587">
            <v>0</v>
          </cell>
          <cell r="BV587">
            <v>-94.550000000046566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-1.1699999999837019</v>
          </cell>
          <cell r="CB587">
            <v>0</v>
          </cell>
          <cell r="CC587">
            <v>161.44000000000233</v>
          </cell>
          <cell r="CD587">
            <v>0</v>
          </cell>
          <cell r="CE587">
            <v>-645.76300000026822</v>
          </cell>
          <cell r="CF587">
            <v>484.3070000000007</v>
          </cell>
          <cell r="CG587">
            <v>0</v>
          </cell>
          <cell r="CH587">
            <v>-161.44000000000233</v>
          </cell>
          <cell r="CI587">
            <v>-161.44000000000233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161.44000000000233</v>
          </cell>
          <cell r="CO587">
            <v>-968.63000000000466</v>
          </cell>
          <cell r="CP587">
            <v>0</v>
          </cell>
          <cell r="CQ587">
            <v>0</v>
          </cell>
          <cell r="CR587">
            <v>1138.8070000000298</v>
          </cell>
          <cell r="CS587">
            <v>0</v>
          </cell>
          <cell r="CT587">
            <v>0</v>
          </cell>
          <cell r="CU587">
            <v>1291.502999999997</v>
          </cell>
          <cell r="CV587">
            <v>161.43799999999464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170.18400000000838</v>
          </cell>
          <cell r="DB587">
            <v>-322.88000000000466</v>
          </cell>
          <cell r="DC587">
            <v>0</v>
          </cell>
          <cell r="DD587">
            <v>-161.43799999999464</v>
          </cell>
          <cell r="DE587">
            <v>421.51900000032037</v>
          </cell>
          <cell r="DF587">
            <v>0</v>
          </cell>
          <cell r="DG587">
            <v>-161.43700000000536</v>
          </cell>
          <cell r="DH587">
            <v>161.43700000000536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444.01400000002468</v>
          </cell>
          <cell r="DN587">
            <v>-22.495000000024447</v>
          </cell>
          <cell r="DO587">
            <v>0</v>
          </cell>
          <cell r="DP587">
            <v>0</v>
          </cell>
          <cell r="DQ587">
            <v>0</v>
          </cell>
          <cell r="DR587">
            <v>807.18999999994412</v>
          </cell>
          <cell r="DS587">
            <v>0</v>
          </cell>
          <cell r="DT587">
            <v>484.31299999999464</v>
          </cell>
          <cell r="DU587">
            <v>161.43700000000536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161.44000000006054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-1795.5</v>
          </cell>
          <cell r="S588">
            <v>-10.75</v>
          </cell>
          <cell r="T588">
            <v>0</v>
          </cell>
          <cell r="U588">
            <v>-572.84999999997672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-458.94999999995343</v>
          </cell>
          <cell r="AB588">
            <v>-442.75</v>
          </cell>
          <cell r="AC588">
            <v>0</v>
          </cell>
          <cell r="AD588">
            <v>-310.19999999995343</v>
          </cell>
          <cell r="AE588">
            <v>-6314.7749999994412</v>
          </cell>
          <cell r="AF588">
            <v>-55.775000000023283</v>
          </cell>
          <cell r="AG588">
            <v>-1031.6500000000233</v>
          </cell>
          <cell r="AH588">
            <v>-201.05000000004657</v>
          </cell>
          <cell r="AI588">
            <v>-235.25</v>
          </cell>
          <cell r="AJ588">
            <v>0</v>
          </cell>
          <cell r="AK588">
            <v>-532.09999999997672</v>
          </cell>
          <cell r="AL588">
            <v>-1365.9499999999534</v>
          </cell>
          <cell r="AM588">
            <v>-1137.1999999999534</v>
          </cell>
          <cell r="AN588">
            <v>-76.550000000046566</v>
          </cell>
          <cell r="AO588">
            <v>-1086.75</v>
          </cell>
          <cell r="AP588">
            <v>-592.5</v>
          </cell>
          <cell r="AQ588">
            <v>0</v>
          </cell>
          <cell r="AR588">
            <v>-1803.1850000005215</v>
          </cell>
          <cell r="AS588">
            <v>0</v>
          </cell>
          <cell r="AT588">
            <v>-4.6699999999837019</v>
          </cell>
          <cell r="AU588">
            <v>-68.799999999988358</v>
          </cell>
          <cell r="AV588">
            <v>-212</v>
          </cell>
          <cell r="AW588">
            <v>-74.615000000005239</v>
          </cell>
          <cell r="AX588">
            <v>0</v>
          </cell>
          <cell r="AY588">
            <v>-796.75</v>
          </cell>
          <cell r="AZ588">
            <v>-438.84999999997672</v>
          </cell>
          <cell r="BA588">
            <v>-88.349999999976717</v>
          </cell>
          <cell r="BB588">
            <v>-119.14999999990687</v>
          </cell>
          <cell r="BC588">
            <v>0</v>
          </cell>
          <cell r="BD588">
            <v>0</v>
          </cell>
          <cell r="BE588">
            <v>-2745.9000000003725</v>
          </cell>
          <cell r="BF588">
            <v>0</v>
          </cell>
          <cell r="BG588">
            <v>-236.19999999995343</v>
          </cell>
          <cell r="BH588">
            <v>-142.60000000003492</v>
          </cell>
          <cell r="BI588">
            <v>-133.09999999997672</v>
          </cell>
          <cell r="BJ588">
            <v>0</v>
          </cell>
          <cell r="BK588">
            <v>0</v>
          </cell>
          <cell r="BL588">
            <v>-1145.6500000000233</v>
          </cell>
          <cell r="BM588">
            <v>-486.90000000002328</v>
          </cell>
          <cell r="BN588">
            <v>-367.04999999993015</v>
          </cell>
          <cell r="BO588">
            <v>-234.40000000002328</v>
          </cell>
          <cell r="BP588">
            <v>0</v>
          </cell>
          <cell r="BQ588">
            <v>0</v>
          </cell>
          <cell r="BR588">
            <v>-1720.2999999988824</v>
          </cell>
          <cell r="BS588">
            <v>-122.73000000003958</v>
          </cell>
          <cell r="BT588">
            <v>0</v>
          </cell>
          <cell r="BU588">
            <v>-333.89999999990687</v>
          </cell>
          <cell r="BV588">
            <v>-130.25</v>
          </cell>
          <cell r="BW588">
            <v>0</v>
          </cell>
          <cell r="BX588">
            <v>-71.25</v>
          </cell>
          <cell r="BY588">
            <v>-421.34999999997672</v>
          </cell>
          <cell r="BZ588">
            <v>-398.25</v>
          </cell>
          <cell r="CA588">
            <v>-241</v>
          </cell>
          <cell r="CB588">
            <v>0</v>
          </cell>
          <cell r="CC588">
            <v>-1.5699999999487773</v>
          </cell>
          <cell r="CD588">
            <v>0</v>
          </cell>
          <cell r="CE588">
            <v>-3633.9000000003725</v>
          </cell>
          <cell r="CF588">
            <v>0</v>
          </cell>
          <cell r="CG588">
            <v>0</v>
          </cell>
          <cell r="CH588">
            <v>0</v>
          </cell>
          <cell r="CI588">
            <v>-216.75</v>
          </cell>
          <cell r="CJ588">
            <v>0</v>
          </cell>
          <cell r="CK588">
            <v>0</v>
          </cell>
          <cell r="CL588">
            <v>0</v>
          </cell>
          <cell r="CM588">
            <v>602.53000000002794</v>
          </cell>
          <cell r="CN588">
            <v>-7.0999999999767169</v>
          </cell>
          <cell r="CO588">
            <v>-3952.9000000000233</v>
          </cell>
          <cell r="CP588">
            <v>-59.680000000051223</v>
          </cell>
          <cell r="CQ588">
            <v>0</v>
          </cell>
          <cell r="CR588">
            <v>-162.29999999981374</v>
          </cell>
          <cell r="CS588">
            <v>0</v>
          </cell>
          <cell r="CT588">
            <v>0</v>
          </cell>
          <cell r="CU588">
            <v>-0.61999999999534339</v>
          </cell>
          <cell r="CV588">
            <v>0</v>
          </cell>
          <cell r="CW588">
            <v>0</v>
          </cell>
          <cell r="CX588">
            <v>0</v>
          </cell>
          <cell r="CY588">
            <v>-12.580000000016298</v>
          </cell>
          <cell r="CZ588">
            <v>-62.650000000023283</v>
          </cell>
          <cell r="DA588">
            <v>0</v>
          </cell>
          <cell r="DB588">
            <v>-86.449999999953434</v>
          </cell>
          <cell r="DC588">
            <v>0</v>
          </cell>
          <cell r="DD588">
            <v>0</v>
          </cell>
          <cell r="DE588">
            <v>-853.14000000059605</v>
          </cell>
          <cell r="DF588">
            <v>0</v>
          </cell>
          <cell r="DG588">
            <v>0</v>
          </cell>
          <cell r="DH588">
            <v>0</v>
          </cell>
          <cell r="DI588">
            <v>-135.56000000005588</v>
          </cell>
          <cell r="DJ588">
            <v>0</v>
          </cell>
          <cell r="DK588">
            <v>-12.380000000004657</v>
          </cell>
          <cell r="DL588">
            <v>-9.7999999999883585</v>
          </cell>
          <cell r="DM588">
            <v>-459.75</v>
          </cell>
          <cell r="DN588">
            <v>-235.25</v>
          </cell>
          <cell r="DO588">
            <v>-0.39999999990686774</v>
          </cell>
          <cell r="DP588">
            <v>0</v>
          </cell>
          <cell r="DQ588">
            <v>0</v>
          </cell>
          <cell r="DR588">
            <v>-1328.4099999992177</v>
          </cell>
          <cell r="DS588">
            <v>0</v>
          </cell>
          <cell r="DT588">
            <v>0</v>
          </cell>
          <cell r="DU588">
            <v>-32</v>
          </cell>
          <cell r="DV588">
            <v>-143.56000000005588</v>
          </cell>
          <cell r="DW588">
            <v>0</v>
          </cell>
          <cell r="DX588">
            <v>0</v>
          </cell>
          <cell r="DY588">
            <v>-247.54999999993015</v>
          </cell>
          <cell r="DZ588">
            <v>-330.89999999990687</v>
          </cell>
          <cell r="EA588">
            <v>-306.05000000004657</v>
          </cell>
          <cell r="EB588">
            <v>-15.75</v>
          </cell>
          <cell r="EC588">
            <v>-31.5</v>
          </cell>
          <cell r="ED588">
            <v>-221.09999999997672</v>
          </cell>
        </row>
        <row r="589">
          <cell r="F589">
            <v>-1769.7799999999988</v>
          </cell>
          <cell r="G589">
            <v>0</v>
          </cell>
          <cell r="H589">
            <v>0</v>
          </cell>
          <cell r="I589">
            <v>0</v>
          </cell>
          <cell r="J589">
            <v>-1480.2999999998137</v>
          </cell>
          <cell r="K589">
            <v>-574.29999999981374</v>
          </cell>
          <cell r="L589">
            <v>-865.5</v>
          </cell>
          <cell r="M589">
            <v>0</v>
          </cell>
          <cell r="N589">
            <v>-746</v>
          </cell>
          <cell r="O589">
            <v>0</v>
          </cell>
          <cell r="P589">
            <v>0</v>
          </cell>
          <cell r="Q589">
            <v>-1439</v>
          </cell>
          <cell r="R589">
            <v>-12892.500000003725</v>
          </cell>
          <cell r="S589">
            <v>-2041.7000000001863</v>
          </cell>
          <cell r="T589">
            <v>-851.29999999981374</v>
          </cell>
          <cell r="U589">
            <v>-2431.8000000000466</v>
          </cell>
          <cell r="V589">
            <v>0</v>
          </cell>
          <cell r="W589">
            <v>-18.5</v>
          </cell>
          <cell r="X589">
            <v>-494.30000000004657</v>
          </cell>
          <cell r="Y589">
            <v>-84.700000000186265</v>
          </cell>
          <cell r="Z589">
            <v>0</v>
          </cell>
          <cell r="AA589">
            <v>-874</v>
          </cell>
          <cell r="AB589">
            <v>0</v>
          </cell>
          <cell r="AC589">
            <v>-243.70000000018626</v>
          </cell>
          <cell r="AD589">
            <v>-5852.5</v>
          </cell>
          <cell r="AE589">
            <v>-79806.59999999404</v>
          </cell>
          <cell r="AF589">
            <v>-4872.6000000000931</v>
          </cell>
          <cell r="AG589">
            <v>-4123.7000000001863</v>
          </cell>
          <cell r="AH589">
            <v>-1748.5</v>
          </cell>
          <cell r="AI589">
            <v>-2435.7000000001863</v>
          </cell>
          <cell r="AJ589">
            <v>-11312.699999999953</v>
          </cell>
          <cell r="AK589">
            <v>-13809.600000000093</v>
          </cell>
          <cell r="AL589">
            <v>-8441.2999999998137</v>
          </cell>
          <cell r="AM589">
            <v>-8933.2999999998137</v>
          </cell>
          <cell r="AN589">
            <v>-8304.7000000001863</v>
          </cell>
          <cell r="AO589">
            <v>-6315.0999999998603</v>
          </cell>
          <cell r="AP589">
            <v>-8247.2000000001863</v>
          </cell>
          <cell r="AQ589">
            <v>-1262.2000000001863</v>
          </cell>
          <cell r="AR589">
            <v>-32935.770000003278</v>
          </cell>
          <cell r="AS589">
            <v>-79.5</v>
          </cell>
          <cell r="AT589">
            <v>-779.60000000009313</v>
          </cell>
          <cell r="AU589">
            <v>-368.10000000009313</v>
          </cell>
          <cell r="AV589">
            <v>-546.29999999981374</v>
          </cell>
          <cell r="AW589">
            <v>-3136.2999999998137</v>
          </cell>
          <cell r="AX589">
            <v>-5672.8999999999069</v>
          </cell>
          <cell r="AY589">
            <v>-7679.7999999998137</v>
          </cell>
          <cell r="AZ589">
            <v>-9321</v>
          </cell>
          <cell r="BA589">
            <v>-3684.2000000001863</v>
          </cell>
          <cell r="BB589">
            <v>-1659.7399999999907</v>
          </cell>
          <cell r="BC589">
            <v>-6.6940000000176951</v>
          </cell>
          <cell r="BD589">
            <v>-1.635999999998603</v>
          </cell>
          <cell r="BE589">
            <v>-40950.359999995679</v>
          </cell>
          <cell r="BF589">
            <v>-1857.6000000000931</v>
          </cell>
          <cell r="BG589">
            <v>-1864.7000000001863</v>
          </cell>
          <cell r="BH589">
            <v>-866.5999999998603</v>
          </cell>
          <cell r="BI589">
            <v>-1699.2999999998137</v>
          </cell>
          <cell r="BJ589">
            <v>-2864</v>
          </cell>
          <cell r="BK589">
            <v>-5698.3999999999069</v>
          </cell>
          <cell r="BL589">
            <v>-8859.7999999998137</v>
          </cell>
          <cell r="BM589">
            <v>-7349.7000000001863</v>
          </cell>
          <cell r="BN589">
            <v>-6760</v>
          </cell>
          <cell r="BO589">
            <v>-1501.5600000000559</v>
          </cell>
          <cell r="BP589">
            <v>-1322.0999999998603</v>
          </cell>
          <cell r="BQ589">
            <v>-306.60000000009313</v>
          </cell>
          <cell r="BR589">
            <v>-25598.160000000149</v>
          </cell>
          <cell r="BS589">
            <v>-851.9000000001397</v>
          </cell>
          <cell r="BT589">
            <v>3284.2999999998137</v>
          </cell>
          <cell r="BU589">
            <v>-1135.1999999999534</v>
          </cell>
          <cell r="BV589">
            <v>-2015.7999999998137</v>
          </cell>
          <cell r="BW589">
            <v>-3899.8999999999069</v>
          </cell>
          <cell r="BX589">
            <v>-2517.2999999998137</v>
          </cell>
          <cell r="BY589">
            <v>-4031.2000000001863</v>
          </cell>
          <cell r="BZ589">
            <v>-8926.5</v>
          </cell>
          <cell r="CA589">
            <v>-4357.0999999996275</v>
          </cell>
          <cell r="CB589">
            <v>-487.36000000010245</v>
          </cell>
          <cell r="CC589">
            <v>-157</v>
          </cell>
          <cell r="CD589">
            <v>-503.20000000018626</v>
          </cell>
          <cell r="CE589">
            <v>-44324.630000002682</v>
          </cell>
          <cell r="CF589">
            <v>-1855.1000000000931</v>
          </cell>
          <cell r="CG589">
            <v>-321.80000000004657</v>
          </cell>
          <cell r="CH589">
            <v>-285.80000000004657</v>
          </cell>
          <cell r="CI589">
            <v>-1080</v>
          </cell>
          <cell r="CJ589">
            <v>-0.18000000005122274</v>
          </cell>
          <cell r="CK589">
            <v>-2.9000000000232831</v>
          </cell>
          <cell r="CL589">
            <v>-830.40000000037253</v>
          </cell>
          <cell r="CM589">
            <v>-38805.800000000279</v>
          </cell>
          <cell r="CN589">
            <v>67.599999999860302</v>
          </cell>
          <cell r="CO589">
            <v>-213.84999999997672</v>
          </cell>
          <cell r="CP589">
            <v>-301.10000000009313</v>
          </cell>
          <cell r="CQ589">
            <v>-695.29999999981374</v>
          </cell>
          <cell r="CR589">
            <v>7135.6800000034273</v>
          </cell>
          <cell r="CS589">
            <v>-877.10000000009313</v>
          </cell>
          <cell r="CT589">
            <v>-744.4000000001397</v>
          </cell>
          <cell r="CU589">
            <v>-265.4000000001397</v>
          </cell>
          <cell r="CV589">
            <v>-470.5</v>
          </cell>
          <cell r="CW589">
            <v>2340.6000000000931</v>
          </cell>
          <cell r="CX589">
            <v>9403.5</v>
          </cell>
          <cell r="CY589">
            <v>-1691.3999999999069</v>
          </cell>
          <cell r="CZ589">
            <v>-759</v>
          </cell>
          <cell r="DA589">
            <v>130.30000000004657</v>
          </cell>
          <cell r="DB589">
            <v>-43.620000000111759</v>
          </cell>
          <cell r="DC589">
            <v>1190.3000000000466</v>
          </cell>
          <cell r="DD589">
            <v>-1077.6000000000931</v>
          </cell>
          <cell r="DE589">
            <v>-10027.839999999851</v>
          </cell>
          <cell r="DF589">
            <v>-456.60000000009313</v>
          </cell>
          <cell r="DG589">
            <v>-427</v>
          </cell>
          <cell r="DH589">
            <v>-24.699999999953434</v>
          </cell>
          <cell r="DI589">
            <v>-248</v>
          </cell>
          <cell r="DJ589">
            <v>-1.5</v>
          </cell>
          <cell r="DK589">
            <v>-6.1000000000931323</v>
          </cell>
          <cell r="DL589">
            <v>-1461.6000000000931</v>
          </cell>
          <cell r="DM589">
            <v>-4976.6000000000931</v>
          </cell>
          <cell r="DN589">
            <v>-1349.3000000000466</v>
          </cell>
          <cell r="DO589">
            <v>-284.73999999999069</v>
          </cell>
          <cell r="DP589">
            <v>-344.89999999990687</v>
          </cell>
          <cell r="DQ589">
            <v>-446.79999999981374</v>
          </cell>
          <cell r="DR589">
            <v>-23647.95000000298</v>
          </cell>
          <cell r="DS589">
            <v>-1189.5999999998603</v>
          </cell>
          <cell r="DT589">
            <v>-1592.3000000000466</v>
          </cell>
          <cell r="DU589">
            <v>-340.70000000018626</v>
          </cell>
          <cell r="DV589">
            <v>-1036.3999999999069</v>
          </cell>
          <cell r="DW589">
            <v>-944.69999999995343</v>
          </cell>
          <cell r="DX589">
            <v>-1089.2999999998137</v>
          </cell>
          <cell r="DY589">
            <v>-4553</v>
          </cell>
          <cell r="DZ589">
            <v>-6125.5</v>
          </cell>
          <cell r="EA589">
            <v>-3576.8999999999069</v>
          </cell>
          <cell r="EB589">
            <v>-490.15000000002328</v>
          </cell>
          <cell r="EC589">
            <v>-1162.4000000001397</v>
          </cell>
          <cell r="ED589">
            <v>-1547</v>
          </cell>
        </row>
        <row r="590">
          <cell r="F590">
            <v>0</v>
          </cell>
          <cell r="G590">
            <v>-0.31000000005587935</v>
          </cell>
          <cell r="H590">
            <v>-58.800000000046566</v>
          </cell>
          <cell r="I590">
            <v>0</v>
          </cell>
          <cell r="J590">
            <v>-1777.1999999999534</v>
          </cell>
          <cell r="K590">
            <v>-40236.700000000186</v>
          </cell>
          <cell r="L590">
            <v>-3498.4899999997579</v>
          </cell>
          <cell r="M590">
            <v>-534.15400000009686</v>
          </cell>
          <cell r="N590">
            <v>-2794.5109999994747</v>
          </cell>
          <cell r="O590">
            <v>0</v>
          </cell>
          <cell r="P590">
            <v>0</v>
          </cell>
          <cell r="Q590">
            <v>-1114.3000000002794</v>
          </cell>
          <cell r="R590">
            <v>-117707.73999999836</v>
          </cell>
          <cell r="S590">
            <v>-349.39999999990687</v>
          </cell>
          <cell r="T590">
            <v>-6207.8000000002794</v>
          </cell>
          <cell r="U590">
            <v>-21655.700000000186</v>
          </cell>
          <cell r="V590">
            <v>-12268.080000000075</v>
          </cell>
          <cell r="W590">
            <v>-5805.0400000000373</v>
          </cell>
          <cell r="X590">
            <v>-3122.9199999999255</v>
          </cell>
          <cell r="Y590">
            <v>-5873.9500000001863</v>
          </cell>
          <cell r="Z590">
            <v>-5217.9199999999255</v>
          </cell>
          <cell r="AA590">
            <v>-52821.490000000224</v>
          </cell>
          <cell r="AB590">
            <v>-492.44000000040978</v>
          </cell>
          <cell r="AC590">
            <v>-3859</v>
          </cell>
          <cell r="AD590">
            <v>-34</v>
          </cell>
          <cell r="AE590">
            <v>-90941.086000002921</v>
          </cell>
          <cell r="AF590">
            <v>-37.099999999860302</v>
          </cell>
          <cell r="AG590">
            <v>9785.9000000001397</v>
          </cell>
          <cell r="AH590">
            <v>10041.699999999953</v>
          </cell>
          <cell r="AI590">
            <v>-2945.9500000001863</v>
          </cell>
          <cell r="AJ590">
            <v>-9094.3500000000931</v>
          </cell>
          <cell r="AK590">
            <v>-9671.4060000004247</v>
          </cell>
          <cell r="AL590">
            <v>-12650.529999999795</v>
          </cell>
          <cell r="AM590">
            <v>-11557.639999999665</v>
          </cell>
          <cell r="AN590">
            <v>-3658.25</v>
          </cell>
          <cell r="AO590">
            <v>-15017.159999999683</v>
          </cell>
          <cell r="AP590">
            <v>-46136.299999999814</v>
          </cell>
          <cell r="AQ590">
            <v>0</v>
          </cell>
          <cell r="AR590">
            <v>-75284.75</v>
          </cell>
          <cell r="AS590">
            <v>-11.399999999906868</v>
          </cell>
          <cell r="AT590">
            <v>-92.800000000046566</v>
          </cell>
          <cell r="AU590">
            <v>2463.6000000000931</v>
          </cell>
          <cell r="AV590">
            <v>-1868.4500000001863</v>
          </cell>
          <cell r="AW590">
            <v>-1816.8600000003353</v>
          </cell>
          <cell r="AX590">
            <v>-2308.0060000000522</v>
          </cell>
          <cell r="AY590">
            <v>-37951.339999999851</v>
          </cell>
          <cell r="AZ590">
            <v>-6970</v>
          </cell>
          <cell r="BA590">
            <v>-7349.9940000001807</v>
          </cell>
          <cell r="BB590">
            <v>-19285.700000000186</v>
          </cell>
          <cell r="BC590">
            <v>-93.799999999813735</v>
          </cell>
          <cell r="BD590">
            <v>0</v>
          </cell>
          <cell r="BE590">
            <v>-7688.2700000032783</v>
          </cell>
          <cell r="BF590">
            <v>-3.5999999998603016</v>
          </cell>
          <cell r="BG590">
            <v>22376.100000000093</v>
          </cell>
          <cell r="BH590">
            <v>-32.399999999906868</v>
          </cell>
          <cell r="BI590">
            <v>-1109.4399999999441</v>
          </cell>
          <cell r="BJ590">
            <v>-1839.9700000002049</v>
          </cell>
          <cell r="BK590">
            <v>-3287.7900000000373</v>
          </cell>
          <cell r="BL590">
            <v>-6557.7000000001863</v>
          </cell>
          <cell r="BM590">
            <v>-13841.080000000075</v>
          </cell>
          <cell r="BN590">
            <v>-1172.3900000001304</v>
          </cell>
          <cell r="BO590">
            <v>-4685.7999999998137</v>
          </cell>
          <cell r="BP590">
            <v>2471.8999999999069</v>
          </cell>
          <cell r="BQ590">
            <v>-6.1000000000931323</v>
          </cell>
          <cell r="BR590">
            <v>-78860.411000002176</v>
          </cell>
          <cell r="BS590">
            <v>5022.1999999999534</v>
          </cell>
          <cell r="BT590">
            <v>-53069.200000000186</v>
          </cell>
          <cell r="BU590">
            <v>-2694.7999999998137</v>
          </cell>
          <cell r="BV590">
            <v>-1437.9300000001676</v>
          </cell>
          <cell r="BW590">
            <v>-309.5999999998603</v>
          </cell>
          <cell r="BX590">
            <v>-1297.3000000000466</v>
          </cell>
          <cell r="BY590">
            <v>-17312.899999999907</v>
          </cell>
          <cell r="BZ590">
            <v>-4132.5</v>
          </cell>
          <cell r="CA590">
            <v>-3214.6810000000987</v>
          </cell>
          <cell r="CB590">
            <v>-22.600000000093132</v>
          </cell>
          <cell r="CC590">
            <v>-287.39999999990687</v>
          </cell>
          <cell r="CD590">
            <v>-103.69999999995343</v>
          </cell>
          <cell r="CE590">
            <v>64122.400000002235</v>
          </cell>
          <cell r="CF590">
            <v>-72.300000000046566</v>
          </cell>
          <cell r="CG590">
            <v>-9.0999999998603016</v>
          </cell>
          <cell r="CH590">
            <v>-15.699999999953434</v>
          </cell>
          <cell r="CI590">
            <v>24545.399999999907</v>
          </cell>
          <cell r="CJ590">
            <v>-9.9999999860301614E-2</v>
          </cell>
          <cell r="CK590">
            <v>-1.3999999999068677</v>
          </cell>
          <cell r="CL590">
            <v>-37.699999999953434</v>
          </cell>
          <cell r="CM590">
            <v>839.3000000002794</v>
          </cell>
          <cell r="CN590">
            <v>12668.59999999986</v>
          </cell>
          <cell r="CO590">
            <v>26434.600000000093</v>
          </cell>
          <cell r="CP590">
            <v>-177.19999999995343</v>
          </cell>
          <cell r="CQ590">
            <v>-52</v>
          </cell>
          <cell r="CR590">
            <v>-12789.900000002235</v>
          </cell>
          <cell r="CS590">
            <v>-18.800000000046566</v>
          </cell>
          <cell r="CT590">
            <v>-2.8000000000465661</v>
          </cell>
          <cell r="CU590">
            <v>-140.79999999981374</v>
          </cell>
          <cell r="CV590">
            <v>-4.3999999999068677</v>
          </cell>
          <cell r="CW590">
            <v>-0.39999999990686774</v>
          </cell>
          <cell r="CX590">
            <v>-2</v>
          </cell>
          <cell r="CY590">
            <v>-19.800000000046566</v>
          </cell>
          <cell r="CZ590">
            <v>12467.5</v>
          </cell>
          <cell r="DA590">
            <v>-11579</v>
          </cell>
          <cell r="DB590">
            <v>-61356.800000000047</v>
          </cell>
          <cell r="DC590">
            <v>47870.399999999907</v>
          </cell>
          <cell r="DD590">
            <v>-3</v>
          </cell>
          <cell r="DE590">
            <v>12413.5</v>
          </cell>
          <cell r="DF590">
            <v>-31.800000000046566</v>
          </cell>
          <cell r="DG590">
            <v>-1.6999999999534339</v>
          </cell>
          <cell r="DH590">
            <v>-135.39999999990687</v>
          </cell>
          <cell r="DI590">
            <v>-147.89999999990687</v>
          </cell>
          <cell r="DJ590">
            <v>-0.60000000009313226</v>
          </cell>
          <cell r="DK590">
            <v>-6.6000000000931323</v>
          </cell>
          <cell r="DL590">
            <v>-14.800000000046566</v>
          </cell>
          <cell r="DM590">
            <v>21506.800000000047</v>
          </cell>
          <cell r="DN590">
            <v>-8698</v>
          </cell>
          <cell r="DO590">
            <v>-31.399999999906868</v>
          </cell>
          <cell r="DP590">
            <v>-22.099999999860302</v>
          </cell>
          <cell r="DQ590">
            <v>-3</v>
          </cell>
          <cell r="DR590">
            <v>-8728.4999999925494</v>
          </cell>
          <cell r="DS590">
            <v>-17.899999999906868</v>
          </cell>
          <cell r="DT590">
            <v>-17.399999999906868</v>
          </cell>
          <cell r="DU590">
            <v>-43.800000000046566</v>
          </cell>
          <cell r="DV590">
            <v>-544.9000000001397</v>
          </cell>
          <cell r="DW590">
            <v>-143</v>
          </cell>
          <cell r="DX590">
            <v>-3559.3000000000466</v>
          </cell>
          <cell r="DY590">
            <v>-4552.2999999998137</v>
          </cell>
          <cell r="DZ590">
            <v>1748.3000000000466</v>
          </cell>
          <cell r="EA590">
            <v>-1076.2999999998137</v>
          </cell>
          <cell r="EB590">
            <v>-241.80000000004657</v>
          </cell>
          <cell r="EC590">
            <v>-135.80000000004657</v>
          </cell>
          <cell r="ED590">
            <v>-144.30000000004657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2E-3</v>
          </cell>
          <cell r="G603">
            <v>0</v>
          </cell>
          <cell r="H603">
            <v>3.0000000000000001E-3</v>
          </cell>
          <cell r="I603">
            <v>0</v>
          </cell>
          <cell r="J603">
            <v>1E-3</v>
          </cell>
          <cell r="K603">
            <v>1E-3</v>
          </cell>
          <cell r="L603">
            <v>1E-3</v>
          </cell>
          <cell r="M603">
            <v>1E-3</v>
          </cell>
          <cell r="N603">
            <v>0</v>
          </cell>
          <cell r="O603">
            <v>2E-3</v>
          </cell>
          <cell r="P603">
            <v>6.0000000000000001E-3</v>
          </cell>
          <cell r="Q603">
            <v>4.0000000000000001E-3</v>
          </cell>
          <cell r="R603">
            <v>2E-3</v>
          </cell>
          <cell r="S603">
            <v>2E-3</v>
          </cell>
          <cell r="T603">
            <v>8.9999999999999993E-3</v>
          </cell>
          <cell r="U603">
            <v>5.0000000000000001E-3</v>
          </cell>
          <cell r="V603">
            <v>0</v>
          </cell>
          <cell r="W603">
            <v>0</v>
          </cell>
          <cell r="X603">
            <v>1E-3</v>
          </cell>
          <cell r="Y603">
            <v>0</v>
          </cell>
          <cell r="Z603">
            <v>0</v>
          </cell>
          <cell r="AA603">
            <v>0</v>
          </cell>
          <cell r="AB603">
            <v>2E-3</v>
          </cell>
          <cell r="AC603">
            <v>0</v>
          </cell>
          <cell r="AD603">
            <v>2E-3</v>
          </cell>
          <cell r="AE603">
            <v>1E-3</v>
          </cell>
          <cell r="AF603">
            <v>0</v>
          </cell>
          <cell r="AG603">
            <v>0</v>
          </cell>
          <cell r="AH603">
            <v>3.0000000000000001E-3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4.0000000000000001E-3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1E-3</v>
          </cell>
          <cell r="X604">
            <v>1E-3</v>
          </cell>
          <cell r="Y604">
            <v>0</v>
          </cell>
          <cell r="Z604">
            <v>0</v>
          </cell>
          <cell r="AA604">
            <v>1E-3</v>
          </cell>
          <cell r="AB604">
            <v>0</v>
          </cell>
          <cell r="AC604">
            <v>0</v>
          </cell>
          <cell r="AD604">
            <v>0</v>
          </cell>
          <cell r="AE604">
            <v>1.0999999999999999E-2</v>
          </cell>
          <cell r="AF604">
            <v>2E-3</v>
          </cell>
          <cell r="AG604">
            <v>3.0000000000000001E-3</v>
          </cell>
          <cell r="AH604">
            <v>2.7E-2</v>
          </cell>
          <cell r="AI604">
            <v>3.0000000000000001E-3</v>
          </cell>
          <cell r="AJ604">
            <v>2.5999999999999999E-2</v>
          </cell>
          <cell r="AK604">
            <v>1.9E-2</v>
          </cell>
          <cell r="AL604">
            <v>8.0000000000000002E-3</v>
          </cell>
          <cell r="AM604">
            <v>1.6E-2</v>
          </cell>
          <cell r="AN604">
            <v>2.7E-2</v>
          </cell>
          <cell r="AO604">
            <v>8.0000000000000002E-3</v>
          </cell>
          <cell r="AP604">
            <v>3.0000000000000001E-3</v>
          </cell>
          <cell r="AQ604">
            <v>0</v>
          </cell>
          <cell r="AR604">
            <v>0.01</v>
          </cell>
          <cell r="AS604">
            <v>7.0000000000000001E-3</v>
          </cell>
          <cell r="AT604">
            <v>0.01</v>
          </cell>
          <cell r="AU604">
            <v>1.0999999999999999E-2</v>
          </cell>
          <cell r="AV604">
            <v>0</v>
          </cell>
          <cell r="AW604">
            <v>2E-3</v>
          </cell>
          <cell r="AX604">
            <v>7.0000000000000001E-3</v>
          </cell>
          <cell r="AY604">
            <v>1.2E-2</v>
          </cell>
          <cell r="AZ604">
            <v>1.9E-2</v>
          </cell>
          <cell r="BA604">
            <v>1.2999999999999999E-2</v>
          </cell>
          <cell r="BB604">
            <v>1.6E-2</v>
          </cell>
          <cell r="BC604">
            <v>1.2E-2</v>
          </cell>
          <cell r="BD604">
            <v>0</v>
          </cell>
          <cell r="BE604">
            <v>1.0999999999999999E-2</v>
          </cell>
          <cell r="BF604">
            <v>8.9999999999999993E-3</v>
          </cell>
          <cell r="BG604">
            <v>1.7000000000000001E-2</v>
          </cell>
          <cell r="BH604">
            <v>0.01</v>
          </cell>
          <cell r="BI604">
            <v>4.0000000000000001E-3</v>
          </cell>
          <cell r="BJ604">
            <v>1.4E-2</v>
          </cell>
          <cell r="BK604">
            <v>4.0000000000000001E-3</v>
          </cell>
          <cell r="BL604">
            <v>1.4999999999999999E-2</v>
          </cell>
          <cell r="BM604">
            <v>1.4999999999999999E-2</v>
          </cell>
          <cell r="BN604">
            <v>1.4999999999999999E-2</v>
          </cell>
          <cell r="BO604">
            <v>1.0999999999999999E-2</v>
          </cell>
          <cell r="BP604">
            <v>1.6E-2</v>
          </cell>
          <cell r="BQ604">
            <v>3.0000000000000001E-3</v>
          </cell>
          <cell r="BR604">
            <v>1.2E-2</v>
          </cell>
          <cell r="BS604">
            <v>8.0000000000000002E-3</v>
          </cell>
          <cell r="BT604">
            <v>1.0999999999999999E-2</v>
          </cell>
          <cell r="BU604">
            <v>0.01</v>
          </cell>
          <cell r="BV604">
            <v>1E-3</v>
          </cell>
          <cell r="BW604">
            <v>1.6E-2</v>
          </cell>
          <cell r="BX604">
            <v>0.02</v>
          </cell>
          <cell r="BY604">
            <v>2.1000000000000001E-2</v>
          </cell>
          <cell r="BZ604">
            <v>2.1000000000000001E-2</v>
          </cell>
          <cell r="CA604">
            <v>1.2E-2</v>
          </cell>
          <cell r="CB604">
            <v>1.0999999999999999E-2</v>
          </cell>
          <cell r="CC604">
            <v>1.0999999999999999E-2</v>
          </cell>
          <cell r="CD604">
            <v>3.0000000000000001E-3</v>
          </cell>
          <cell r="CE604">
            <v>1.2E-2</v>
          </cell>
          <cell r="CF604">
            <v>6.0000000000000001E-3</v>
          </cell>
          <cell r="CG604">
            <v>1.4999999999999999E-2</v>
          </cell>
          <cell r="CH604">
            <v>5.0000000000000001E-3</v>
          </cell>
          <cell r="CI604">
            <v>1E-3</v>
          </cell>
          <cell r="CJ604">
            <v>2.1000000000000001E-2</v>
          </cell>
          <cell r="CK604">
            <v>2.9000000000000001E-2</v>
          </cell>
          <cell r="CL604">
            <v>2.1999999999999999E-2</v>
          </cell>
          <cell r="CM604">
            <v>1.2E-2</v>
          </cell>
          <cell r="CN604">
            <v>1.0999999999999999E-2</v>
          </cell>
          <cell r="CO604">
            <v>6.0000000000000001E-3</v>
          </cell>
          <cell r="CP604">
            <v>1.7999999999999999E-2</v>
          </cell>
          <cell r="CQ604">
            <v>2E-3</v>
          </cell>
          <cell r="CR604">
            <v>1.2999999999999999E-2</v>
          </cell>
          <cell r="CS604">
            <v>3.0000000000000001E-3</v>
          </cell>
          <cell r="CT604">
            <v>1.2999999999999999E-2</v>
          </cell>
          <cell r="CU604">
            <v>1.4E-2</v>
          </cell>
          <cell r="CV604">
            <v>5.0000000000000001E-3</v>
          </cell>
          <cell r="CW604">
            <v>2.4E-2</v>
          </cell>
          <cell r="CX604">
            <v>2.9000000000000001E-2</v>
          </cell>
          <cell r="CY604">
            <v>1.7000000000000001E-2</v>
          </cell>
          <cell r="CZ604">
            <v>1.9E-2</v>
          </cell>
          <cell r="DA604">
            <v>1.4E-2</v>
          </cell>
          <cell r="DB604">
            <v>1.4E-2</v>
          </cell>
          <cell r="DC604">
            <v>0.01</v>
          </cell>
          <cell r="DD604">
            <v>1E-3</v>
          </cell>
          <cell r="DE604">
            <v>1.4999999999999999E-2</v>
          </cell>
          <cell r="DF604">
            <v>2E-3</v>
          </cell>
          <cell r="DG604">
            <v>1.0999999999999999E-2</v>
          </cell>
          <cell r="DH604">
            <v>8.0000000000000002E-3</v>
          </cell>
          <cell r="DI604">
            <v>1E-3</v>
          </cell>
          <cell r="DJ604">
            <v>2.1999999999999999E-2</v>
          </cell>
          <cell r="DK604">
            <v>3.1E-2</v>
          </cell>
          <cell r="DL604">
            <v>0.02</v>
          </cell>
          <cell r="DM604">
            <v>2.7E-2</v>
          </cell>
          <cell r="DN604">
            <v>2.5000000000000001E-2</v>
          </cell>
          <cell r="DO604">
            <v>1.4E-2</v>
          </cell>
          <cell r="DP604">
            <v>1.0999999999999999E-2</v>
          </cell>
          <cell r="DQ604">
            <v>7.0000000000000001E-3</v>
          </cell>
          <cell r="DR604">
            <v>1.2999999999999999E-2</v>
          </cell>
          <cell r="DS604">
            <v>7.0000000000000001E-3</v>
          </cell>
          <cell r="DT604">
            <v>1.2E-2</v>
          </cell>
          <cell r="DU604">
            <v>8.0000000000000002E-3</v>
          </cell>
          <cell r="DV604">
            <v>8.9999999999999993E-3</v>
          </cell>
          <cell r="DW604">
            <v>3.7999999999999999E-2</v>
          </cell>
          <cell r="DX604">
            <v>2.3E-2</v>
          </cell>
          <cell r="DY604">
            <v>1.4E-2</v>
          </cell>
          <cell r="DZ604">
            <v>1.6E-2</v>
          </cell>
          <cell r="EA604">
            <v>1.6E-2</v>
          </cell>
          <cell r="EB604">
            <v>2.1999999999999999E-2</v>
          </cell>
          <cell r="EC604">
            <v>1.2E-2</v>
          </cell>
          <cell r="ED604">
            <v>1E-3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1E-3</v>
          </cell>
          <cell r="AS605">
            <v>1E-3</v>
          </cell>
          <cell r="AT605">
            <v>1E-3</v>
          </cell>
          <cell r="AU605">
            <v>1E-3</v>
          </cell>
          <cell r="AV605">
            <v>0</v>
          </cell>
          <cell r="AW605">
            <v>0</v>
          </cell>
          <cell r="AX605">
            <v>0</v>
          </cell>
          <cell r="AY605">
            <v>1E-3</v>
          </cell>
          <cell r="AZ605">
            <v>1E-3</v>
          </cell>
          <cell r="BA605">
            <v>0</v>
          </cell>
          <cell r="BB605">
            <v>2E-3</v>
          </cell>
          <cell r="BC605">
            <v>1E-3</v>
          </cell>
          <cell r="BD605">
            <v>0</v>
          </cell>
          <cell r="BE605">
            <v>1E-3</v>
          </cell>
          <cell r="BF605">
            <v>0</v>
          </cell>
          <cell r="BG605">
            <v>2E-3</v>
          </cell>
          <cell r="BH605">
            <v>1E-3</v>
          </cell>
          <cell r="BI605">
            <v>0</v>
          </cell>
          <cell r="BJ605">
            <v>0</v>
          </cell>
          <cell r="BK605">
            <v>1E-3</v>
          </cell>
          <cell r="BL605">
            <v>1E-3</v>
          </cell>
          <cell r="BM605">
            <v>1E-3</v>
          </cell>
          <cell r="BN605">
            <v>0</v>
          </cell>
          <cell r="BO605">
            <v>1E-3</v>
          </cell>
          <cell r="BP605">
            <v>3.0000000000000001E-3</v>
          </cell>
          <cell r="BQ605">
            <v>2E-3</v>
          </cell>
          <cell r="BR605">
            <v>3.0000000000000001E-3</v>
          </cell>
          <cell r="BS605">
            <v>3.0000000000000001E-3</v>
          </cell>
          <cell r="BT605">
            <v>3.0000000000000001E-3</v>
          </cell>
          <cell r="BU605">
            <v>1E-3</v>
          </cell>
          <cell r="BV605">
            <v>2E-3</v>
          </cell>
          <cell r="BW605">
            <v>3.0000000000000001E-3</v>
          </cell>
          <cell r="BX605">
            <v>5.0000000000000001E-3</v>
          </cell>
          <cell r="BY605">
            <v>4.0000000000000001E-3</v>
          </cell>
          <cell r="BZ605">
            <v>5.0000000000000001E-3</v>
          </cell>
          <cell r="CA605">
            <v>3.0000000000000001E-3</v>
          </cell>
          <cell r="CB605">
            <v>2E-3</v>
          </cell>
          <cell r="CC605">
            <v>3.0000000000000001E-3</v>
          </cell>
          <cell r="CD605">
            <v>3.0000000000000001E-3</v>
          </cell>
          <cell r="CE605">
            <v>4.0000000000000001E-3</v>
          </cell>
          <cell r="CF605">
            <v>4.0000000000000001E-3</v>
          </cell>
          <cell r="CG605">
            <v>4.0000000000000001E-3</v>
          </cell>
          <cell r="CH605">
            <v>1E-3</v>
          </cell>
          <cell r="CI605">
            <v>1E-3</v>
          </cell>
          <cell r="CJ605">
            <v>7.0000000000000001E-3</v>
          </cell>
          <cell r="CK605">
            <v>5.0000000000000001E-3</v>
          </cell>
          <cell r="CL605">
            <v>6.0000000000000001E-3</v>
          </cell>
          <cell r="CM605">
            <v>5.0000000000000001E-3</v>
          </cell>
          <cell r="CN605">
            <v>3.0000000000000001E-3</v>
          </cell>
          <cell r="CO605">
            <v>2E-3</v>
          </cell>
          <cell r="CP605">
            <v>3.0000000000000001E-3</v>
          </cell>
          <cell r="CQ605">
            <v>2E-3</v>
          </cell>
          <cell r="CR605">
            <v>4.0000000000000001E-3</v>
          </cell>
          <cell r="CS605">
            <v>2E-3</v>
          </cell>
          <cell r="CT605">
            <v>3.0000000000000001E-3</v>
          </cell>
          <cell r="CU605">
            <v>1E-3</v>
          </cell>
          <cell r="CV605">
            <v>1E-3</v>
          </cell>
          <cell r="CW605">
            <v>5.0000000000000001E-3</v>
          </cell>
          <cell r="CX605">
            <v>5.0000000000000001E-3</v>
          </cell>
          <cell r="CY605">
            <v>7.0000000000000001E-3</v>
          </cell>
          <cell r="CZ605">
            <v>7.0000000000000001E-3</v>
          </cell>
          <cell r="DA605">
            <v>5.0000000000000001E-3</v>
          </cell>
          <cell r="DB605">
            <v>4.0000000000000001E-3</v>
          </cell>
          <cell r="DC605">
            <v>3.0000000000000001E-3</v>
          </cell>
          <cell r="DD605">
            <v>0</v>
          </cell>
          <cell r="DE605">
            <v>4.0000000000000001E-3</v>
          </cell>
          <cell r="DF605">
            <v>1E-3</v>
          </cell>
          <cell r="DG605">
            <v>4.0000000000000001E-3</v>
          </cell>
          <cell r="DH605">
            <v>5.0000000000000001E-3</v>
          </cell>
          <cell r="DI605">
            <v>2E-3</v>
          </cell>
          <cell r="DJ605">
            <v>0.01</v>
          </cell>
          <cell r="DK605">
            <v>7.0000000000000001E-3</v>
          </cell>
          <cell r="DL605">
            <v>7.0000000000000001E-3</v>
          </cell>
          <cell r="DM605">
            <v>8.0000000000000002E-3</v>
          </cell>
          <cell r="DN605">
            <v>6.0000000000000001E-3</v>
          </cell>
          <cell r="DO605">
            <v>4.0000000000000001E-3</v>
          </cell>
          <cell r="DP605">
            <v>4.0000000000000001E-3</v>
          </cell>
          <cell r="DQ605">
            <v>1E-3</v>
          </cell>
          <cell r="DR605">
            <v>3.0000000000000001E-3</v>
          </cell>
          <cell r="DS605">
            <v>3.0000000000000001E-3</v>
          </cell>
          <cell r="DT605">
            <v>1E-3</v>
          </cell>
          <cell r="DU605">
            <v>2E-3</v>
          </cell>
          <cell r="DV605">
            <v>3.0000000000000001E-3</v>
          </cell>
          <cell r="DW605">
            <v>1E-3</v>
          </cell>
          <cell r="DX605">
            <v>0</v>
          </cell>
          <cell r="DY605">
            <v>7.0000000000000001E-3</v>
          </cell>
          <cell r="DZ605">
            <v>4.0000000000000001E-3</v>
          </cell>
          <cell r="EA605">
            <v>1E-3</v>
          </cell>
          <cell r="EB605">
            <v>2E-3</v>
          </cell>
          <cell r="EC605">
            <v>2E-3</v>
          </cell>
          <cell r="ED605">
            <v>3.0000000000000001E-3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1E-3</v>
          </cell>
          <cell r="W606">
            <v>1E-3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1E-3</v>
          </cell>
          <cell r="AF606">
            <v>0</v>
          </cell>
          <cell r="AG606">
            <v>0</v>
          </cell>
          <cell r="AH606">
            <v>2E-3</v>
          </cell>
          <cell r="AI606">
            <v>0</v>
          </cell>
          <cell r="AJ606">
            <v>1E-3</v>
          </cell>
          <cell r="AK606">
            <v>0</v>
          </cell>
          <cell r="AL606">
            <v>2E-3</v>
          </cell>
          <cell r="AM606">
            <v>1E-3</v>
          </cell>
          <cell r="AN606">
            <v>1E-3</v>
          </cell>
          <cell r="AO606">
            <v>1E-3</v>
          </cell>
          <cell r="AP606">
            <v>0</v>
          </cell>
          <cell r="AQ606">
            <v>0</v>
          </cell>
          <cell r="AR606">
            <v>1E-3</v>
          </cell>
          <cell r="AS606">
            <v>0</v>
          </cell>
          <cell r="AT606">
            <v>2E-3</v>
          </cell>
          <cell r="AU606">
            <v>1E-3</v>
          </cell>
          <cell r="AV606">
            <v>0</v>
          </cell>
          <cell r="AW606">
            <v>0</v>
          </cell>
          <cell r="AX606">
            <v>0</v>
          </cell>
          <cell r="AY606">
            <v>1E-3</v>
          </cell>
          <cell r="AZ606">
            <v>2E-3</v>
          </cell>
          <cell r="BA606">
            <v>1E-3</v>
          </cell>
          <cell r="BB606">
            <v>2E-3</v>
          </cell>
          <cell r="BC606">
            <v>0</v>
          </cell>
          <cell r="BD606">
            <v>0</v>
          </cell>
          <cell r="BE606">
            <v>1E-3</v>
          </cell>
          <cell r="BF606">
            <v>0</v>
          </cell>
          <cell r="BG606">
            <v>1E-3</v>
          </cell>
          <cell r="BH606">
            <v>1E-3</v>
          </cell>
          <cell r="BI606">
            <v>0</v>
          </cell>
          <cell r="BJ606">
            <v>0</v>
          </cell>
          <cell r="BK606">
            <v>1E-3</v>
          </cell>
          <cell r="BL606">
            <v>1E-3</v>
          </cell>
          <cell r="BM606">
            <v>1E-3</v>
          </cell>
          <cell r="BN606">
            <v>1E-3</v>
          </cell>
          <cell r="BO606">
            <v>1E-3</v>
          </cell>
          <cell r="BP606">
            <v>1E-3</v>
          </cell>
          <cell r="BQ606">
            <v>0</v>
          </cell>
          <cell r="BR606">
            <v>1E-3</v>
          </cell>
          <cell r="BS606">
            <v>0</v>
          </cell>
          <cell r="BT606">
            <v>2E-3</v>
          </cell>
          <cell r="BU606">
            <v>0</v>
          </cell>
          <cell r="BV606">
            <v>0</v>
          </cell>
          <cell r="BW606">
            <v>1E-3</v>
          </cell>
          <cell r="BX606">
            <v>1E-3</v>
          </cell>
          <cell r="BY606">
            <v>2E-3</v>
          </cell>
          <cell r="BZ606">
            <v>2E-3</v>
          </cell>
          <cell r="CA606">
            <v>2E-3</v>
          </cell>
          <cell r="CB606">
            <v>1E-3</v>
          </cell>
          <cell r="CC606">
            <v>0</v>
          </cell>
          <cell r="CD606">
            <v>0</v>
          </cell>
          <cell r="CE606">
            <v>1E-3</v>
          </cell>
          <cell r="CF606">
            <v>0</v>
          </cell>
          <cell r="CG606">
            <v>1E-3</v>
          </cell>
          <cell r="CH606">
            <v>1E-3</v>
          </cell>
          <cell r="CI606">
            <v>0</v>
          </cell>
          <cell r="CJ606">
            <v>2E-3</v>
          </cell>
          <cell r="CK606">
            <v>3.0000000000000001E-3</v>
          </cell>
          <cell r="CL606">
            <v>2E-3</v>
          </cell>
          <cell r="CM606">
            <v>1E-3</v>
          </cell>
          <cell r="CN606">
            <v>1E-3</v>
          </cell>
          <cell r="CO606">
            <v>1E-3</v>
          </cell>
          <cell r="CP606">
            <v>0</v>
          </cell>
          <cell r="CQ606">
            <v>0</v>
          </cell>
          <cell r="CR606">
            <v>1E-3</v>
          </cell>
          <cell r="CS606">
            <v>0</v>
          </cell>
          <cell r="CT606">
            <v>0</v>
          </cell>
          <cell r="CU606">
            <v>1E-3</v>
          </cell>
          <cell r="CV606">
            <v>1E-3</v>
          </cell>
          <cell r="CW606">
            <v>3.0000000000000001E-3</v>
          </cell>
          <cell r="CX606">
            <v>2E-3</v>
          </cell>
          <cell r="CY606">
            <v>3.0000000000000001E-3</v>
          </cell>
          <cell r="CZ606">
            <v>2E-3</v>
          </cell>
          <cell r="DA606">
            <v>1E-3</v>
          </cell>
          <cell r="DB606">
            <v>3.0000000000000001E-3</v>
          </cell>
          <cell r="DC606">
            <v>1E-3</v>
          </cell>
          <cell r="DD606">
            <v>0</v>
          </cell>
          <cell r="DE606">
            <v>1E-3</v>
          </cell>
          <cell r="DF606">
            <v>0</v>
          </cell>
          <cell r="DG606">
            <v>2E-3</v>
          </cell>
          <cell r="DH606">
            <v>1E-3</v>
          </cell>
          <cell r="DI606">
            <v>0</v>
          </cell>
          <cell r="DJ606">
            <v>2E-3</v>
          </cell>
          <cell r="DK606">
            <v>1E-3</v>
          </cell>
          <cell r="DL606">
            <v>1E-3</v>
          </cell>
          <cell r="DM606">
            <v>1E-3</v>
          </cell>
          <cell r="DN606">
            <v>1E-3</v>
          </cell>
          <cell r="DO606">
            <v>2E-3</v>
          </cell>
          <cell r="DP606">
            <v>0</v>
          </cell>
          <cell r="DQ606">
            <v>0</v>
          </cell>
          <cell r="DR606">
            <v>1E-3</v>
          </cell>
          <cell r="DS606">
            <v>0</v>
          </cell>
          <cell r="DT606">
            <v>0</v>
          </cell>
          <cell r="DU606">
            <v>1E-3</v>
          </cell>
          <cell r="DV606">
            <v>1E-3</v>
          </cell>
          <cell r="DW606">
            <v>2E-3</v>
          </cell>
          <cell r="DX606">
            <v>2E-3</v>
          </cell>
          <cell r="DY606">
            <v>2E-3</v>
          </cell>
          <cell r="DZ606">
            <v>2E-3</v>
          </cell>
          <cell r="EA606">
            <v>1E-3</v>
          </cell>
          <cell r="EB606">
            <v>1E-3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3.0000000000000001E-3</v>
          </cell>
          <cell r="G607">
            <v>1E-3</v>
          </cell>
          <cell r="H607">
            <v>4.0000000000000001E-3</v>
          </cell>
          <cell r="I607">
            <v>0</v>
          </cell>
          <cell r="J607">
            <v>0</v>
          </cell>
          <cell r="K607">
            <v>0</v>
          </cell>
          <cell r="L607">
            <v>1E-3</v>
          </cell>
          <cell r="M607">
            <v>1E-3</v>
          </cell>
          <cell r="N607">
            <v>1E-3</v>
          </cell>
          <cell r="O607">
            <v>0</v>
          </cell>
          <cell r="P607">
            <v>5.0000000000000001E-3</v>
          </cell>
          <cell r="Q607">
            <v>6.0000000000000001E-3</v>
          </cell>
          <cell r="R607">
            <v>1E-3</v>
          </cell>
          <cell r="S607">
            <v>0</v>
          </cell>
          <cell r="T607">
            <v>2E-3</v>
          </cell>
          <cell r="U607">
            <v>4.0000000000000001E-3</v>
          </cell>
          <cell r="V607">
            <v>0</v>
          </cell>
          <cell r="W607">
            <v>0</v>
          </cell>
          <cell r="X607">
            <v>0</v>
          </cell>
          <cell r="Y607">
            <v>1E-3</v>
          </cell>
          <cell r="Z607">
            <v>0</v>
          </cell>
          <cell r="AA607">
            <v>1E-3</v>
          </cell>
          <cell r="AB607">
            <v>1E-3</v>
          </cell>
          <cell r="AC607">
            <v>1E-3</v>
          </cell>
          <cell r="AD607">
            <v>1E-3</v>
          </cell>
          <cell r="AE607">
            <v>0</v>
          </cell>
          <cell r="AF607">
            <v>0</v>
          </cell>
          <cell r="AG607">
            <v>1E-3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-5.0000000000000001E-3</v>
          </cell>
          <cell r="AQ607">
            <v>1E-3</v>
          </cell>
          <cell r="AR607">
            <v>1E-3</v>
          </cell>
          <cell r="AS607">
            <v>0</v>
          </cell>
          <cell r="AT607">
            <v>0</v>
          </cell>
          <cell r="AU607">
            <v>1E-3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5.0000000000000001E-3</v>
          </cell>
          <cell r="BC607">
            <v>0</v>
          </cell>
          <cell r="BD607">
            <v>4.0000000000000001E-3</v>
          </cell>
          <cell r="BE607">
            <v>0</v>
          </cell>
          <cell r="BF607">
            <v>1E-3</v>
          </cell>
          <cell r="BG607">
            <v>1E-3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1E-3</v>
          </cell>
          <cell r="CN607">
            <v>0</v>
          </cell>
          <cell r="CO607">
            <v>-1E-3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1E-3</v>
          </cell>
          <cell r="DC607">
            <v>0</v>
          </cell>
          <cell r="DD607">
            <v>0</v>
          </cell>
          <cell r="DE607">
            <v>0</v>
          </cell>
          <cell r="DF607">
            <v>1E-3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1E-3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2E-3</v>
          </cell>
          <cell r="DX607">
            <v>0</v>
          </cell>
          <cell r="DY607">
            <v>0</v>
          </cell>
          <cell r="DZ607">
            <v>0</v>
          </cell>
          <cell r="EA607">
            <v>1E-3</v>
          </cell>
          <cell r="EB607">
            <v>1E-3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3.0000000000000001E-3</v>
          </cell>
          <cell r="J608">
            <v>3.0000000000000001E-3</v>
          </cell>
          <cell r="K608">
            <v>4.0000000000000001E-3</v>
          </cell>
          <cell r="L608">
            <v>2E-3</v>
          </cell>
          <cell r="M608">
            <v>1E-3</v>
          </cell>
          <cell r="N608">
            <v>3.0000000000000001E-3</v>
          </cell>
          <cell r="O608">
            <v>1E-3</v>
          </cell>
          <cell r="P608">
            <v>0</v>
          </cell>
          <cell r="Q608">
            <v>0</v>
          </cell>
          <cell r="R608">
            <v>4.0000000000000001E-3</v>
          </cell>
          <cell r="S608">
            <v>0</v>
          </cell>
          <cell r="T608">
            <v>2E-3</v>
          </cell>
          <cell r="U608">
            <v>4.0000000000000001E-3</v>
          </cell>
          <cell r="V608">
            <v>8.0000000000000002E-3</v>
          </cell>
          <cell r="W608">
            <v>8.9999999999999993E-3</v>
          </cell>
          <cell r="X608">
            <v>7.0000000000000001E-3</v>
          </cell>
          <cell r="Y608">
            <v>2E-3</v>
          </cell>
          <cell r="Z608">
            <v>4.0000000000000001E-3</v>
          </cell>
          <cell r="AA608">
            <v>5.0000000000000001E-3</v>
          </cell>
          <cell r="AB608">
            <v>4.0000000000000001E-3</v>
          </cell>
          <cell r="AC608">
            <v>4.0000000000000001E-3</v>
          </cell>
          <cell r="AD608">
            <v>1E-3</v>
          </cell>
          <cell r="AE608">
            <v>2E-3</v>
          </cell>
          <cell r="AF608">
            <v>1E-3</v>
          </cell>
          <cell r="AG608">
            <v>3.0000000000000001E-3</v>
          </cell>
          <cell r="AH608">
            <v>3.0000000000000001E-3</v>
          </cell>
          <cell r="AI608">
            <v>1E-3</v>
          </cell>
          <cell r="AJ608">
            <v>0</v>
          </cell>
          <cell r="AK608">
            <v>2E-3</v>
          </cell>
          <cell r="AL608">
            <v>4.0000000000000001E-3</v>
          </cell>
          <cell r="AM608">
            <v>3.0000000000000001E-3</v>
          </cell>
          <cell r="AN608">
            <v>1E-3</v>
          </cell>
          <cell r="AO608">
            <v>3.0000000000000001E-3</v>
          </cell>
          <cell r="AP608">
            <v>2E-3</v>
          </cell>
          <cell r="AQ608">
            <v>0</v>
          </cell>
          <cell r="AR608">
            <v>2E-3</v>
          </cell>
          <cell r="AS608">
            <v>3.0000000000000001E-3</v>
          </cell>
          <cell r="AT608">
            <v>1E-3</v>
          </cell>
          <cell r="AU608">
            <v>1E-3</v>
          </cell>
          <cell r="AV608">
            <v>0</v>
          </cell>
          <cell r="AW608">
            <v>0</v>
          </cell>
          <cell r="AX608">
            <v>0</v>
          </cell>
          <cell r="AY608">
            <v>2E-3</v>
          </cell>
          <cell r="AZ608">
            <v>1E-3</v>
          </cell>
          <cell r="BA608">
            <v>0</v>
          </cell>
          <cell r="BB608">
            <v>5.0000000000000001E-3</v>
          </cell>
          <cell r="BC608">
            <v>2E-3</v>
          </cell>
          <cell r="BD608">
            <v>2E-3</v>
          </cell>
          <cell r="BE608">
            <v>2E-3</v>
          </cell>
          <cell r="BF608">
            <v>2E-3</v>
          </cell>
          <cell r="BG608">
            <v>1E-3</v>
          </cell>
          <cell r="BH608">
            <v>1E-3</v>
          </cell>
          <cell r="BI608">
            <v>0</v>
          </cell>
          <cell r="BJ608">
            <v>0</v>
          </cell>
          <cell r="BK608">
            <v>0</v>
          </cell>
          <cell r="BL608">
            <v>3.0000000000000001E-3</v>
          </cell>
          <cell r="BM608">
            <v>2E-3</v>
          </cell>
          <cell r="BN608">
            <v>1E-3</v>
          </cell>
          <cell r="BO608">
            <v>1E-3</v>
          </cell>
          <cell r="BP608">
            <v>2E-3</v>
          </cell>
          <cell r="BQ608">
            <v>2E-3</v>
          </cell>
          <cell r="BR608">
            <v>1E-3</v>
          </cell>
          <cell r="BS608">
            <v>2E-3</v>
          </cell>
          <cell r="BT608">
            <v>0</v>
          </cell>
          <cell r="BU608">
            <v>0</v>
          </cell>
          <cell r="BV608">
            <v>0</v>
          </cell>
          <cell r="BW608">
            <v>1E-3</v>
          </cell>
          <cell r="BX608">
            <v>0</v>
          </cell>
          <cell r="BY608">
            <v>2E-3</v>
          </cell>
          <cell r="BZ608">
            <v>2E-3</v>
          </cell>
          <cell r="CA608">
            <v>1E-3</v>
          </cell>
          <cell r="CB608">
            <v>2E-3</v>
          </cell>
          <cell r="CC608">
            <v>2E-3</v>
          </cell>
          <cell r="CD608">
            <v>2E-3</v>
          </cell>
          <cell r="CE608">
            <v>2E-3</v>
          </cell>
          <cell r="CF608">
            <v>3.0000000000000001E-3</v>
          </cell>
          <cell r="CG608">
            <v>1E-3</v>
          </cell>
          <cell r="CH608">
            <v>1E-3</v>
          </cell>
          <cell r="CI608">
            <v>2E-3</v>
          </cell>
          <cell r="CJ608">
            <v>2E-3</v>
          </cell>
          <cell r="CK608">
            <v>2E-3</v>
          </cell>
          <cell r="CL608">
            <v>4.0000000000000001E-3</v>
          </cell>
          <cell r="CM608">
            <v>3.0000000000000001E-3</v>
          </cell>
          <cell r="CN608">
            <v>3.0000000000000001E-3</v>
          </cell>
          <cell r="CO608">
            <v>1E-3</v>
          </cell>
          <cell r="CP608">
            <v>2E-3</v>
          </cell>
          <cell r="CQ608">
            <v>2E-3</v>
          </cell>
          <cell r="CR608">
            <v>2E-3</v>
          </cell>
          <cell r="CS608">
            <v>2E-3</v>
          </cell>
          <cell r="CT608">
            <v>1E-3</v>
          </cell>
          <cell r="CU608">
            <v>1E-3</v>
          </cell>
          <cell r="CV608">
            <v>1E-3</v>
          </cell>
          <cell r="CW608">
            <v>2E-3</v>
          </cell>
          <cell r="CX608">
            <v>2E-3</v>
          </cell>
          <cell r="CY608">
            <v>3.0000000000000001E-3</v>
          </cell>
          <cell r="CZ608">
            <v>4.0000000000000001E-3</v>
          </cell>
          <cell r="DA608">
            <v>2E-3</v>
          </cell>
          <cell r="DB608">
            <v>2E-3</v>
          </cell>
          <cell r="DC608">
            <v>2E-3</v>
          </cell>
          <cell r="DD608">
            <v>2E-3</v>
          </cell>
          <cell r="DE608">
            <v>2E-3</v>
          </cell>
          <cell r="DF608">
            <v>2E-3</v>
          </cell>
          <cell r="DG608">
            <v>1E-3</v>
          </cell>
          <cell r="DH608">
            <v>1E-3</v>
          </cell>
          <cell r="DI608">
            <v>1E-3</v>
          </cell>
          <cell r="DJ608">
            <v>2E-3</v>
          </cell>
          <cell r="DK608">
            <v>1E-3</v>
          </cell>
          <cell r="DL608">
            <v>4.0000000000000001E-3</v>
          </cell>
          <cell r="DM608">
            <v>5.0000000000000001E-3</v>
          </cell>
          <cell r="DN608">
            <v>3.0000000000000001E-3</v>
          </cell>
          <cell r="DO608">
            <v>2E-3</v>
          </cell>
          <cell r="DP608">
            <v>1E-3</v>
          </cell>
          <cell r="DQ608">
            <v>2E-3</v>
          </cell>
          <cell r="DR608">
            <v>2E-3</v>
          </cell>
          <cell r="DS608">
            <v>2E-3</v>
          </cell>
          <cell r="DT608">
            <v>1E-3</v>
          </cell>
          <cell r="DU608">
            <v>1E-3</v>
          </cell>
          <cell r="DV608">
            <v>1E-3</v>
          </cell>
          <cell r="DW608">
            <v>1E-3</v>
          </cell>
          <cell r="DX608">
            <v>2E-3</v>
          </cell>
          <cell r="DY608">
            <v>2E-3</v>
          </cell>
          <cell r="DZ608">
            <v>2E-3</v>
          </cell>
          <cell r="EA608">
            <v>1E-3</v>
          </cell>
          <cell r="EB608">
            <v>1E-3</v>
          </cell>
          <cell r="EC608">
            <v>2E-3</v>
          </cell>
          <cell r="ED608">
            <v>2E-3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1E-3</v>
          </cell>
          <cell r="I609">
            <v>8.0000000000000002E-3</v>
          </cell>
          <cell r="J609">
            <v>1.2999999999999999E-2</v>
          </cell>
          <cell r="K609">
            <v>8.9999999999999993E-3</v>
          </cell>
          <cell r="L609">
            <v>7.0000000000000001E-3</v>
          </cell>
          <cell r="M609">
            <v>5.0000000000000001E-3</v>
          </cell>
          <cell r="N609">
            <v>1.2999999999999999E-2</v>
          </cell>
          <cell r="O609">
            <v>1.0999999999999999E-2</v>
          </cell>
          <cell r="P609">
            <v>4.0000000000000001E-3</v>
          </cell>
          <cell r="Q609">
            <v>2E-3</v>
          </cell>
          <cell r="R609">
            <v>1.2E-2</v>
          </cell>
          <cell r="S609">
            <v>1E-3</v>
          </cell>
          <cell r="T609">
            <v>5.0000000000000001E-3</v>
          </cell>
          <cell r="U609">
            <v>1.7999999999999999E-2</v>
          </cell>
          <cell r="V609">
            <v>3.3000000000000002E-2</v>
          </cell>
          <cell r="W609">
            <v>0.04</v>
          </cell>
          <cell r="X609">
            <v>2.3E-2</v>
          </cell>
          <cell r="Y609">
            <v>8.9999999999999993E-3</v>
          </cell>
          <cell r="Z609">
            <v>1.6E-2</v>
          </cell>
          <cell r="AA609">
            <v>1.0999999999999999E-2</v>
          </cell>
          <cell r="AB609">
            <v>1.6E-2</v>
          </cell>
          <cell r="AC609">
            <v>1.2999999999999999E-2</v>
          </cell>
          <cell r="AD609">
            <v>3.0000000000000001E-3</v>
          </cell>
          <cell r="AE609">
            <v>7.0000000000000001E-3</v>
          </cell>
          <cell r="AF609">
            <v>1E-3</v>
          </cell>
          <cell r="AG609">
            <v>5.0000000000000001E-3</v>
          </cell>
          <cell r="AH609">
            <v>1.6E-2</v>
          </cell>
          <cell r="AI609">
            <v>4.0000000000000001E-3</v>
          </cell>
          <cell r="AJ609">
            <v>5.0000000000000001E-3</v>
          </cell>
          <cell r="AK609">
            <v>1.6E-2</v>
          </cell>
          <cell r="AL609">
            <v>0.01</v>
          </cell>
          <cell r="AM609">
            <v>8.0000000000000002E-3</v>
          </cell>
          <cell r="AN609">
            <v>8.0000000000000002E-3</v>
          </cell>
          <cell r="AO609">
            <v>8.0000000000000002E-3</v>
          </cell>
          <cell r="AP609">
            <v>0.01</v>
          </cell>
          <cell r="AQ609">
            <v>1E-3</v>
          </cell>
          <cell r="AR609">
            <v>6.0000000000000001E-3</v>
          </cell>
          <cell r="AS609">
            <v>8.0000000000000002E-3</v>
          </cell>
          <cell r="AT609">
            <v>5.0000000000000001E-3</v>
          </cell>
          <cell r="AU609">
            <v>4.0000000000000001E-3</v>
          </cell>
          <cell r="AV609">
            <v>2E-3</v>
          </cell>
          <cell r="AW609">
            <v>1E-3</v>
          </cell>
          <cell r="AX609">
            <v>1E-3</v>
          </cell>
          <cell r="AY609">
            <v>8.9999999999999993E-3</v>
          </cell>
          <cell r="AZ609">
            <v>8.0000000000000002E-3</v>
          </cell>
          <cell r="BA609">
            <v>1E-3</v>
          </cell>
          <cell r="BB609">
            <v>1.2E-2</v>
          </cell>
          <cell r="BC609">
            <v>8.9999999999999993E-3</v>
          </cell>
          <cell r="BD609">
            <v>2E-3</v>
          </cell>
          <cell r="BE609">
            <v>5.0000000000000001E-3</v>
          </cell>
          <cell r="BF609">
            <v>1.0999999999999999E-2</v>
          </cell>
          <cell r="BG609">
            <v>7.0000000000000001E-3</v>
          </cell>
          <cell r="BH609">
            <v>2E-3</v>
          </cell>
          <cell r="BI609">
            <v>2E-3</v>
          </cell>
          <cell r="BJ609">
            <v>0</v>
          </cell>
          <cell r="BK609">
            <v>1E-3</v>
          </cell>
          <cell r="BL609">
            <v>8.0000000000000002E-3</v>
          </cell>
          <cell r="BM609">
            <v>3.0000000000000001E-3</v>
          </cell>
          <cell r="BN609">
            <v>1E-3</v>
          </cell>
          <cell r="BO609">
            <v>2E-3</v>
          </cell>
          <cell r="BP609">
            <v>6.0000000000000001E-3</v>
          </cell>
          <cell r="BQ609">
            <v>6.0000000000000001E-3</v>
          </cell>
          <cell r="BR609">
            <v>7.0000000000000001E-3</v>
          </cell>
          <cell r="BS609">
            <v>0.01</v>
          </cell>
          <cell r="BT609">
            <v>4.0000000000000001E-3</v>
          </cell>
          <cell r="BU609">
            <v>4.0000000000000001E-3</v>
          </cell>
          <cell r="BV609">
            <v>1E-3</v>
          </cell>
          <cell r="BW609">
            <v>2E-3</v>
          </cell>
          <cell r="BX609">
            <v>3.0000000000000001E-3</v>
          </cell>
          <cell r="BY609">
            <v>8.9999999999999993E-3</v>
          </cell>
          <cell r="BZ609">
            <v>1.2E-2</v>
          </cell>
          <cell r="CA609">
            <v>5.0000000000000001E-3</v>
          </cell>
          <cell r="CB609">
            <v>7.0000000000000001E-3</v>
          </cell>
          <cell r="CC609">
            <v>7.0000000000000001E-3</v>
          </cell>
          <cell r="CD609">
            <v>4.0000000000000001E-3</v>
          </cell>
          <cell r="CE609">
            <v>7.0000000000000001E-3</v>
          </cell>
          <cell r="CF609">
            <v>7.0000000000000001E-3</v>
          </cell>
          <cell r="CG609">
            <v>6.0000000000000001E-3</v>
          </cell>
          <cell r="CH609">
            <v>4.0000000000000001E-3</v>
          </cell>
          <cell r="CI609">
            <v>3.0000000000000001E-3</v>
          </cell>
          <cell r="CJ609">
            <v>0.01</v>
          </cell>
          <cell r="CK609">
            <v>0.01</v>
          </cell>
          <cell r="CL609">
            <v>8.0000000000000002E-3</v>
          </cell>
          <cell r="CM609">
            <v>7.0000000000000001E-3</v>
          </cell>
          <cell r="CN609">
            <v>8.0000000000000002E-3</v>
          </cell>
          <cell r="CO609">
            <v>1E-3</v>
          </cell>
          <cell r="CP609">
            <v>0.01</v>
          </cell>
          <cell r="CQ609">
            <v>3.0000000000000001E-3</v>
          </cell>
          <cell r="CR609">
            <v>7.0000000000000001E-3</v>
          </cell>
          <cell r="CS609">
            <v>4.0000000000000001E-3</v>
          </cell>
          <cell r="CT609">
            <v>7.0000000000000001E-3</v>
          </cell>
          <cell r="CU609">
            <v>5.0000000000000001E-3</v>
          </cell>
          <cell r="CV609">
            <v>3.0000000000000001E-3</v>
          </cell>
          <cell r="CW609">
            <v>8.9999999999999993E-3</v>
          </cell>
          <cell r="CX609">
            <v>8.9999999999999993E-3</v>
          </cell>
          <cell r="CY609">
            <v>0.01</v>
          </cell>
          <cell r="CZ609">
            <v>8.9999999999999993E-3</v>
          </cell>
          <cell r="DA609">
            <v>3.0000000000000001E-3</v>
          </cell>
          <cell r="DB609">
            <v>1.2E-2</v>
          </cell>
          <cell r="DC609">
            <v>1.2E-2</v>
          </cell>
          <cell r="DD609">
            <v>4.0000000000000001E-3</v>
          </cell>
          <cell r="DE609">
            <v>7.0000000000000001E-3</v>
          </cell>
          <cell r="DF609">
            <v>6.0000000000000001E-3</v>
          </cell>
          <cell r="DG609">
            <v>6.0000000000000001E-3</v>
          </cell>
          <cell r="DH609">
            <v>5.0000000000000001E-3</v>
          </cell>
          <cell r="DI609">
            <v>2E-3</v>
          </cell>
          <cell r="DJ609">
            <v>8.0000000000000002E-3</v>
          </cell>
          <cell r="DK609">
            <v>7.0000000000000001E-3</v>
          </cell>
          <cell r="DL609">
            <v>1.0999999999999999E-2</v>
          </cell>
          <cell r="DM609">
            <v>1.6E-2</v>
          </cell>
          <cell r="DN609">
            <v>5.0000000000000001E-3</v>
          </cell>
          <cell r="DO609">
            <v>5.0000000000000001E-3</v>
          </cell>
          <cell r="DP609">
            <v>7.0000000000000001E-3</v>
          </cell>
          <cell r="DQ609">
            <v>7.0000000000000001E-3</v>
          </cell>
          <cell r="DR609">
            <v>7.0000000000000001E-3</v>
          </cell>
          <cell r="DS609">
            <v>6.0000000000000001E-3</v>
          </cell>
          <cell r="DT609">
            <v>7.0000000000000001E-3</v>
          </cell>
          <cell r="DU609">
            <v>4.0000000000000001E-3</v>
          </cell>
          <cell r="DV609">
            <v>4.0000000000000001E-3</v>
          </cell>
          <cell r="DW609">
            <v>0.01</v>
          </cell>
          <cell r="DX609">
            <v>8.9999999999999993E-3</v>
          </cell>
          <cell r="DY609">
            <v>0.01</v>
          </cell>
          <cell r="DZ609">
            <v>1.0999999999999999E-2</v>
          </cell>
          <cell r="EA609">
            <v>6.0000000000000001E-3</v>
          </cell>
          <cell r="EB609">
            <v>6.0000000000000001E-3</v>
          </cell>
          <cell r="EC609">
            <v>7.0000000000000001E-3</v>
          </cell>
          <cell r="ED609">
            <v>3.0000000000000001E-3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5.0000000000000001E-3</v>
          </cell>
          <cell r="J610">
            <v>6.0000000000000001E-3</v>
          </cell>
          <cell r="K610">
            <v>6.0000000000000001E-3</v>
          </cell>
          <cell r="L610">
            <v>2E-3</v>
          </cell>
          <cell r="M610">
            <v>3.0000000000000001E-3</v>
          </cell>
          <cell r="N610">
            <v>8.0000000000000002E-3</v>
          </cell>
          <cell r="O610">
            <v>3.0000000000000001E-3</v>
          </cell>
          <cell r="P610">
            <v>2E-3</v>
          </cell>
          <cell r="Q610">
            <v>0</v>
          </cell>
          <cell r="R610">
            <v>6.0000000000000001E-3</v>
          </cell>
          <cell r="S610">
            <v>6.0000000000000001E-3</v>
          </cell>
          <cell r="T610">
            <v>7.0000000000000001E-3</v>
          </cell>
          <cell r="U610">
            <v>5.0000000000000001E-3</v>
          </cell>
          <cell r="V610">
            <v>0</v>
          </cell>
          <cell r="W610">
            <v>0</v>
          </cell>
          <cell r="X610">
            <v>5.0000000000000001E-3</v>
          </cell>
          <cell r="Y610">
            <v>8.9999999999999993E-3</v>
          </cell>
          <cell r="Z610">
            <v>0.01</v>
          </cell>
          <cell r="AA610">
            <v>6.0000000000000001E-3</v>
          </cell>
          <cell r="AB610">
            <v>5.0000000000000001E-3</v>
          </cell>
          <cell r="AC610">
            <v>5.0000000000000001E-3</v>
          </cell>
          <cell r="AD610">
            <v>3.0000000000000001E-3</v>
          </cell>
          <cell r="AE610">
            <v>3.0000000000000001E-3</v>
          </cell>
          <cell r="AF610">
            <v>4.0000000000000001E-3</v>
          </cell>
          <cell r="AG610">
            <v>8.0000000000000002E-3</v>
          </cell>
          <cell r="AH610">
            <v>1E-3</v>
          </cell>
          <cell r="AI610">
            <v>1E-3</v>
          </cell>
          <cell r="AJ610">
            <v>1E-3</v>
          </cell>
          <cell r="AK610">
            <v>1E-3</v>
          </cell>
          <cell r="AL610">
            <v>5.0000000000000001E-3</v>
          </cell>
          <cell r="AM610">
            <v>4.0000000000000001E-3</v>
          </cell>
          <cell r="AN610">
            <v>2E-3</v>
          </cell>
          <cell r="AO610">
            <v>1E-3</v>
          </cell>
          <cell r="AP610">
            <v>-1E-3</v>
          </cell>
          <cell r="AQ610">
            <v>2E-3</v>
          </cell>
          <cell r="AR610">
            <v>2E-3</v>
          </cell>
          <cell r="AS610">
            <v>3.0000000000000001E-3</v>
          </cell>
          <cell r="AT610">
            <v>1E-3</v>
          </cell>
          <cell r="AU610">
            <v>1E-3</v>
          </cell>
          <cell r="AV610">
            <v>0</v>
          </cell>
          <cell r="AW610">
            <v>0</v>
          </cell>
          <cell r="AX610">
            <v>0</v>
          </cell>
          <cell r="AY610">
            <v>2E-3</v>
          </cell>
          <cell r="AZ610">
            <v>2E-3</v>
          </cell>
          <cell r="BA610">
            <v>1E-3</v>
          </cell>
          <cell r="BB610">
            <v>4.0000000000000001E-3</v>
          </cell>
          <cell r="BC610">
            <v>2E-3</v>
          </cell>
          <cell r="BD610">
            <v>4.0000000000000001E-3</v>
          </cell>
          <cell r="BE610">
            <v>2E-3</v>
          </cell>
          <cell r="BF610">
            <v>3.0000000000000001E-3</v>
          </cell>
          <cell r="BG610">
            <v>2E-3</v>
          </cell>
          <cell r="BH610">
            <v>1E-3</v>
          </cell>
          <cell r="BI610">
            <v>0</v>
          </cell>
          <cell r="BJ610">
            <v>0</v>
          </cell>
          <cell r="BK610">
            <v>0</v>
          </cell>
          <cell r="BL610">
            <v>3.0000000000000001E-3</v>
          </cell>
          <cell r="BM610">
            <v>1E-3</v>
          </cell>
          <cell r="BN610">
            <v>1E-3</v>
          </cell>
          <cell r="BO610">
            <v>1E-3</v>
          </cell>
          <cell r="BP610">
            <v>2E-3</v>
          </cell>
          <cell r="BQ610">
            <v>3.0000000000000001E-3</v>
          </cell>
          <cell r="BR610">
            <v>2E-3</v>
          </cell>
          <cell r="BS610">
            <v>3.0000000000000001E-3</v>
          </cell>
          <cell r="BT610">
            <v>-1E-3</v>
          </cell>
          <cell r="BU610">
            <v>0</v>
          </cell>
          <cell r="BV610">
            <v>0</v>
          </cell>
          <cell r="BW610">
            <v>2E-3</v>
          </cell>
          <cell r="BX610">
            <v>0</v>
          </cell>
          <cell r="BY610">
            <v>3.0000000000000001E-3</v>
          </cell>
          <cell r="BZ610">
            <v>2E-3</v>
          </cell>
          <cell r="CA610">
            <v>1E-3</v>
          </cell>
          <cell r="CB610">
            <v>1E-3</v>
          </cell>
          <cell r="CC610">
            <v>2E-3</v>
          </cell>
          <cell r="CD610">
            <v>3.0000000000000001E-3</v>
          </cell>
          <cell r="CE610">
            <v>3.0000000000000001E-3</v>
          </cell>
          <cell r="CF610">
            <v>3.0000000000000001E-3</v>
          </cell>
          <cell r="CG610">
            <v>2E-3</v>
          </cell>
          <cell r="CH610">
            <v>1E-3</v>
          </cell>
          <cell r="CI610">
            <v>3.0000000000000001E-3</v>
          </cell>
          <cell r="CJ610">
            <v>3.0000000000000001E-3</v>
          </cell>
          <cell r="CK610">
            <v>2E-3</v>
          </cell>
          <cell r="CL610">
            <v>4.0000000000000001E-3</v>
          </cell>
          <cell r="CM610">
            <v>3.0000000000000001E-3</v>
          </cell>
          <cell r="CN610">
            <v>4.0000000000000001E-3</v>
          </cell>
          <cell r="CO610">
            <v>0</v>
          </cell>
          <cell r="CP610">
            <v>2E-3</v>
          </cell>
          <cell r="CQ610">
            <v>5.0000000000000001E-3</v>
          </cell>
          <cell r="CR610">
            <v>3.0000000000000001E-3</v>
          </cell>
          <cell r="CS610">
            <v>5.0000000000000001E-3</v>
          </cell>
          <cell r="CT610">
            <v>1E-3</v>
          </cell>
          <cell r="CU610">
            <v>1E-3</v>
          </cell>
          <cell r="CV610">
            <v>1E-3</v>
          </cell>
          <cell r="CW610">
            <v>1E-3</v>
          </cell>
          <cell r="CX610">
            <v>2E-3</v>
          </cell>
          <cell r="CY610">
            <v>3.0000000000000001E-3</v>
          </cell>
          <cell r="CZ610">
            <v>5.0000000000000001E-3</v>
          </cell>
          <cell r="DA610">
            <v>2E-3</v>
          </cell>
          <cell r="DB610">
            <v>2E-3</v>
          </cell>
          <cell r="DC610">
            <v>2E-3</v>
          </cell>
          <cell r="DD610">
            <v>3.0000000000000001E-3</v>
          </cell>
          <cell r="DE610">
            <v>3.0000000000000001E-3</v>
          </cell>
          <cell r="DF610">
            <v>5.0000000000000001E-3</v>
          </cell>
          <cell r="DG610">
            <v>1E-3</v>
          </cell>
          <cell r="DH610">
            <v>1E-3</v>
          </cell>
          <cell r="DI610">
            <v>1E-3</v>
          </cell>
          <cell r="DJ610">
            <v>1E-3</v>
          </cell>
          <cell r="DK610">
            <v>2E-3</v>
          </cell>
          <cell r="DL610">
            <v>3.0000000000000001E-3</v>
          </cell>
          <cell r="DM610">
            <v>7.0000000000000001E-3</v>
          </cell>
          <cell r="DN610">
            <v>2E-3</v>
          </cell>
          <cell r="DO610">
            <v>2E-3</v>
          </cell>
          <cell r="DP610">
            <v>3.0000000000000001E-3</v>
          </cell>
          <cell r="DQ610">
            <v>3.0000000000000001E-3</v>
          </cell>
          <cell r="DR610">
            <v>1E-3</v>
          </cell>
          <cell r="DS610">
            <v>0</v>
          </cell>
          <cell r="DT610">
            <v>1E-3</v>
          </cell>
          <cell r="DU610">
            <v>1E-3</v>
          </cell>
          <cell r="DV610">
            <v>0</v>
          </cell>
          <cell r="DW610">
            <v>1E-3</v>
          </cell>
          <cell r="DX610">
            <v>0</v>
          </cell>
          <cell r="DY610">
            <v>2E-3</v>
          </cell>
          <cell r="DZ610">
            <v>1E-3</v>
          </cell>
          <cell r="EA610">
            <v>0</v>
          </cell>
          <cell r="EB610">
            <v>1E-3</v>
          </cell>
          <cell r="EC610">
            <v>1E-3</v>
          </cell>
          <cell r="ED610">
            <v>2E-3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1E-3</v>
          </cell>
          <cell r="K611">
            <v>6.0000000000000001E-3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4.0000000000000001E-3</v>
          </cell>
          <cell r="S611">
            <v>0</v>
          </cell>
          <cell r="T611">
            <v>0</v>
          </cell>
          <cell r="U611">
            <v>3.0000000000000001E-3</v>
          </cell>
          <cell r="V611">
            <v>3.1E-2</v>
          </cell>
          <cell r="W611">
            <v>8.9999999999999993E-3</v>
          </cell>
          <cell r="X611">
            <v>1.2999999999999999E-2</v>
          </cell>
          <cell r="Y611">
            <v>2E-3</v>
          </cell>
          <cell r="Z611">
            <v>4.0000000000000001E-3</v>
          </cell>
          <cell r="AA611">
            <v>6.0000000000000001E-3</v>
          </cell>
          <cell r="AB611">
            <v>4.0000000000000001E-3</v>
          </cell>
          <cell r="AC611">
            <v>0</v>
          </cell>
          <cell r="AD611">
            <v>0</v>
          </cell>
          <cell r="AE611">
            <v>3.0000000000000001E-3</v>
          </cell>
          <cell r="AF611">
            <v>3.0000000000000001E-3</v>
          </cell>
          <cell r="AG611">
            <v>4.0000000000000001E-3</v>
          </cell>
          <cell r="AH611">
            <v>4.0000000000000001E-3</v>
          </cell>
          <cell r="AI611">
            <v>0</v>
          </cell>
          <cell r="AJ611">
            <v>0</v>
          </cell>
          <cell r="AK611">
            <v>0</v>
          </cell>
          <cell r="AL611">
            <v>5.0000000000000001E-3</v>
          </cell>
          <cell r="AM611">
            <v>2E-3</v>
          </cell>
          <cell r="AN611">
            <v>0</v>
          </cell>
          <cell r="AO611">
            <v>3.0000000000000001E-3</v>
          </cell>
          <cell r="AP611">
            <v>-0.02</v>
          </cell>
          <cell r="AQ611">
            <v>1.6E-2</v>
          </cell>
          <cell r="AR611">
            <v>7.0000000000000001E-3</v>
          </cell>
          <cell r="AS611">
            <v>6.0000000000000001E-3</v>
          </cell>
          <cell r="AT611">
            <v>0</v>
          </cell>
          <cell r="AU611">
            <v>5.0000000000000001E-3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4.0000000000000001E-3</v>
          </cell>
          <cell r="BA611">
            <v>3.0000000000000001E-3</v>
          </cell>
          <cell r="BB611">
            <v>2.9000000000000001E-2</v>
          </cell>
          <cell r="BC611">
            <v>2E-3</v>
          </cell>
          <cell r="BD611">
            <v>1.4E-2</v>
          </cell>
          <cell r="BE611">
            <v>1E-3</v>
          </cell>
          <cell r="BF611">
            <v>2E-3</v>
          </cell>
          <cell r="BG611">
            <v>2E-3</v>
          </cell>
          <cell r="BH611">
            <v>2E-3</v>
          </cell>
          <cell r="BI611">
            <v>0</v>
          </cell>
          <cell r="BJ611">
            <v>0</v>
          </cell>
          <cell r="BK611">
            <v>0</v>
          </cell>
          <cell r="BL611">
            <v>1E-3</v>
          </cell>
          <cell r="BM611">
            <v>-1E-3</v>
          </cell>
          <cell r="BN611">
            <v>0</v>
          </cell>
          <cell r="BO611">
            <v>2E-3</v>
          </cell>
          <cell r="BP611">
            <v>2E-3</v>
          </cell>
          <cell r="BQ611">
            <v>1E-3</v>
          </cell>
          <cell r="BR611">
            <v>2E-3</v>
          </cell>
          <cell r="BS611">
            <v>3.0000000000000001E-3</v>
          </cell>
          <cell r="BT611">
            <v>-0.01</v>
          </cell>
          <cell r="BU611">
            <v>2E-3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2E-3</v>
          </cell>
          <cell r="CA611">
            <v>0</v>
          </cell>
          <cell r="CB611">
            <v>7.0000000000000001E-3</v>
          </cell>
          <cell r="CC611">
            <v>6.0000000000000001E-3</v>
          </cell>
          <cell r="CD611">
            <v>4.0000000000000001E-3</v>
          </cell>
          <cell r="CE611">
            <v>1E-3</v>
          </cell>
          <cell r="CF611">
            <v>-3.0000000000000001E-3</v>
          </cell>
          <cell r="CG611">
            <v>2E-3</v>
          </cell>
          <cell r="CH611">
            <v>2E-3</v>
          </cell>
          <cell r="CI611">
            <v>1E-3</v>
          </cell>
          <cell r="CJ611">
            <v>3.0000000000000001E-3</v>
          </cell>
          <cell r="CK611">
            <v>7.0000000000000001E-3</v>
          </cell>
          <cell r="CL611">
            <v>6.0000000000000001E-3</v>
          </cell>
          <cell r="CM611">
            <v>6.0000000000000001E-3</v>
          </cell>
          <cell r="CN611">
            <v>5.0000000000000001E-3</v>
          </cell>
          <cell r="CO611">
            <v>-1.4999999999999999E-2</v>
          </cell>
          <cell r="CP611">
            <v>0</v>
          </cell>
          <cell r="CQ611">
            <v>5.0000000000000001E-3</v>
          </cell>
          <cell r="CR611">
            <v>4.0000000000000001E-3</v>
          </cell>
          <cell r="CS611">
            <v>6.0000000000000001E-3</v>
          </cell>
          <cell r="CT611">
            <v>5.0000000000000001E-3</v>
          </cell>
          <cell r="CU611">
            <v>2E-3</v>
          </cell>
          <cell r="CV611">
            <v>1E-3</v>
          </cell>
          <cell r="CW611">
            <v>0</v>
          </cell>
          <cell r="CX611">
            <v>1E-3</v>
          </cell>
          <cell r="CY611">
            <v>4.0000000000000001E-3</v>
          </cell>
          <cell r="CZ611">
            <v>2E-3</v>
          </cell>
          <cell r="DA611">
            <v>-1.6E-2</v>
          </cell>
          <cell r="DB611">
            <v>1.4E-2</v>
          </cell>
          <cell r="DC611">
            <v>1.7999999999999999E-2</v>
          </cell>
          <cell r="DD611">
            <v>5.0000000000000001E-3</v>
          </cell>
          <cell r="DE611">
            <v>3.0000000000000001E-3</v>
          </cell>
          <cell r="DF611">
            <v>7.0000000000000001E-3</v>
          </cell>
          <cell r="DG611">
            <v>2E-3</v>
          </cell>
          <cell r="DH611">
            <v>3.0000000000000001E-3</v>
          </cell>
          <cell r="DI611">
            <v>2E-3</v>
          </cell>
          <cell r="DJ611">
            <v>0</v>
          </cell>
          <cell r="DK611">
            <v>1E-3</v>
          </cell>
          <cell r="DL611">
            <v>1E-3</v>
          </cell>
          <cell r="DM611">
            <v>5.0000000000000001E-3</v>
          </cell>
          <cell r="DN611">
            <v>4.0000000000000001E-3</v>
          </cell>
          <cell r="DO611">
            <v>1E-3</v>
          </cell>
          <cell r="DP611">
            <v>2E-3</v>
          </cell>
          <cell r="DQ611">
            <v>2E-3</v>
          </cell>
          <cell r="DR611">
            <v>4.0000000000000001E-3</v>
          </cell>
          <cell r="DS611">
            <v>4.0000000000000001E-3</v>
          </cell>
          <cell r="DT611">
            <v>4.0000000000000001E-3</v>
          </cell>
          <cell r="DU611">
            <v>2E-3</v>
          </cell>
          <cell r="DV611">
            <v>3.0000000000000001E-3</v>
          </cell>
          <cell r="DW611">
            <v>5.0000000000000001E-3</v>
          </cell>
          <cell r="DX611">
            <v>2E-3</v>
          </cell>
          <cell r="DY611">
            <v>6.0000000000000001E-3</v>
          </cell>
          <cell r="DZ611">
            <v>6.0000000000000001E-3</v>
          </cell>
          <cell r="EA611">
            <v>4.0000000000000001E-3</v>
          </cell>
          <cell r="EB611">
            <v>2E-3</v>
          </cell>
          <cell r="EC611">
            <v>2E-3</v>
          </cell>
          <cell r="ED611">
            <v>8.0000000000000002E-3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3.0000000000000001E-3</v>
          </cell>
          <cell r="AF612">
            <v>0</v>
          </cell>
          <cell r="AG612">
            <v>0</v>
          </cell>
          <cell r="AH612">
            <v>8.0000000000000002E-3</v>
          </cell>
          <cell r="AI612">
            <v>0</v>
          </cell>
          <cell r="AJ612">
            <v>4.0000000000000001E-3</v>
          </cell>
          <cell r="AK612">
            <v>3.0000000000000001E-3</v>
          </cell>
          <cell r="AL612">
            <v>5.0000000000000001E-3</v>
          </cell>
          <cell r="AM612">
            <v>4.0000000000000001E-3</v>
          </cell>
          <cell r="AN612">
            <v>3.0000000000000001E-3</v>
          </cell>
          <cell r="AO612">
            <v>3.0000000000000001E-3</v>
          </cell>
          <cell r="AP612">
            <v>1E-3</v>
          </cell>
          <cell r="AQ612">
            <v>0</v>
          </cell>
          <cell r="AR612">
            <v>3.0000000000000001E-3</v>
          </cell>
          <cell r="AS612">
            <v>0</v>
          </cell>
          <cell r="AT612">
            <v>3.0000000000000001E-3</v>
          </cell>
          <cell r="AU612">
            <v>3.0000000000000001E-3</v>
          </cell>
          <cell r="AV612">
            <v>1E-3</v>
          </cell>
          <cell r="AW612">
            <v>0</v>
          </cell>
          <cell r="AX612">
            <v>1E-3</v>
          </cell>
          <cell r="AY612">
            <v>4.0000000000000001E-3</v>
          </cell>
          <cell r="AZ612">
            <v>5.0000000000000001E-3</v>
          </cell>
          <cell r="BA612">
            <v>3.0000000000000001E-3</v>
          </cell>
          <cell r="BB612">
            <v>1.0999999999999999E-2</v>
          </cell>
          <cell r="BC612">
            <v>3.0000000000000001E-3</v>
          </cell>
          <cell r="BD612">
            <v>0</v>
          </cell>
          <cell r="BE612">
            <v>3.0000000000000001E-3</v>
          </cell>
          <cell r="BF612">
            <v>1E-3</v>
          </cell>
          <cell r="BG612">
            <v>2E-3</v>
          </cell>
          <cell r="BH612">
            <v>2E-3</v>
          </cell>
          <cell r="BI612">
            <v>1E-3</v>
          </cell>
          <cell r="BJ612">
            <v>1E-3</v>
          </cell>
          <cell r="BK612">
            <v>1E-3</v>
          </cell>
          <cell r="BL612">
            <v>7.0000000000000001E-3</v>
          </cell>
          <cell r="BM612">
            <v>5.0000000000000001E-3</v>
          </cell>
          <cell r="BN612">
            <v>5.0000000000000001E-3</v>
          </cell>
          <cell r="BO612">
            <v>4.0000000000000001E-3</v>
          </cell>
          <cell r="BP612">
            <v>2E-3</v>
          </cell>
          <cell r="BQ612">
            <v>0</v>
          </cell>
          <cell r="BR612">
            <v>3.0000000000000001E-3</v>
          </cell>
          <cell r="BS612">
            <v>2E-3</v>
          </cell>
          <cell r="BT612">
            <v>1E-3</v>
          </cell>
          <cell r="BU612">
            <v>3.0000000000000001E-3</v>
          </cell>
          <cell r="BV612">
            <v>1E-3</v>
          </cell>
          <cell r="BW612">
            <v>4.0000000000000001E-3</v>
          </cell>
          <cell r="BX612">
            <v>4.0000000000000001E-3</v>
          </cell>
          <cell r="BY612">
            <v>6.0000000000000001E-3</v>
          </cell>
          <cell r="BZ612">
            <v>6.0000000000000001E-3</v>
          </cell>
          <cell r="CA612">
            <v>4.0000000000000001E-3</v>
          </cell>
          <cell r="CB612">
            <v>3.0000000000000001E-3</v>
          </cell>
          <cell r="CC612">
            <v>1E-3</v>
          </cell>
          <cell r="CD612">
            <v>0</v>
          </cell>
          <cell r="CE612">
            <v>4.0000000000000001E-3</v>
          </cell>
          <cell r="CF612">
            <v>1E-3</v>
          </cell>
          <cell r="CG612">
            <v>2E-3</v>
          </cell>
          <cell r="CH612">
            <v>2E-3</v>
          </cell>
          <cell r="CI612">
            <v>1E-3</v>
          </cell>
          <cell r="CJ612">
            <v>8.9999999999999993E-3</v>
          </cell>
          <cell r="CK612">
            <v>6.0000000000000001E-3</v>
          </cell>
          <cell r="CL612">
            <v>5.0000000000000001E-3</v>
          </cell>
          <cell r="CM612">
            <v>4.0000000000000001E-3</v>
          </cell>
          <cell r="CN612">
            <v>4.0000000000000001E-3</v>
          </cell>
          <cell r="CO612">
            <v>2E-3</v>
          </cell>
          <cell r="CP612">
            <v>3.0000000000000001E-3</v>
          </cell>
          <cell r="CQ612">
            <v>0</v>
          </cell>
          <cell r="CR612">
            <v>4.0000000000000001E-3</v>
          </cell>
          <cell r="CS612">
            <v>0</v>
          </cell>
          <cell r="CT612">
            <v>2E-3</v>
          </cell>
          <cell r="CU612">
            <v>5.0000000000000001E-3</v>
          </cell>
          <cell r="CV612">
            <v>1E-3</v>
          </cell>
          <cell r="CW612">
            <v>8.0000000000000002E-3</v>
          </cell>
          <cell r="CX612">
            <v>7.0000000000000001E-3</v>
          </cell>
          <cell r="CY612">
            <v>6.0000000000000001E-3</v>
          </cell>
          <cell r="CZ612">
            <v>5.0000000000000001E-3</v>
          </cell>
          <cell r="DA612">
            <v>8.0000000000000002E-3</v>
          </cell>
          <cell r="DB612">
            <v>6.0000000000000001E-3</v>
          </cell>
          <cell r="DC612">
            <v>1E-3</v>
          </cell>
          <cell r="DD612">
            <v>0</v>
          </cell>
          <cell r="DE612">
            <v>4.0000000000000001E-3</v>
          </cell>
          <cell r="DF612">
            <v>1E-3</v>
          </cell>
          <cell r="DG612">
            <v>4.0000000000000001E-3</v>
          </cell>
          <cell r="DH612">
            <v>2E-3</v>
          </cell>
          <cell r="DI612">
            <v>3.0000000000000001E-3</v>
          </cell>
          <cell r="DJ612">
            <v>5.0000000000000001E-3</v>
          </cell>
          <cell r="DK612">
            <v>7.0000000000000001E-3</v>
          </cell>
          <cell r="DL612">
            <v>5.0000000000000001E-3</v>
          </cell>
          <cell r="DM612">
            <v>7.0000000000000001E-3</v>
          </cell>
          <cell r="DN612">
            <v>4.0000000000000001E-3</v>
          </cell>
          <cell r="DO612">
            <v>5.0000000000000001E-3</v>
          </cell>
          <cell r="DP612">
            <v>2E-3</v>
          </cell>
          <cell r="DQ612">
            <v>0</v>
          </cell>
          <cell r="DR612">
            <v>4.0000000000000001E-3</v>
          </cell>
          <cell r="DS612">
            <v>0</v>
          </cell>
          <cell r="DT612">
            <v>3.0000000000000001E-3</v>
          </cell>
          <cell r="DU612">
            <v>4.0000000000000001E-3</v>
          </cell>
          <cell r="DV612">
            <v>7.0000000000000001E-3</v>
          </cell>
          <cell r="DW612">
            <v>0.01</v>
          </cell>
          <cell r="DX612">
            <v>3.0000000000000001E-3</v>
          </cell>
          <cell r="DY612">
            <v>7.0000000000000001E-3</v>
          </cell>
          <cell r="DZ612">
            <v>7.0000000000000001E-3</v>
          </cell>
          <cell r="EA612">
            <v>4.0000000000000001E-3</v>
          </cell>
          <cell r="EB612">
            <v>3.0000000000000001E-3</v>
          </cell>
          <cell r="EC612">
            <v>3.0000000000000001E-3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1E-3</v>
          </cell>
          <cell r="Q614">
            <v>0</v>
          </cell>
          <cell r="R614">
            <v>3.0000000000000001E-3</v>
          </cell>
          <cell r="S614">
            <v>2E-3</v>
          </cell>
          <cell r="T614">
            <v>6.0000000000000001E-3</v>
          </cell>
          <cell r="U614">
            <v>6.0000000000000001E-3</v>
          </cell>
          <cell r="V614">
            <v>2E-3</v>
          </cell>
          <cell r="W614">
            <v>0</v>
          </cell>
          <cell r="X614">
            <v>0</v>
          </cell>
          <cell r="Y614">
            <v>0</v>
          </cell>
          <cell r="Z614">
            <v>1E-3</v>
          </cell>
          <cell r="AA614">
            <v>0</v>
          </cell>
          <cell r="AB614">
            <v>3.0000000000000001E-3</v>
          </cell>
          <cell r="AC614">
            <v>0</v>
          </cell>
          <cell r="AD614">
            <v>5.0000000000000001E-3</v>
          </cell>
          <cell r="AE614">
            <v>4.0000000000000001E-3</v>
          </cell>
          <cell r="AF614">
            <v>0</v>
          </cell>
          <cell r="AG614">
            <v>-2E-3</v>
          </cell>
          <cell r="AH614">
            <v>1E-3</v>
          </cell>
          <cell r="AI614">
            <v>2E-3</v>
          </cell>
          <cell r="AJ614">
            <v>4.0000000000000001E-3</v>
          </cell>
          <cell r="AK614">
            <v>1.2E-2</v>
          </cell>
          <cell r="AL614">
            <v>5.0000000000000001E-3</v>
          </cell>
          <cell r="AM614">
            <v>7.0000000000000001E-3</v>
          </cell>
          <cell r="AN614">
            <v>3.0000000000000001E-3</v>
          </cell>
          <cell r="AO614">
            <v>7.0000000000000001E-3</v>
          </cell>
          <cell r="AP614">
            <v>3.0000000000000001E-3</v>
          </cell>
          <cell r="AQ614">
            <v>0</v>
          </cell>
          <cell r="AR614">
            <v>2E-3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2E-3</v>
          </cell>
          <cell r="AX614">
            <v>1E-3</v>
          </cell>
          <cell r="AY614">
            <v>5.0000000000000001E-3</v>
          </cell>
          <cell r="AZ614">
            <v>5.0000000000000001E-3</v>
          </cell>
          <cell r="BA614">
            <v>1E-3</v>
          </cell>
          <cell r="BB614">
            <v>4.0000000000000001E-3</v>
          </cell>
          <cell r="BC614">
            <v>0</v>
          </cell>
          <cell r="BD614">
            <v>1E-3</v>
          </cell>
          <cell r="BE614">
            <v>2E-3</v>
          </cell>
          <cell r="BF614">
            <v>0</v>
          </cell>
          <cell r="BG614">
            <v>1E-3</v>
          </cell>
          <cell r="BH614">
            <v>1E-3</v>
          </cell>
          <cell r="BI614">
            <v>2E-3</v>
          </cell>
          <cell r="BJ614">
            <v>2E-3</v>
          </cell>
          <cell r="BK614">
            <v>2E-3</v>
          </cell>
          <cell r="BL614">
            <v>6.0000000000000001E-3</v>
          </cell>
          <cell r="BM614">
            <v>3.0000000000000001E-3</v>
          </cell>
          <cell r="BN614">
            <v>1E-3</v>
          </cell>
          <cell r="BO614">
            <v>5.0000000000000001E-3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-3.0000000000000001E-3</v>
          </cell>
          <cell r="BU614">
            <v>1E-3</v>
          </cell>
          <cell r="BV614">
            <v>1E-3</v>
          </cell>
          <cell r="BW614">
            <v>0</v>
          </cell>
          <cell r="BX614">
            <v>6.0000000000000001E-3</v>
          </cell>
          <cell r="BY614">
            <v>3.0000000000000001E-3</v>
          </cell>
          <cell r="BZ614">
            <v>0</v>
          </cell>
          <cell r="CA614">
            <v>2E-3</v>
          </cell>
          <cell r="CB614">
            <v>0</v>
          </cell>
          <cell r="CC614">
            <v>0</v>
          </cell>
          <cell r="CD614">
            <v>0</v>
          </cell>
          <cell r="CE614">
            <v>1E-3</v>
          </cell>
          <cell r="CF614">
            <v>0</v>
          </cell>
          <cell r="CG614">
            <v>0</v>
          </cell>
          <cell r="CH614">
            <v>0</v>
          </cell>
          <cell r="CI614">
            <v>1E-3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2E-3</v>
          </cell>
          <cell r="CO614">
            <v>-0.02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-2E-3</v>
          </cell>
          <cell r="DB614">
            <v>2E-3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-3.0000000000000001E-3</v>
          </cell>
          <cell r="DN614">
            <v>1E-3</v>
          </cell>
          <cell r="DO614">
            <v>1E-3</v>
          </cell>
          <cell r="DP614">
            <v>0</v>
          </cell>
          <cell r="DQ614">
            <v>0</v>
          </cell>
          <cell r="DR614">
            <v>2E-3</v>
          </cell>
          <cell r="DS614">
            <v>1E-3</v>
          </cell>
          <cell r="DT614">
            <v>0</v>
          </cell>
          <cell r="DU614">
            <v>1E-3</v>
          </cell>
          <cell r="DV614">
            <v>1E-3</v>
          </cell>
          <cell r="DW614">
            <v>0</v>
          </cell>
          <cell r="DX614">
            <v>0</v>
          </cell>
          <cell r="DY614">
            <v>4.0000000000000001E-3</v>
          </cell>
          <cell r="DZ614">
            <v>4.0000000000000001E-3</v>
          </cell>
          <cell r="EA614">
            <v>0</v>
          </cell>
          <cell r="EB614">
            <v>1E-3</v>
          </cell>
          <cell r="EC614">
            <v>0</v>
          </cell>
          <cell r="ED614">
            <v>3.0000000000000001E-3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7.0000000000000001E-3</v>
          </cell>
          <cell r="H616">
            <v>0</v>
          </cell>
          <cell r="I616">
            <v>0</v>
          </cell>
          <cell r="J616">
            <v>0</v>
          </cell>
          <cell r="K616">
            <v>1E-3</v>
          </cell>
          <cell r="L616">
            <v>0</v>
          </cell>
          <cell r="M616">
            <v>0</v>
          </cell>
          <cell r="N616">
            <v>1E-3</v>
          </cell>
          <cell r="O616">
            <v>0</v>
          </cell>
          <cell r="P616">
            <v>0</v>
          </cell>
          <cell r="Q616">
            <v>0</v>
          </cell>
          <cell r="R616">
            <v>-1E-3</v>
          </cell>
          <cell r="S616">
            <v>0</v>
          </cell>
          <cell r="T616">
            <v>0</v>
          </cell>
          <cell r="U616">
            <v>2E-3</v>
          </cell>
          <cell r="V616">
            <v>0</v>
          </cell>
          <cell r="W616">
            <v>-2E-3</v>
          </cell>
          <cell r="X616">
            <v>-6.0000000000000001E-3</v>
          </cell>
          <cell r="Y616">
            <v>1E-3</v>
          </cell>
          <cell r="Z616">
            <v>0</v>
          </cell>
          <cell r="AA616">
            <v>0</v>
          </cell>
          <cell r="AB616">
            <v>1E-3</v>
          </cell>
          <cell r="AC616">
            <v>0</v>
          </cell>
          <cell r="AD616">
            <v>0</v>
          </cell>
          <cell r="AE616">
            <v>5.0000000000000001E-3</v>
          </cell>
          <cell r="AF616">
            <v>1E-3</v>
          </cell>
          <cell r="AG616">
            <v>2E-3</v>
          </cell>
          <cell r="AH616">
            <v>1E-3</v>
          </cell>
          <cell r="AI616">
            <v>2E-3</v>
          </cell>
          <cell r="AJ616">
            <v>7.0000000000000001E-3</v>
          </cell>
          <cell r="AK616">
            <v>7.0000000000000001E-3</v>
          </cell>
          <cell r="AL616">
            <v>8.0000000000000002E-3</v>
          </cell>
          <cell r="AM616">
            <v>8.0000000000000002E-3</v>
          </cell>
          <cell r="AN616">
            <v>5.0000000000000001E-3</v>
          </cell>
          <cell r="AO616">
            <v>7.0000000000000001E-3</v>
          </cell>
          <cell r="AP616">
            <v>6.0000000000000001E-3</v>
          </cell>
          <cell r="AQ616">
            <v>0</v>
          </cell>
          <cell r="AR616">
            <v>2E-3</v>
          </cell>
          <cell r="AS616">
            <v>0</v>
          </cell>
          <cell r="AT616">
            <v>0</v>
          </cell>
          <cell r="AU616">
            <v>0</v>
          </cell>
          <cell r="AV616">
            <v>2E-3</v>
          </cell>
          <cell r="AW616">
            <v>1E-3</v>
          </cell>
          <cell r="AX616">
            <v>2E-3</v>
          </cell>
          <cell r="AY616">
            <v>6.0000000000000001E-3</v>
          </cell>
          <cell r="AZ616">
            <v>8.0000000000000002E-3</v>
          </cell>
          <cell r="BA616">
            <v>2E-3</v>
          </cell>
          <cell r="BB616">
            <v>-5.0000000000000001E-3</v>
          </cell>
          <cell r="BC616">
            <v>1E-3</v>
          </cell>
          <cell r="BD616">
            <v>0</v>
          </cell>
          <cell r="BE616">
            <v>3.0000000000000001E-3</v>
          </cell>
          <cell r="BF616">
            <v>2E-3</v>
          </cell>
          <cell r="BG616">
            <v>3.0000000000000001E-3</v>
          </cell>
          <cell r="BH616">
            <v>2E-3</v>
          </cell>
          <cell r="BI616">
            <v>0</v>
          </cell>
          <cell r="BJ616">
            <v>3.0000000000000001E-3</v>
          </cell>
          <cell r="BK616">
            <v>2E-3</v>
          </cell>
          <cell r="BL616">
            <v>8.9999999999999993E-3</v>
          </cell>
          <cell r="BM616">
            <v>8.9999999999999993E-3</v>
          </cell>
          <cell r="BN616">
            <v>2E-3</v>
          </cell>
          <cell r="BO616">
            <v>1E-3</v>
          </cell>
          <cell r="BP616">
            <v>1E-3</v>
          </cell>
          <cell r="BQ616">
            <v>0</v>
          </cell>
          <cell r="BR616">
            <v>2E-3</v>
          </cell>
          <cell r="BS616">
            <v>0</v>
          </cell>
          <cell r="BT616">
            <v>1E-3</v>
          </cell>
          <cell r="BU616">
            <v>0</v>
          </cell>
          <cell r="BV616">
            <v>1E-3</v>
          </cell>
          <cell r="BW616">
            <v>1E-3</v>
          </cell>
          <cell r="BX616">
            <v>4.0000000000000001E-3</v>
          </cell>
          <cell r="BY616">
            <v>4.0000000000000001E-3</v>
          </cell>
          <cell r="BZ616">
            <v>7.0000000000000001E-3</v>
          </cell>
          <cell r="CA616">
            <v>4.0000000000000001E-3</v>
          </cell>
          <cell r="CB616">
            <v>4.0000000000000001E-3</v>
          </cell>
          <cell r="CC616">
            <v>0</v>
          </cell>
          <cell r="CD616">
            <v>-1E-3</v>
          </cell>
          <cell r="CE616">
            <v>0</v>
          </cell>
          <cell r="CF616">
            <v>1E-3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-4.0000000000000001E-3</v>
          </cell>
          <cell r="CN616">
            <v>1E-3</v>
          </cell>
          <cell r="CO616">
            <v>-3.0000000000000001E-3</v>
          </cell>
          <cell r="CP616">
            <v>0</v>
          </cell>
          <cell r="CQ616">
            <v>0</v>
          </cell>
          <cell r="CR616">
            <v>-4.0000000000000001E-3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1E-3</v>
          </cell>
          <cell r="CZ616">
            <v>1E-3</v>
          </cell>
          <cell r="DA616">
            <v>1E-3</v>
          </cell>
          <cell r="DB616">
            <v>-8.3000000000000004E-2</v>
          </cell>
          <cell r="DC616">
            <v>7.0000000000000001E-3</v>
          </cell>
          <cell r="DD616">
            <v>0</v>
          </cell>
          <cell r="DE616">
            <v>2E-3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7.0000000000000001E-3</v>
          </cell>
          <cell r="DN616">
            <v>2E-3</v>
          </cell>
          <cell r="DO616">
            <v>1E-3</v>
          </cell>
          <cell r="DP616">
            <v>0</v>
          </cell>
          <cell r="DQ616">
            <v>0</v>
          </cell>
          <cell r="DR616">
            <v>2E-3</v>
          </cell>
          <cell r="DS616">
            <v>1E-3</v>
          </cell>
          <cell r="DT616">
            <v>1E-3</v>
          </cell>
          <cell r="DU616">
            <v>0</v>
          </cell>
          <cell r="DV616">
            <v>0</v>
          </cell>
          <cell r="DW616">
            <v>0</v>
          </cell>
          <cell r="DX616">
            <v>2E-3</v>
          </cell>
          <cell r="DY616">
            <v>2E-3</v>
          </cell>
          <cell r="DZ616">
            <v>4.0000000000000001E-3</v>
          </cell>
          <cell r="EA616">
            <v>2E-3</v>
          </cell>
          <cell r="EB616">
            <v>0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-1E-3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2E-3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-2E-3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-1E-3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-1E-3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1.9E-2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7.0000000000000001E-3</v>
          </cell>
          <cell r="X618">
            <v>0.01</v>
          </cell>
          <cell r="Y618">
            <v>5.0000000000000001E-3</v>
          </cell>
          <cell r="Z618">
            <v>8.9999999999999993E-3</v>
          </cell>
          <cell r="AA618">
            <v>2.9000000000000001E-2</v>
          </cell>
          <cell r="AB618">
            <v>4.9000000000000002E-2</v>
          </cell>
          <cell r="AC618">
            <v>0</v>
          </cell>
          <cell r="AD618">
            <v>0</v>
          </cell>
          <cell r="AE618">
            <v>3.4000000000000002E-2</v>
          </cell>
          <cell r="AF618">
            <v>0</v>
          </cell>
          <cell r="AG618">
            <v>0</v>
          </cell>
          <cell r="AH618">
            <v>0</v>
          </cell>
          <cell r="AI618">
            <v>2.4E-2</v>
          </cell>
          <cell r="AJ618">
            <v>5.3999999999999999E-2</v>
          </cell>
          <cell r="AK618">
            <v>4.4999999999999998E-2</v>
          </cell>
          <cell r="AL618">
            <v>4.9000000000000002E-2</v>
          </cell>
          <cell r="AM618">
            <v>0.04</v>
          </cell>
          <cell r="AN618">
            <v>8.9999999999999993E-3</v>
          </cell>
          <cell r="AO618">
            <v>0</v>
          </cell>
          <cell r="AP618">
            <v>-8.5000000000000006E-2</v>
          </cell>
          <cell r="AQ618">
            <v>0</v>
          </cell>
          <cell r="AR618">
            <v>1.7000000000000001E-2</v>
          </cell>
          <cell r="AS618">
            <v>0</v>
          </cell>
          <cell r="AT618">
            <v>0</v>
          </cell>
          <cell r="AU618">
            <v>0</v>
          </cell>
          <cell r="AV618">
            <v>2E-3</v>
          </cell>
          <cell r="AW618">
            <v>8.0000000000000002E-3</v>
          </cell>
          <cell r="AX618">
            <v>1.4999999999999999E-2</v>
          </cell>
          <cell r="AY618">
            <v>0.02</v>
          </cell>
          <cell r="AZ618">
            <v>1.4999999999999999E-2</v>
          </cell>
          <cell r="BA618">
            <v>8.9999999999999993E-3</v>
          </cell>
          <cell r="BB618">
            <v>9.1999999999999998E-2</v>
          </cell>
          <cell r="BC618">
            <v>0</v>
          </cell>
          <cell r="BD618">
            <v>0</v>
          </cell>
          <cell r="BE618">
            <v>3.0000000000000001E-3</v>
          </cell>
          <cell r="BF618">
            <v>0</v>
          </cell>
          <cell r="BG618">
            <v>1E-3</v>
          </cell>
          <cell r="BH618">
            <v>0</v>
          </cell>
          <cell r="BI618">
            <v>2E-3</v>
          </cell>
          <cell r="BJ618">
            <v>0</v>
          </cell>
          <cell r="BK618">
            <v>2.1999999999999999E-2</v>
          </cell>
          <cell r="BL618">
            <v>0</v>
          </cell>
          <cell r="BM618">
            <v>0</v>
          </cell>
          <cell r="BN618">
            <v>2E-3</v>
          </cell>
          <cell r="BO618">
            <v>0</v>
          </cell>
          <cell r="BP618">
            <v>0</v>
          </cell>
          <cell r="BQ618">
            <v>0</v>
          </cell>
          <cell r="BR618">
            <v>1E-3</v>
          </cell>
          <cell r="BS618">
            <v>0</v>
          </cell>
          <cell r="BT618">
            <v>0</v>
          </cell>
          <cell r="BU618">
            <v>0</v>
          </cell>
          <cell r="BV618">
            <v>1E-3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-1E-3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-1.0999999999999999E-2</v>
          </cell>
          <cell r="DB618">
            <v>0</v>
          </cell>
          <cell r="DC618">
            <v>0</v>
          </cell>
          <cell r="DD618">
            <v>0</v>
          </cell>
          <cell r="DE618">
            <v>-2E-3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-1.4999999999999999E-2</v>
          </cell>
          <cell r="DN618">
            <v>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2E-3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1E-3</v>
          </cell>
          <cell r="AB619">
            <v>1E-3</v>
          </cell>
          <cell r="AC619">
            <v>0</v>
          </cell>
          <cell r="AD619">
            <v>1E-3</v>
          </cell>
          <cell r="AE619">
            <v>2E-3</v>
          </cell>
          <cell r="AF619">
            <v>0</v>
          </cell>
          <cell r="AG619">
            <v>3.0000000000000001E-3</v>
          </cell>
          <cell r="AH619">
            <v>1E-3</v>
          </cell>
          <cell r="AI619">
            <v>1E-3</v>
          </cell>
          <cell r="AJ619">
            <v>0</v>
          </cell>
          <cell r="AK619">
            <v>3.0000000000000001E-3</v>
          </cell>
          <cell r="AL619">
            <v>4.0000000000000001E-3</v>
          </cell>
          <cell r="AM619">
            <v>4.0000000000000001E-3</v>
          </cell>
          <cell r="AN619">
            <v>0</v>
          </cell>
          <cell r="AO619">
            <v>3.0000000000000001E-3</v>
          </cell>
          <cell r="AP619">
            <v>2E-3</v>
          </cell>
          <cell r="AQ619">
            <v>0</v>
          </cell>
          <cell r="AR619">
            <v>1E-3</v>
          </cell>
          <cell r="AS619">
            <v>0</v>
          </cell>
          <cell r="AT619">
            <v>0</v>
          </cell>
          <cell r="AU619">
            <v>0</v>
          </cell>
          <cell r="AV619">
            <v>1E-3</v>
          </cell>
          <cell r="AW619">
            <v>1E-3</v>
          </cell>
          <cell r="AX619">
            <v>0</v>
          </cell>
          <cell r="AY619">
            <v>3.0000000000000001E-3</v>
          </cell>
          <cell r="AZ619">
            <v>1E-3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1E-3</v>
          </cell>
          <cell r="BF619">
            <v>0</v>
          </cell>
          <cell r="BG619">
            <v>1E-3</v>
          </cell>
          <cell r="BH619">
            <v>1E-3</v>
          </cell>
          <cell r="BI619">
            <v>0</v>
          </cell>
          <cell r="BJ619">
            <v>0</v>
          </cell>
          <cell r="BK619">
            <v>0</v>
          </cell>
          <cell r="BL619">
            <v>3.0000000000000001E-3</v>
          </cell>
          <cell r="BM619">
            <v>2E-3</v>
          </cell>
          <cell r="BN619">
            <v>1E-3</v>
          </cell>
          <cell r="BO619">
            <v>1E-3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1E-3</v>
          </cell>
          <cell r="BV619">
            <v>0</v>
          </cell>
          <cell r="BW619">
            <v>0</v>
          </cell>
          <cell r="BX619">
            <v>0</v>
          </cell>
          <cell r="BY619">
            <v>1E-3</v>
          </cell>
          <cell r="BZ619">
            <v>1E-3</v>
          </cell>
          <cell r="CA619">
            <v>1E-3</v>
          </cell>
          <cell r="CB619">
            <v>0</v>
          </cell>
          <cell r="CC619">
            <v>0</v>
          </cell>
          <cell r="CD619">
            <v>0</v>
          </cell>
          <cell r="CE619">
            <v>1E-3</v>
          </cell>
          <cell r="CF619">
            <v>0</v>
          </cell>
          <cell r="CG619">
            <v>0</v>
          </cell>
          <cell r="CH619">
            <v>0</v>
          </cell>
          <cell r="CI619">
            <v>1E-3</v>
          </cell>
          <cell r="CJ619">
            <v>0</v>
          </cell>
          <cell r="CK619">
            <v>0</v>
          </cell>
          <cell r="CL619">
            <v>0</v>
          </cell>
          <cell r="CM619">
            <v>-2E-3</v>
          </cell>
          <cell r="CN619">
            <v>0</v>
          </cell>
          <cell r="CO619">
            <v>1.2999999999999999E-2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1E-3</v>
          </cell>
          <cell r="DJ619">
            <v>0</v>
          </cell>
          <cell r="DK619">
            <v>0</v>
          </cell>
          <cell r="DL619">
            <v>0</v>
          </cell>
          <cell r="DM619">
            <v>2E-3</v>
          </cell>
          <cell r="DN619">
            <v>1E-3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1E-3</v>
          </cell>
          <cell r="DW619">
            <v>0</v>
          </cell>
          <cell r="DX619">
            <v>0</v>
          </cell>
          <cell r="DY619">
            <v>1E-3</v>
          </cell>
          <cell r="DZ619">
            <v>1E-3</v>
          </cell>
          <cell r="EA619">
            <v>1E-3</v>
          </cell>
          <cell r="EB619">
            <v>0</v>
          </cell>
          <cell r="EC619">
            <v>0</v>
          </cell>
          <cell r="ED619">
            <v>1E-3</v>
          </cell>
          <cell r="EE619">
            <v>0</v>
          </cell>
        </row>
        <row r="620">
          <cell r="F620">
            <v>1.6E-2</v>
          </cell>
          <cell r="G620">
            <v>0</v>
          </cell>
          <cell r="H620">
            <v>0</v>
          </cell>
          <cell r="I620">
            <v>0</v>
          </cell>
          <cell r="J620">
            <v>1E-3</v>
          </cell>
          <cell r="K620">
            <v>1E-3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1E-3</v>
          </cell>
          <cell r="R620">
            <v>1E-3</v>
          </cell>
          <cell r="S620">
            <v>1E-3</v>
          </cell>
          <cell r="T620">
            <v>0</v>
          </cell>
          <cell r="U620">
            <v>2E-3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4.0000000000000001E-3</v>
          </cell>
          <cell r="AE620">
            <v>5.0000000000000001E-3</v>
          </cell>
          <cell r="AF620">
            <v>3.0000000000000001E-3</v>
          </cell>
          <cell r="AG620">
            <v>3.0000000000000001E-3</v>
          </cell>
          <cell r="AH620">
            <v>2E-3</v>
          </cell>
          <cell r="AI620">
            <v>2E-3</v>
          </cell>
          <cell r="AJ620">
            <v>0.01</v>
          </cell>
          <cell r="AK620">
            <v>1.0999999999999999E-2</v>
          </cell>
          <cell r="AL620">
            <v>6.0000000000000001E-3</v>
          </cell>
          <cell r="AM620">
            <v>6.0000000000000001E-3</v>
          </cell>
          <cell r="AN620">
            <v>6.0000000000000001E-3</v>
          </cell>
          <cell r="AO620">
            <v>8.9999999999999993E-3</v>
          </cell>
          <cell r="AP620">
            <v>4.0000000000000001E-3</v>
          </cell>
          <cell r="AQ620">
            <v>1E-3</v>
          </cell>
          <cell r="AR620">
            <v>3.0000000000000001E-3</v>
          </cell>
          <cell r="AS620">
            <v>0</v>
          </cell>
          <cell r="AT620">
            <v>1E-3</v>
          </cell>
          <cell r="AU620">
            <v>0</v>
          </cell>
          <cell r="AV620">
            <v>0</v>
          </cell>
          <cell r="AW620">
            <v>3.0000000000000001E-3</v>
          </cell>
          <cell r="AX620">
            <v>5.0000000000000001E-3</v>
          </cell>
          <cell r="AY620">
            <v>5.0000000000000001E-3</v>
          </cell>
          <cell r="AZ620">
            <v>6.0000000000000001E-3</v>
          </cell>
          <cell r="BA620">
            <v>3.0000000000000001E-3</v>
          </cell>
          <cell r="BB620">
            <v>3.0000000000000001E-3</v>
          </cell>
          <cell r="BC620">
            <v>0</v>
          </cell>
          <cell r="BD620">
            <v>0</v>
          </cell>
          <cell r="BE620">
            <v>3.0000000000000001E-3</v>
          </cell>
          <cell r="BF620">
            <v>2E-3</v>
          </cell>
          <cell r="BG620">
            <v>1E-3</v>
          </cell>
          <cell r="BH620">
            <v>1E-3</v>
          </cell>
          <cell r="BI620">
            <v>1E-3</v>
          </cell>
          <cell r="BJ620">
            <v>2E-3</v>
          </cell>
          <cell r="BK620">
            <v>5.0000000000000001E-3</v>
          </cell>
          <cell r="BL620">
            <v>6.0000000000000001E-3</v>
          </cell>
          <cell r="BM620">
            <v>5.0000000000000001E-3</v>
          </cell>
          <cell r="BN620">
            <v>5.0000000000000001E-3</v>
          </cell>
          <cell r="BO620">
            <v>2E-3</v>
          </cell>
          <cell r="BP620">
            <v>1E-3</v>
          </cell>
          <cell r="BQ620">
            <v>0</v>
          </cell>
          <cell r="BR620">
            <v>2E-3</v>
          </cell>
          <cell r="BS620">
            <v>1E-3</v>
          </cell>
          <cell r="BT620">
            <v>-3.0000000000000001E-3</v>
          </cell>
          <cell r="BU620">
            <v>1E-3</v>
          </cell>
          <cell r="BV620">
            <v>2E-3</v>
          </cell>
          <cell r="BW620">
            <v>3.0000000000000001E-3</v>
          </cell>
          <cell r="BX620">
            <v>2E-3</v>
          </cell>
          <cell r="BY620">
            <v>3.0000000000000001E-3</v>
          </cell>
          <cell r="BZ620">
            <v>6.0000000000000001E-3</v>
          </cell>
          <cell r="CA620">
            <v>4.0000000000000001E-3</v>
          </cell>
          <cell r="CB620">
            <v>1E-3</v>
          </cell>
          <cell r="CC620">
            <v>0</v>
          </cell>
          <cell r="CD620">
            <v>0</v>
          </cell>
          <cell r="CE620">
            <v>0</v>
          </cell>
          <cell r="CF620">
            <v>2E-3</v>
          </cell>
          <cell r="CG620">
            <v>0</v>
          </cell>
          <cell r="CH620">
            <v>1E-3</v>
          </cell>
          <cell r="CI620">
            <v>1E-3</v>
          </cell>
          <cell r="CJ620">
            <v>0</v>
          </cell>
          <cell r="CK620">
            <v>0</v>
          </cell>
          <cell r="CL620">
            <v>1E-3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1E-3</v>
          </cell>
          <cell r="CR620">
            <v>1E-3</v>
          </cell>
          <cell r="CS620">
            <v>1E-3</v>
          </cell>
          <cell r="CT620">
            <v>1E-3</v>
          </cell>
          <cell r="CU620">
            <v>0</v>
          </cell>
          <cell r="CV620">
            <v>1E-3</v>
          </cell>
          <cell r="CW620">
            <v>0</v>
          </cell>
          <cell r="CX620">
            <v>0</v>
          </cell>
          <cell r="CY620">
            <v>2E-3</v>
          </cell>
          <cell r="CZ620">
            <v>1E-3</v>
          </cell>
          <cell r="DA620">
            <v>0</v>
          </cell>
          <cell r="DB620">
            <v>0</v>
          </cell>
          <cell r="DC620">
            <v>-1E-3</v>
          </cell>
          <cell r="DD620">
            <v>1E-3</v>
          </cell>
          <cell r="DE620">
            <v>1E-3</v>
          </cell>
          <cell r="DF620">
            <v>1E-3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1E-3</v>
          </cell>
          <cell r="DM620">
            <v>5.0000000000000001E-3</v>
          </cell>
          <cell r="DN620">
            <v>1E-3</v>
          </cell>
          <cell r="DO620">
            <v>1E-3</v>
          </cell>
          <cell r="DP620">
            <v>0</v>
          </cell>
          <cell r="DQ620">
            <v>0</v>
          </cell>
          <cell r="DR620">
            <v>2E-3</v>
          </cell>
          <cell r="DS620">
            <v>1E-3</v>
          </cell>
          <cell r="DT620">
            <v>2E-3</v>
          </cell>
          <cell r="DU620">
            <v>0</v>
          </cell>
          <cell r="DV620">
            <v>1E-3</v>
          </cell>
          <cell r="DW620">
            <v>2E-3</v>
          </cell>
          <cell r="DX620">
            <v>1E-3</v>
          </cell>
          <cell r="DY620">
            <v>3.0000000000000001E-3</v>
          </cell>
          <cell r="DZ620">
            <v>5.0000000000000001E-3</v>
          </cell>
          <cell r="EA620">
            <v>4.0000000000000001E-3</v>
          </cell>
          <cell r="EB620">
            <v>1E-3</v>
          </cell>
          <cell r="EC620">
            <v>1E-3</v>
          </cell>
          <cell r="ED620">
            <v>1E-3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1E-3</v>
          </cell>
          <cell r="K621">
            <v>2E-3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1E-3</v>
          </cell>
          <cell r="R621">
            <v>0</v>
          </cell>
          <cell r="S621">
            <v>0</v>
          </cell>
          <cell r="T621">
            <v>3.0000000000000001E-3</v>
          </cell>
          <cell r="U621">
            <v>2E-3</v>
          </cell>
          <cell r="V621">
            <v>-5.0000000000000001E-3</v>
          </cell>
          <cell r="W621">
            <v>-2E-3</v>
          </cell>
          <cell r="X621">
            <v>-1E-3</v>
          </cell>
          <cell r="Y621">
            <v>-2E-3</v>
          </cell>
          <cell r="Z621">
            <v>-1E-3</v>
          </cell>
          <cell r="AA621">
            <v>1E-3</v>
          </cell>
          <cell r="AB621">
            <v>0</v>
          </cell>
          <cell r="AC621">
            <v>1E-3</v>
          </cell>
          <cell r="AD621">
            <v>0</v>
          </cell>
          <cell r="AE621">
            <v>3.0000000000000001E-3</v>
          </cell>
          <cell r="AF621">
            <v>0</v>
          </cell>
          <cell r="AG621">
            <v>2E-3</v>
          </cell>
          <cell r="AH621">
            <v>1E-3</v>
          </cell>
          <cell r="AI621">
            <v>1E-3</v>
          </cell>
          <cell r="AJ621">
            <v>3.0000000000000001E-3</v>
          </cell>
          <cell r="AK621">
            <v>3.0000000000000001E-3</v>
          </cell>
          <cell r="AL621">
            <v>2E-3</v>
          </cell>
          <cell r="AM621">
            <v>4.0000000000000001E-3</v>
          </cell>
          <cell r="AN621">
            <v>1E-3</v>
          </cell>
          <cell r="AO621">
            <v>5.0000000000000001E-3</v>
          </cell>
          <cell r="AP621">
            <v>3.0000000000000001E-3</v>
          </cell>
          <cell r="AQ621">
            <v>0</v>
          </cell>
          <cell r="AR621">
            <v>1E-3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1E-3</v>
          </cell>
          <cell r="AX621">
            <v>0</v>
          </cell>
          <cell r="AY621">
            <v>1E-3</v>
          </cell>
          <cell r="AZ621">
            <v>3.0000000000000001E-3</v>
          </cell>
          <cell r="BA621">
            <v>1E-3</v>
          </cell>
          <cell r="BB621">
            <v>1E-3</v>
          </cell>
          <cell r="BC621">
            <v>0</v>
          </cell>
          <cell r="BD621">
            <v>0</v>
          </cell>
          <cell r="BE621">
            <v>1E-3</v>
          </cell>
          <cell r="BF621">
            <v>0</v>
          </cell>
          <cell r="BG621">
            <v>-2E-3</v>
          </cell>
          <cell r="BH621">
            <v>0</v>
          </cell>
          <cell r="BI621">
            <v>2E-3</v>
          </cell>
          <cell r="BJ621">
            <v>1E-3</v>
          </cell>
          <cell r="BK621">
            <v>2E-3</v>
          </cell>
          <cell r="BL621">
            <v>2E-3</v>
          </cell>
          <cell r="BM621">
            <v>2E-3</v>
          </cell>
          <cell r="BN621">
            <v>1E-3</v>
          </cell>
          <cell r="BO621">
            <v>2E-3</v>
          </cell>
          <cell r="BP621">
            <v>0</v>
          </cell>
          <cell r="BQ621">
            <v>0</v>
          </cell>
          <cell r="BR621">
            <v>1E-3</v>
          </cell>
          <cell r="BS621">
            <v>0</v>
          </cell>
          <cell r="BT621">
            <v>4.0000000000000001E-3</v>
          </cell>
          <cell r="BU621">
            <v>0</v>
          </cell>
          <cell r="BV621">
            <v>1E-3</v>
          </cell>
          <cell r="BW621">
            <v>0</v>
          </cell>
          <cell r="BX621">
            <v>1E-3</v>
          </cell>
          <cell r="BY621">
            <v>1E-3</v>
          </cell>
          <cell r="BZ621">
            <v>2E-3</v>
          </cell>
          <cell r="CA621">
            <v>2E-3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1E-3</v>
          </cell>
          <cell r="CJ621">
            <v>0</v>
          </cell>
          <cell r="CK621">
            <v>0</v>
          </cell>
          <cell r="CL621">
            <v>0</v>
          </cell>
          <cell r="CM621">
            <v>-1E-3</v>
          </cell>
          <cell r="CN621">
            <v>2E-3</v>
          </cell>
          <cell r="CO621">
            <v>-1E-3</v>
          </cell>
          <cell r="CP621">
            <v>0</v>
          </cell>
          <cell r="CQ621">
            <v>0</v>
          </cell>
          <cell r="CR621">
            <v>1E-3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4.0000000000000001E-3</v>
          </cell>
          <cell r="DB621">
            <v>8.0000000000000002E-3</v>
          </cell>
          <cell r="DC621">
            <v>-4.0000000000000001E-3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3.0000000000000001E-3</v>
          </cell>
          <cell r="DN621">
            <v>1E-3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1E-3</v>
          </cell>
          <cell r="DY621">
            <v>1E-3</v>
          </cell>
          <cell r="DZ621">
            <v>1E-3</v>
          </cell>
          <cell r="EA621">
            <v>1E-3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-2E-3</v>
          </cell>
          <cell r="G708">
            <v>0</v>
          </cell>
          <cell r="H708">
            <v>-2E-3</v>
          </cell>
          <cell r="I708">
            <v>0</v>
          </cell>
          <cell r="J708">
            <v>0</v>
          </cell>
          <cell r="K708">
            <v>0</v>
          </cell>
          <cell r="L708">
            <v>-1E-3</v>
          </cell>
          <cell r="M708">
            <v>-1E-3</v>
          </cell>
          <cell r="N708">
            <v>0</v>
          </cell>
          <cell r="O708">
            <v>-1E-3</v>
          </cell>
          <cell r="P708">
            <v>-2E-3</v>
          </cell>
          <cell r="Q708">
            <v>-1E-3</v>
          </cell>
          <cell r="R708">
            <v>-1E-3</v>
          </cell>
          <cell r="S708">
            <v>-1E-3</v>
          </cell>
          <cell r="T708">
            <v>-4.0000000000000001E-3</v>
          </cell>
          <cell r="U708">
            <v>-2E-3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-1E-3</v>
          </cell>
          <cell r="AC708">
            <v>0</v>
          </cell>
          <cell r="AD708">
            <v>-1E-3</v>
          </cell>
          <cell r="AE708">
            <v>0</v>
          </cell>
          <cell r="AF708">
            <v>0</v>
          </cell>
          <cell r="AG708">
            <v>0</v>
          </cell>
          <cell r="AH708">
            <v>-1E-3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-2E-3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-1E-3</v>
          </cell>
          <cell r="AB709">
            <v>0</v>
          </cell>
          <cell r="AC709">
            <v>0</v>
          </cell>
          <cell r="AD709">
            <v>0</v>
          </cell>
          <cell r="AE709">
            <v>-5.0000000000000001E-3</v>
          </cell>
          <cell r="AF709">
            <v>-1E-3</v>
          </cell>
          <cell r="AG709">
            <v>-2E-3</v>
          </cell>
          <cell r="AH709">
            <v>-1.4E-2</v>
          </cell>
          <cell r="AI709">
            <v>-1E-3</v>
          </cell>
          <cell r="AJ709">
            <v>-4.0000000000000001E-3</v>
          </cell>
          <cell r="AK709">
            <v>-4.0000000000000001E-3</v>
          </cell>
          <cell r="AL709">
            <v>-5.0000000000000001E-3</v>
          </cell>
          <cell r="AM709">
            <v>-8.9999999999999993E-3</v>
          </cell>
          <cell r="AN709">
            <v>-1.2E-2</v>
          </cell>
          <cell r="AO709">
            <v>-4.0000000000000001E-3</v>
          </cell>
          <cell r="AP709">
            <v>-1E-3</v>
          </cell>
          <cell r="AQ709">
            <v>0</v>
          </cell>
          <cell r="AR709">
            <v>-3.0000000000000001E-3</v>
          </cell>
          <cell r="AS709">
            <v>-4.0000000000000001E-3</v>
          </cell>
          <cell r="AT709">
            <v>-5.0000000000000001E-3</v>
          </cell>
          <cell r="AU709">
            <v>-4.0000000000000001E-3</v>
          </cell>
          <cell r="AV709">
            <v>0</v>
          </cell>
          <cell r="AW709">
            <v>0</v>
          </cell>
          <cell r="AX709">
            <v>-1E-3</v>
          </cell>
          <cell r="AY709">
            <v>-4.0000000000000001E-3</v>
          </cell>
          <cell r="AZ709">
            <v>-8.0000000000000002E-3</v>
          </cell>
          <cell r="BA709">
            <v>-4.0000000000000001E-3</v>
          </cell>
          <cell r="BB709">
            <v>-6.0000000000000001E-3</v>
          </cell>
          <cell r="BC709">
            <v>-4.0000000000000001E-3</v>
          </cell>
          <cell r="BD709">
            <v>0</v>
          </cell>
          <cell r="BE709">
            <v>-4.0000000000000001E-3</v>
          </cell>
          <cell r="BF709">
            <v>-6.0000000000000001E-3</v>
          </cell>
          <cell r="BG709">
            <v>-8.9999999999999993E-3</v>
          </cell>
          <cell r="BH709">
            <v>-4.0000000000000001E-3</v>
          </cell>
          <cell r="BI709">
            <v>0</v>
          </cell>
          <cell r="BJ709">
            <v>-2E-3</v>
          </cell>
          <cell r="BK709">
            <v>-1E-3</v>
          </cell>
          <cell r="BL709">
            <v>-7.0000000000000001E-3</v>
          </cell>
          <cell r="BM709">
            <v>-7.0000000000000001E-3</v>
          </cell>
          <cell r="BN709">
            <v>-6.0000000000000001E-3</v>
          </cell>
          <cell r="BO709">
            <v>-4.0000000000000001E-3</v>
          </cell>
          <cell r="BP709">
            <v>-5.0000000000000001E-3</v>
          </cell>
          <cell r="BQ709">
            <v>-2E-3</v>
          </cell>
          <cell r="BR709">
            <v>-5.0000000000000001E-3</v>
          </cell>
          <cell r="BS709">
            <v>-5.0000000000000001E-3</v>
          </cell>
          <cell r="BT709">
            <v>-6.0000000000000001E-3</v>
          </cell>
          <cell r="BU709">
            <v>-4.0000000000000001E-3</v>
          </cell>
          <cell r="BV709">
            <v>0</v>
          </cell>
          <cell r="BW709">
            <v>-3.0000000000000001E-3</v>
          </cell>
          <cell r="BX709">
            <v>-6.0000000000000001E-3</v>
          </cell>
          <cell r="BY709">
            <v>-1.0999999999999999E-2</v>
          </cell>
          <cell r="BZ709">
            <v>-0.01</v>
          </cell>
          <cell r="CA709">
            <v>-5.0000000000000001E-3</v>
          </cell>
          <cell r="CB709">
            <v>-4.0000000000000001E-3</v>
          </cell>
          <cell r="CC709">
            <v>-4.0000000000000001E-3</v>
          </cell>
          <cell r="CD709">
            <v>-2E-3</v>
          </cell>
          <cell r="CE709">
            <v>-5.0000000000000001E-3</v>
          </cell>
          <cell r="CF709">
            <v>-4.0000000000000001E-3</v>
          </cell>
          <cell r="CG709">
            <v>-8.0000000000000002E-3</v>
          </cell>
          <cell r="CH709">
            <v>-2E-3</v>
          </cell>
          <cell r="CI709">
            <v>0</v>
          </cell>
          <cell r="CJ709">
            <v>-6.0000000000000001E-3</v>
          </cell>
          <cell r="CK709">
            <v>-1.0999999999999999E-2</v>
          </cell>
          <cell r="CL709">
            <v>-1.0999999999999999E-2</v>
          </cell>
          <cell r="CM709">
            <v>-6.0000000000000001E-3</v>
          </cell>
          <cell r="CN709">
            <v>-5.0000000000000001E-3</v>
          </cell>
          <cell r="CO709">
            <v>-2E-3</v>
          </cell>
          <cell r="CP709">
            <v>-6.0000000000000001E-3</v>
          </cell>
          <cell r="CQ709">
            <v>-2E-3</v>
          </cell>
          <cell r="CR709">
            <v>-6.0000000000000001E-3</v>
          </cell>
          <cell r="CS709">
            <v>-2E-3</v>
          </cell>
          <cell r="CT709">
            <v>-7.0000000000000001E-3</v>
          </cell>
          <cell r="CU709">
            <v>-5.0000000000000001E-3</v>
          </cell>
          <cell r="CV709">
            <v>-1E-3</v>
          </cell>
          <cell r="CW709">
            <v>-6.0000000000000001E-3</v>
          </cell>
          <cell r="CX709">
            <v>-1.0999999999999999E-2</v>
          </cell>
          <cell r="CY709">
            <v>-8.9999999999999993E-3</v>
          </cell>
          <cell r="CZ709">
            <v>-0.01</v>
          </cell>
          <cell r="DA709">
            <v>-6.0000000000000001E-3</v>
          </cell>
          <cell r="DB709">
            <v>-6.0000000000000001E-3</v>
          </cell>
          <cell r="DC709">
            <v>-4.0000000000000001E-3</v>
          </cell>
          <cell r="DD709">
            <v>-1E-3</v>
          </cell>
          <cell r="DE709">
            <v>-7.0000000000000001E-3</v>
          </cell>
          <cell r="DF709">
            <v>-1E-3</v>
          </cell>
          <cell r="DG709">
            <v>-6.0000000000000001E-3</v>
          </cell>
          <cell r="DH709">
            <v>-3.0000000000000001E-3</v>
          </cell>
          <cell r="DI709">
            <v>0</v>
          </cell>
          <cell r="DJ709">
            <v>-6.0000000000000001E-3</v>
          </cell>
          <cell r="DK709">
            <v>-1.2E-2</v>
          </cell>
          <cell r="DL709">
            <v>-1.0999999999999999E-2</v>
          </cell>
          <cell r="DM709">
            <v>-1.4999999999999999E-2</v>
          </cell>
          <cell r="DN709">
            <v>-1.0999999999999999E-2</v>
          </cell>
          <cell r="DO709">
            <v>-6.0000000000000001E-3</v>
          </cell>
          <cell r="DP709">
            <v>-4.0000000000000001E-3</v>
          </cell>
          <cell r="DQ709">
            <v>-5.0000000000000001E-3</v>
          </cell>
          <cell r="DR709">
            <v>-6.0000000000000001E-3</v>
          </cell>
          <cell r="DS709">
            <v>-5.0000000000000001E-3</v>
          </cell>
          <cell r="DT709">
            <v>-6.0000000000000001E-3</v>
          </cell>
          <cell r="DU709">
            <v>-3.0000000000000001E-3</v>
          </cell>
          <cell r="DV709">
            <v>-2E-3</v>
          </cell>
          <cell r="DW709">
            <v>-8.9999999999999993E-3</v>
          </cell>
          <cell r="DX709">
            <v>-8.0000000000000002E-3</v>
          </cell>
          <cell r="DY709">
            <v>-7.0000000000000001E-3</v>
          </cell>
          <cell r="DZ709">
            <v>-8.0000000000000002E-3</v>
          </cell>
          <cell r="EA709">
            <v>-7.0000000000000001E-3</v>
          </cell>
          <cell r="EB709">
            <v>-8.0000000000000002E-3</v>
          </cell>
          <cell r="EC709">
            <v>-4.0000000000000001E-3</v>
          </cell>
          <cell r="ED709">
            <v>-1E-3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-1E-3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-2E-3</v>
          </cell>
          <cell r="AS710">
            <v>-1E-3</v>
          </cell>
          <cell r="AT710">
            <v>-2E-3</v>
          </cell>
          <cell r="AU710">
            <v>-2E-3</v>
          </cell>
          <cell r="AV710">
            <v>0</v>
          </cell>
          <cell r="AW710">
            <v>0</v>
          </cell>
          <cell r="AX710">
            <v>-1E-3</v>
          </cell>
          <cell r="AY710">
            <v>-1E-3</v>
          </cell>
          <cell r="AZ710">
            <v>-2E-3</v>
          </cell>
          <cell r="BA710">
            <v>-2E-3</v>
          </cell>
          <cell r="BB710">
            <v>-5.0000000000000001E-3</v>
          </cell>
          <cell r="BC710">
            <v>-3.0000000000000001E-3</v>
          </cell>
          <cell r="BD710">
            <v>0</v>
          </cell>
          <cell r="BE710">
            <v>-2E-3</v>
          </cell>
          <cell r="BF710">
            <v>-1E-3</v>
          </cell>
          <cell r="BG710">
            <v>-5.0000000000000001E-3</v>
          </cell>
          <cell r="BH710">
            <v>-2E-3</v>
          </cell>
          <cell r="BI710">
            <v>0</v>
          </cell>
          <cell r="BJ710">
            <v>0</v>
          </cell>
          <cell r="BK710">
            <v>-1E-3</v>
          </cell>
          <cell r="BL710">
            <v>-3.0000000000000001E-3</v>
          </cell>
          <cell r="BM710">
            <v>-1E-3</v>
          </cell>
          <cell r="BN710">
            <v>-1E-3</v>
          </cell>
          <cell r="BO710">
            <v>-2E-3</v>
          </cell>
          <cell r="BP710">
            <v>-2E-3</v>
          </cell>
          <cell r="BQ710">
            <v>-2E-3</v>
          </cell>
          <cell r="BR710">
            <v>-2E-3</v>
          </cell>
          <cell r="BS710">
            <v>-2E-3</v>
          </cell>
          <cell r="BT710">
            <v>-2E-3</v>
          </cell>
          <cell r="BU710">
            <v>-1E-3</v>
          </cell>
          <cell r="BV710">
            <v>-1E-3</v>
          </cell>
          <cell r="BW710">
            <v>-1E-3</v>
          </cell>
          <cell r="BX710">
            <v>-2E-3</v>
          </cell>
          <cell r="BY710">
            <v>-2E-3</v>
          </cell>
          <cell r="BZ710">
            <v>-3.0000000000000001E-3</v>
          </cell>
          <cell r="CA710">
            <v>-2E-3</v>
          </cell>
          <cell r="CB710">
            <v>-2E-3</v>
          </cell>
          <cell r="CC710">
            <v>-2E-3</v>
          </cell>
          <cell r="CD710">
            <v>-2E-3</v>
          </cell>
          <cell r="CE710">
            <v>-2E-3</v>
          </cell>
          <cell r="CF710">
            <v>-2E-3</v>
          </cell>
          <cell r="CG710">
            <v>-2E-3</v>
          </cell>
          <cell r="CH710">
            <v>0</v>
          </cell>
          <cell r="CI710">
            <v>0</v>
          </cell>
          <cell r="CJ710">
            <v>-2E-3</v>
          </cell>
          <cell r="CK710">
            <v>-3.0000000000000001E-3</v>
          </cell>
          <cell r="CL710">
            <v>-4.0000000000000001E-3</v>
          </cell>
          <cell r="CM710">
            <v>-3.0000000000000001E-3</v>
          </cell>
          <cell r="CN710">
            <v>-2E-3</v>
          </cell>
          <cell r="CO710">
            <v>-2E-3</v>
          </cell>
          <cell r="CP710">
            <v>-2E-3</v>
          </cell>
          <cell r="CQ710">
            <v>-1E-3</v>
          </cell>
          <cell r="CR710">
            <v>-2E-3</v>
          </cell>
          <cell r="CS710">
            <v>-1E-3</v>
          </cell>
          <cell r="CT710">
            <v>-2E-3</v>
          </cell>
          <cell r="CU710">
            <v>0</v>
          </cell>
          <cell r="CV710">
            <v>-1E-3</v>
          </cell>
          <cell r="CW710">
            <v>-2E-3</v>
          </cell>
          <cell r="CX710">
            <v>-2E-3</v>
          </cell>
          <cell r="CY710">
            <v>-5.0000000000000001E-3</v>
          </cell>
          <cell r="CZ710">
            <v>-4.0000000000000001E-3</v>
          </cell>
          <cell r="DA710">
            <v>-3.0000000000000001E-3</v>
          </cell>
          <cell r="DB710">
            <v>-3.0000000000000001E-3</v>
          </cell>
          <cell r="DC710">
            <v>-2E-3</v>
          </cell>
          <cell r="DD710">
            <v>0</v>
          </cell>
          <cell r="DE710">
            <v>-6.0000000000000001E-3</v>
          </cell>
          <cell r="DF710">
            <v>-2E-3</v>
          </cell>
          <cell r="DG710">
            <v>-5.0000000000000001E-3</v>
          </cell>
          <cell r="DH710">
            <v>-6.0000000000000001E-3</v>
          </cell>
          <cell r="DI710">
            <v>-2E-3</v>
          </cell>
          <cell r="DJ710">
            <v>-4.0000000000000001E-3</v>
          </cell>
          <cell r="DK710">
            <v>-8.0000000000000002E-3</v>
          </cell>
          <cell r="DL710">
            <v>-1.0999999999999999E-2</v>
          </cell>
          <cell r="DM710">
            <v>-1.2999999999999999E-2</v>
          </cell>
          <cell r="DN710">
            <v>-8.9999999999999993E-3</v>
          </cell>
          <cell r="DO710">
            <v>-6.0000000000000001E-3</v>
          </cell>
          <cell r="DP710">
            <v>-6.0000000000000001E-3</v>
          </cell>
          <cell r="DQ710">
            <v>-3.0000000000000001E-3</v>
          </cell>
          <cell r="DR710">
            <v>-2E-3</v>
          </cell>
          <cell r="DS710">
            <v>-3.0000000000000001E-3</v>
          </cell>
          <cell r="DT710">
            <v>-1E-3</v>
          </cell>
          <cell r="DU710">
            <v>-1E-3</v>
          </cell>
          <cell r="DV710">
            <v>-1E-3</v>
          </cell>
          <cell r="DW710">
            <v>0</v>
          </cell>
          <cell r="DX710">
            <v>0</v>
          </cell>
          <cell r="DY710">
            <v>-6.0000000000000001E-3</v>
          </cell>
          <cell r="DZ710">
            <v>-4.0000000000000001E-3</v>
          </cell>
          <cell r="EA710">
            <v>-1E-3</v>
          </cell>
          <cell r="EB710">
            <v>-2E-3</v>
          </cell>
          <cell r="EC710">
            <v>-3.0000000000000001E-3</v>
          </cell>
          <cell r="ED710">
            <v>-4.0000000000000001E-3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-1E-3</v>
          </cell>
          <cell r="W711">
            <v>-2E-3</v>
          </cell>
          <cell r="X711">
            <v>-1E-3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-1E-3</v>
          </cell>
          <cell r="AF711">
            <v>0</v>
          </cell>
          <cell r="AG711">
            <v>0</v>
          </cell>
          <cell r="AH711">
            <v>-2E-3</v>
          </cell>
          <cell r="AI711">
            <v>0</v>
          </cell>
          <cell r="AJ711">
            <v>0</v>
          </cell>
          <cell r="AK711">
            <v>0</v>
          </cell>
          <cell r="AL711">
            <v>-2E-3</v>
          </cell>
          <cell r="AM711">
            <v>-1E-3</v>
          </cell>
          <cell r="AN711">
            <v>-1E-3</v>
          </cell>
          <cell r="AO711">
            <v>-1E-3</v>
          </cell>
          <cell r="AP711">
            <v>0</v>
          </cell>
          <cell r="AQ711">
            <v>0</v>
          </cell>
          <cell r="AR711">
            <v>-1E-3</v>
          </cell>
          <cell r="AS711">
            <v>0</v>
          </cell>
          <cell r="AT711">
            <v>-2E-3</v>
          </cell>
          <cell r="AU711">
            <v>-1E-3</v>
          </cell>
          <cell r="AV711">
            <v>0</v>
          </cell>
          <cell r="AW711">
            <v>0</v>
          </cell>
          <cell r="AX711">
            <v>0</v>
          </cell>
          <cell r="AY711">
            <v>-2E-3</v>
          </cell>
          <cell r="AZ711">
            <v>-3.0000000000000001E-3</v>
          </cell>
          <cell r="BA711">
            <v>-1E-3</v>
          </cell>
          <cell r="BB711">
            <v>-4.0000000000000001E-3</v>
          </cell>
          <cell r="BC711">
            <v>-1E-3</v>
          </cell>
          <cell r="BD711">
            <v>0</v>
          </cell>
          <cell r="BE711">
            <v>-1E-3</v>
          </cell>
          <cell r="BF711">
            <v>0</v>
          </cell>
          <cell r="BG711">
            <v>-2E-3</v>
          </cell>
          <cell r="BH711">
            <v>-1E-3</v>
          </cell>
          <cell r="BI711">
            <v>0</v>
          </cell>
          <cell r="BJ711">
            <v>0</v>
          </cell>
          <cell r="BK711">
            <v>-1E-3</v>
          </cell>
          <cell r="BL711">
            <v>-3.0000000000000001E-3</v>
          </cell>
          <cell r="BM711">
            <v>-3.0000000000000001E-3</v>
          </cell>
          <cell r="BN711">
            <v>-2E-3</v>
          </cell>
          <cell r="BO711">
            <v>-2E-3</v>
          </cell>
          <cell r="BP711">
            <v>-1E-3</v>
          </cell>
          <cell r="BQ711">
            <v>0</v>
          </cell>
          <cell r="BR711">
            <v>-2E-3</v>
          </cell>
          <cell r="BS711">
            <v>-1E-3</v>
          </cell>
          <cell r="BT711">
            <v>-2E-3</v>
          </cell>
          <cell r="BU711">
            <v>-1E-3</v>
          </cell>
          <cell r="BV711">
            <v>0</v>
          </cell>
          <cell r="BW711">
            <v>-2E-3</v>
          </cell>
          <cell r="BX711">
            <v>-2E-3</v>
          </cell>
          <cell r="BY711">
            <v>-4.0000000000000001E-3</v>
          </cell>
          <cell r="BZ711">
            <v>-4.0000000000000001E-3</v>
          </cell>
          <cell r="CA711">
            <v>-2E-3</v>
          </cell>
          <cell r="CB711">
            <v>-2E-3</v>
          </cell>
          <cell r="CC711">
            <v>-1E-3</v>
          </cell>
          <cell r="CD711">
            <v>0</v>
          </cell>
          <cell r="CE711">
            <v>-2E-3</v>
          </cell>
          <cell r="CF711">
            <v>-1E-3</v>
          </cell>
          <cell r="CG711">
            <v>-1E-3</v>
          </cell>
          <cell r="CH711">
            <v>-1E-3</v>
          </cell>
          <cell r="CI711">
            <v>-1E-3</v>
          </cell>
          <cell r="CJ711">
            <v>-4.0000000000000001E-3</v>
          </cell>
          <cell r="CK711">
            <v>-3.0000000000000001E-3</v>
          </cell>
          <cell r="CL711">
            <v>-4.0000000000000001E-3</v>
          </cell>
          <cell r="CM711">
            <v>-3.0000000000000001E-3</v>
          </cell>
          <cell r="CN711">
            <v>-2E-3</v>
          </cell>
          <cell r="CO711">
            <v>-3.0000000000000001E-3</v>
          </cell>
          <cell r="CP711">
            <v>-1E-3</v>
          </cell>
          <cell r="CQ711">
            <v>0</v>
          </cell>
          <cell r="CR711">
            <v>-2E-3</v>
          </cell>
          <cell r="CS711">
            <v>0</v>
          </cell>
          <cell r="CT711">
            <v>-1E-3</v>
          </cell>
          <cell r="CU711">
            <v>-1E-3</v>
          </cell>
          <cell r="CV711">
            <v>-1E-3</v>
          </cell>
          <cell r="CW711">
            <v>-3.0000000000000001E-3</v>
          </cell>
          <cell r="CX711">
            <v>-3.0000000000000001E-3</v>
          </cell>
          <cell r="CY711">
            <v>-4.0000000000000001E-3</v>
          </cell>
          <cell r="CZ711">
            <v>-5.0000000000000001E-3</v>
          </cell>
          <cell r="DA711">
            <v>-2E-3</v>
          </cell>
          <cell r="DB711">
            <v>-4.0000000000000001E-3</v>
          </cell>
          <cell r="DC711">
            <v>-1E-3</v>
          </cell>
          <cell r="DD711">
            <v>0</v>
          </cell>
          <cell r="DE711">
            <v>-2E-3</v>
          </cell>
          <cell r="DF711">
            <v>0</v>
          </cell>
          <cell r="DG711">
            <v>-2E-3</v>
          </cell>
          <cell r="DH711">
            <v>-1E-3</v>
          </cell>
          <cell r="DI711">
            <v>-1E-3</v>
          </cell>
          <cell r="DJ711">
            <v>-3.0000000000000001E-3</v>
          </cell>
          <cell r="DK711">
            <v>-2E-3</v>
          </cell>
          <cell r="DL711">
            <v>-3.0000000000000001E-3</v>
          </cell>
          <cell r="DM711">
            <v>-3.0000000000000001E-3</v>
          </cell>
          <cell r="DN711">
            <v>-3.0000000000000001E-3</v>
          </cell>
          <cell r="DO711">
            <v>-3.0000000000000001E-3</v>
          </cell>
          <cell r="DP711">
            <v>-1E-3</v>
          </cell>
          <cell r="DQ711">
            <v>0</v>
          </cell>
          <cell r="DR711">
            <v>-2E-3</v>
          </cell>
          <cell r="DS711">
            <v>0</v>
          </cell>
          <cell r="DT711">
            <v>-2E-3</v>
          </cell>
          <cell r="DU711">
            <v>-1E-3</v>
          </cell>
          <cell r="DV711">
            <v>-1E-3</v>
          </cell>
          <cell r="DW711">
            <v>-4.0000000000000001E-3</v>
          </cell>
          <cell r="DX711">
            <v>-4.0000000000000001E-3</v>
          </cell>
          <cell r="DY711">
            <v>-3.0000000000000001E-3</v>
          </cell>
          <cell r="DZ711">
            <v>-3.0000000000000001E-3</v>
          </cell>
          <cell r="EA711">
            <v>-2E-3</v>
          </cell>
          <cell r="EB711">
            <v>-3.0000000000000001E-3</v>
          </cell>
          <cell r="EC711">
            <v>-1E-3</v>
          </cell>
          <cell r="ED711">
            <v>0</v>
          </cell>
        </row>
        <row r="712">
          <cell r="F712">
            <v>-3.0000000000000001E-3</v>
          </cell>
          <cell r="G712">
            <v>-1E-3</v>
          </cell>
          <cell r="H712">
            <v>-3.0000000000000001E-3</v>
          </cell>
          <cell r="I712">
            <v>0</v>
          </cell>
          <cell r="J712">
            <v>0</v>
          </cell>
          <cell r="K712">
            <v>0</v>
          </cell>
          <cell r="L712">
            <v>-1E-3</v>
          </cell>
          <cell r="M712">
            <v>-1E-3</v>
          </cell>
          <cell r="N712">
            <v>0</v>
          </cell>
          <cell r="O712">
            <v>0</v>
          </cell>
          <cell r="P712">
            <v>-2E-3</v>
          </cell>
          <cell r="Q712">
            <v>-4.0000000000000001E-3</v>
          </cell>
          <cell r="R712">
            <v>-1E-3</v>
          </cell>
          <cell r="S712">
            <v>-1E-3</v>
          </cell>
          <cell r="T712">
            <v>-3.0000000000000001E-3</v>
          </cell>
          <cell r="U712">
            <v>-5.0000000000000001E-3</v>
          </cell>
          <cell r="V712">
            <v>0</v>
          </cell>
          <cell r="W712">
            <v>0</v>
          </cell>
          <cell r="X712">
            <v>0</v>
          </cell>
          <cell r="Y712">
            <v>-1E-3</v>
          </cell>
          <cell r="Z712">
            <v>0</v>
          </cell>
          <cell r="AA712">
            <v>-1E-3</v>
          </cell>
          <cell r="AB712">
            <v>0</v>
          </cell>
          <cell r="AC712">
            <v>-1E-3</v>
          </cell>
          <cell r="AD712">
            <v>-1E-3</v>
          </cell>
          <cell r="AE712">
            <v>0</v>
          </cell>
          <cell r="AF712">
            <v>0</v>
          </cell>
          <cell r="AG712">
            <v>-1E-3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2E-3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-2E-3</v>
          </cell>
          <cell r="BC712">
            <v>0</v>
          </cell>
          <cell r="BD712">
            <v>-2E-3</v>
          </cell>
          <cell r="BE712">
            <v>0</v>
          </cell>
          <cell r="BF712">
            <v>0</v>
          </cell>
          <cell r="BG712">
            <v>-1E-3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-1E-3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-1E-3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-3.0000000000000001E-3</v>
          </cell>
          <cell r="J713">
            <v>-3.0000000000000001E-3</v>
          </cell>
          <cell r="K713">
            <v>-3.0000000000000001E-3</v>
          </cell>
          <cell r="L713">
            <v>-3.0000000000000001E-3</v>
          </cell>
          <cell r="M713">
            <v>-3.0000000000000001E-3</v>
          </cell>
          <cell r="N713">
            <v>-6.0000000000000001E-3</v>
          </cell>
          <cell r="O713">
            <v>-2E-3</v>
          </cell>
          <cell r="P713">
            <v>0</v>
          </cell>
          <cell r="Q713">
            <v>-1E-3</v>
          </cell>
          <cell r="R713">
            <v>-5.0000000000000001E-3</v>
          </cell>
          <cell r="S713">
            <v>0</v>
          </cell>
          <cell r="T713">
            <v>-4.0000000000000001E-3</v>
          </cell>
          <cell r="U713">
            <v>-4.0000000000000001E-3</v>
          </cell>
          <cell r="V713">
            <v>-4.0000000000000001E-3</v>
          </cell>
          <cell r="W713">
            <v>-5.0000000000000001E-3</v>
          </cell>
          <cell r="X713">
            <v>-5.0000000000000001E-3</v>
          </cell>
          <cell r="Y713">
            <v>-5.0000000000000001E-3</v>
          </cell>
          <cell r="Z713">
            <v>-7.0000000000000001E-3</v>
          </cell>
          <cell r="AA713">
            <v>-7.0000000000000001E-3</v>
          </cell>
          <cell r="AB713">
            <v>-6.0000000000000001E-3</v>
          </cell>
          <cell r="AC713">
            <v>-6.0000000000000001E-3</v>
          </cell>
          <cell r="AD713">
            <v>-3.0000000000000001E-3</v>
          </cell>
          <cell r="AE713">
            <v>-2E-3</v>
          </cell>
          <cell r="AF713">
            <v>-4.0000000000000001E-3</v>
          </cell>
          <cell r="AG713">
            <v>-4.0000000000000001E-3</v>
          </cell>
          <cell r="AH713">
            <v>-2E-3</v>
          </cell>
          <cell r="AI713">
            <v>0</v>
          </cell>
          <cell r="AJ713">
            <v>0</v>
          </cell>
          <cell r="AK713">
            <v>-1E-3</v>
          </cell>
          <cell r="AL713">
            <v>-4.0000000000000001E-3</v>
          </cell>
          <cell r="AM713">
            <v>-4.0000000000000001E-3</v>
          </cell>
          <cell r="AN713">
            <v>-1E-3</v>
          </cell>
          <cell r="AO713">
            <v>-2E-3</v>
          </cell>
          <cell r="AP713">
            <v>-1E-3</v>
          </cell>
          <cell r="AQ713">
            <v>-2E-3</v>
          </cell>
          <cell r="AR713">
            <v>-2E-3</v>
          </cell>
          <cell r="AS713">
            <v>-4.0000000000000001E-3</v>
          </cell>
          <cell r="AT713">
            <v>-1E-3</v>
          </cell>
          <cell r="AU713">
            <v>-1E-3</v>
          </cell>
          <cell r="AV713">
            <v>0</v>
          </cell>
          <cell r="AW713">
            <v>0</v>
          </cell>
          <cell r="AX713">
            <v>0</v>
          </cell>
          <cell r="AY713">
            <v>-1E-3</v>
          </cell>
          <cell r="AZ713">
            <v>-1E-3</v>
          </cell>
          <cell r="BA713">
            <v>0</v>
          </cell>
          <cell r="BB713">
            <v>-6.0000000000000001E-3</v>
          </cell>
          <cell r="BC713">
            <v>-3.0000000000000001E-3</v>
          </cell>
          <cell r="BD713">
            <v>-3.0000000000000001E-3</v>
          </cell>
          <cell r="BE713">
            <v>-1E-3</v>
          </cell>
          <cell r="BF713">
            <v>-3.0000000000000001E-3</v>
          </cell>
          <cell r="BG713">
            <v>-1E-3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-2E-3</v>
          </cell>
          <cell r="BM713">
            <v>-1E-3</v>
          </cell>
          <cell r="BN713">
            <v>-1E-3</v>
          </cell>
          <cell r="BO713">
            <v>-1E-3</v>
          </cell>
          <cell r="BP713">
            <v>-2E-3</v>
          </cell>
          <cell r="BQ713">
            <v>-3.0000000000000001E-3</v>
          </cell>
          <cell r="BR713">
            <v>-1E-3</v>
          </cell>
          <cell r="BS713">
            <v>-3.0000000000000001E-3</v>
          </cell>
          <cell r="BT713">
            <v>-1E-3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-2E-3</v>
          </cell>
          <cell r="BZ713">
            <v>-2E-3</v>
          </cell>
          <cell r="CA713">
            <v>-1E-3</v>
          </cell>
          <cell r="CB713">
            <v>-3.0000000000000001E-3</v>
          </cell>
          <cell r="CC713">
            <v>-2E-3</v>
          </cell>
          <cell r="CD713">
            <v>-3.0000000000000001E-3</v>
          </cell>
          <cell r="CE713">
            <v>-2E-3</v>
          </cell>
          <cell r="CF713">
            <v>-4.0000000000000001E-3</v>
          </cell>
          <cell r="CG713">
            <v>-1E-3</v>
          </cell>
          <cell r="CH713">
            <v>-1E-3</v>
          </cell>
          <cell r="CI713">
            <v>-1E-3</v>
          </cell>
          <cell r="CJ713">
            <v>-2E-3</v>
          </cell>
          <cell r="CK713">
            <v>-2E-3</v>
          </cell>
          <cell r="CL713">
            <v>-4.0000000000000001E-3</v>
          </cell>
          <cell r="CM713">
            <v>-3.0000000000000001E-3</v>
          </cell>
          <cell r="CN713">
            <v>-4.0000000000000001E-3</v>
          </cell>
          <cell r="CO713">
            <v>-1E-3</v>
          </cell>
          <cell r="CP713">
            <v>-2E-3</v>
          </cell>
          <cell r="CQ713">
            <v>-3.0000000000000001E-3</v>
          </cell>
          <cell r="CR713">
            <v>-3.0000000000000001E-3</v>
          </cell>
          <cell r="CS713">
            <v>-3.0000000000000001E-3</v>
          </cell>
          <cell r="CT713">
            <v>-1E-3</v>
          </cell>
          <cell r="CU713">
            <v>-1E-3</v>
          </cell>
          <cell r="CV713">
            <v>-1E-3</v>
          </cell>
          <cell r="CW713">
            <v>-1E-3</v>
          </cell>
          <cell r="CX713">
            <v>-2E-3</v>
          </cell>
          <cell r="CY713">
            <v>-4.0000000000000001E-3</v>
          </cell>
          <cell r="CZ713">
            <v>-5.0000000000000001E-3</v>
          </cell>
          <cell r="DA713">
            <v>-2E-3</v>
          </cell>
          <cell r="DB713">
            <v>-2E-3</v>
          </cell>
          <cell r="DC713">
            <v>-4.0000000000000001E-3</v>
          </cell>
          <cell r="DD713">
            <v>-4.0000000000000001E-3</v>
          </cell>
          <cell r="DE713">
            <v>-3.0000000000000001E-3</v>
          </cell>
          <cell r="DF713">
            <v>-3.0000000000000001E-3</v>
          </cell>
          <cell r="DG713">
            <v>-1E-3</v>
          </cell>
          <cell r="DH713">
            <v>-1E-3</v>
          </cell>
          <cell r="DI713">
            <v>-1E-3</v>
          </cell>
          <cell r="DJ713">
            <v>-1E-3</v>
          </cell>
          <cell r="DK713">
            <v>-1E-3</v>
          </cell>
          <cell r="DL713">
            <v>-5.0000000000000001E-3</v>
          </cell>
          <cell r="DM713">
            <v>-7.0000000000000001E-3</v>
          </cell>
          <cell r="DN713">
            <v>-3.0000000000000001E-3</v>
          </cell>
          <cell r="DO713">
            <v>-2E-3</v>
          </cell>
          <cell r="DP713">
            <v>-2E-3</v>
          </cell>
          <cell r="DQ713">
            <v>-3.0000000000000001E-3</v>
          </cell>
          <cell r="DR713">
            <v>-2E-3</v>
          </cell>
          <cell r="DS713">
            <v>-3.0000000000000001E-3</v>
          </cell>
          <cell r="DT713">
            <v>-1E-3</v>
          </cell>
          <cell r="DU713">
            <v>0</v>
          </cell>
          <cell r="DV713">
            <v>0</v>
          </cell>
          <cell r="DW713">
            <v>-1E-3</v>
          </cell>
          <cell r="DX713">
            <v>-1E-3</v>
          </cell>
          <cell r="DY713">
            <v>-3.0000000000000001E-3</v>
          </cell>
          <cell r="DZ713">
            <v>-3.0000000000000001E-3</v>
          </cell>
          <cell r="EA713">
            <v>-1E-3</v>
          </cell>
          <cell r="EB713">
            <v>-2E-3</v>
          </cell>
          <cell r="EC713">
            <v>-2E-3</v>
          </cell>
          <cell r="ED713">
            <v>-3.0000000000000001E-3</v>
          </cell>
        </row>
        <row r="714">
          <cell r="F714">
            <v>0</v>
          </cell>
          <cell r="G714">
            <v>0</v>
          </cell>
          <cell r="H714">
            <v>-1E-3</v>
          </cell>
          <cell r="I714">
            <v>-4.0000000000000001E-3</v>
          </cell>
          <cell r="J714">
            <v>-3.0000000000000001E-3</v>
          </cell>
          <cell r="K714">
            <v>-3.0000000000000001E-3</v>
          </cell>
          <cell r="L714">
            <v>-5.0000000000000001E-3</v>
          </cell>
          <cell r="M714">
            <v>-6.0000000000000001E-3</v>
          </cell>
          <cell r="N714">
            <v>-7.0000000000000001E-3</v>
          </cell>
          <cell r="O714">
            <v>-5.0000000000000001E-3</v>
          </cell>
          <cell r="P714">
            <v>-3.0000000000000001E-3</v>
          </cell>
          <cell r="Q714">
            <v>-2E-3</v>
          </cell>
          <cell r="R714">
            <v>-6.0000000000000001E-3</v>
          </cell>
          <cell r="S714">
            <v>-1E-3</v>
          </cell>
          <cell r="T714">
            <v>-4.0000000000000001E-3</v>
          </cell>
          <cell r="U714">
            <v>-8.0000000000000002E-3</v>
          </cell>
          <cell r="V714">
            <v>-6.0000000000000001E-3</v>
          </cell>
          <cell r="W714">
            <v>-7.0000000000000001E-3</v>
          </cell>
          <cell r="X714">
            <v>-6.0000000000000001E-3</v>
          </cell>
          <cell r="Y714">
            <v>-5.0000000000000001E-3</v>
          </cell>
          <cell r="Z714">
            <v>-8.0000000000000002E-3</v>
          </cell>
          <cell r="AA714">
            <v>-5.0000000000000001E-3</v>
          </cell>
          <cell r="AB714">
            <v>-7.0000000000000001E-3</v>
          </cell>
          <cell r="AC714">
            <v>-6.0000000000000001E-3</v>
          </cell>
          <cell r="AD714">
            <v>-3.0000000000000001E-3</v>
          </cell>
          <cell r="AE714">
            <v>-2E-3</v>
          </cell>
          <cell r="AF714">
            <v>-1E-3</v>
          </cell>
          <cell r="AG714">
            <v>-3.0000000000000001E-3</v>
          </cell>
          <cell r="AH714">
            <v>-6.0000000000000001E-3</v>
          </cell>
          <cell r="AI714">
            <v>-1E-3</v>
          </cell>
          <cell r="AJ714">
            <v>-1E-3</v>
          </cell>
          <cell r="AK714">
            <v>-2E-3</v>
          </cell>
          <cell r="AL714">
            <v>-4.0000000000000001E-3</v>
          </cell>
          <cell r="AM714">
            <v>-3.0000000000000001E-3</v>
          </cell>
          <cell r="AN714">
            <v>-2E-3</v>
          </cell>
          <cell r="AO714">
            <v>-2E-3</v>
          </cell>
          <cell r="AP714">
            <v>-3.0000000000000001E-3</v>
          </cell>
          <cell r="AQ714">
            <v>-3.0000000000000001E-3</v>
          </cell>
          <cell r="AR714">
            <v>-2E-3</v>
          </cell>
          <cell r="AS714">
            <v>-4.0000000000000001E-3</v>
          </cell>
          <cell r="AT714">
            <v>-2E-3</v>
          </cell>
          <cell r="AU714">
            <v>-1E-3</v>
          </cell>
          <cell r="AV714">
            <v>0</v>
          </cell>
          <cell r="AW714">
            <v>0</v>
          </cell>
          <cell r="AX714">
            <v>0</v>
          </cell>
          <cell r="AY714">
            <v>-3.0000000000000001E-3</v>
          </cell>
          <cell r="AZ714">
            <v>-2E-3</v>
          </cell>
          <cell r="BA714">
            <v>0</v>
          </cell>
          <cell r="BB714">
            <v>-4.0000000000000001E-3</v>
          </cell>
          <cell r="BC714">
            <v>-4.0000000000000001E-3</v>
          </cell>
          <cell r="BD714">
            <v>-2E-3</v>
          </cell>
          <cell r="BE714">
            <v>-1E-3</v>
          </cell>
          <cell r="BF714">
            <v>-4.0000000000000001E-3</v>
          </cell>
          <cell r="BG714">
            <v>-2E-3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-2E-3</v>
          </cell>
          <cell r="BM714">
            <v>-1E-3</v>
          </cell>
          <cell r="BN714">
            <v>0</v>
          </cell>
          <cell r="BO714">
            <v>0</v>
          </cell>
          <cell r="BP714">
            <v>-2E-3</v>
          </cell>
          <cell r="BQ714">
            <v>-3.0000000000000001E-3</v>
          </cell>
          <cell r="BR714">
            <v>-2E-3</v>
          </cell>
          <cell r="BS714">
            <v>-4.0000000000000001E-3</v>
          </cell>
          <cell r="BT714">
            <v>-1E-3</v>
          </cell>
          <cell r="BU714">
            <v>-1E-3</v>
          </cell>
          <cell r="BV714">
            <v>0</v>
          </cell>
          <cell r="BW714">
            <v>0</v>
          </cell>
          <cell r="BX714">
            <v>0</v>
          </cell>
          <cell r="BY714">
            <v>-3.0000000000000001E-3</v>
          </cell>
          <cell r="BZ714">
            <v>-4.0000000000000001E-3</v>
          </cell>
          <cell r="CA714">
            <v>-1E-3</v>
          </cell>
          <cell r="CB714">
            <v>-2E-3</v>
          </cell>
          <cell r="CC714">
            <v>-3.0000000000000001E-3</v>
          </cell>
          <cell r="CD714">
            <v>-3.0000000000000001E-3</v>
          </cell>
          <cell r="CE714">
            <v>-3.0000000000000001E-3</v>
          </cell>
          <cell r="CF714">
            <v>-4.0000000000000001E-3</v>
          </cell>
          <cell r="CG714">
            <v>-3.0000000000000001E-3</v>
          </cell>
          <cell r="CH714">
            <v>-1E-3</v>
          </cell>
          <cell r="CI714">
            <v>0</v>
          </cell>
          <cell r="CJ714">
            <v>-3.0000000000000001E-3</v>
          </cell>
          <cell r="CK714">
            <v>-3.0000000000000001E-3</v>
          </cell>
          <cell r="CL714">
            <v>-4.0000000000000001E-3</v>
          </cell>
          <cell r="CM714">
            <v>-3.0000000000000001E-3</v>
          </cell>
          <cell r="CN714">
            <v>-4.0000000000000001E-3</v>
          </cell>
          <cell r="CO714">
            <v>0</v>
          </cell>
          <cell r="CP714">
            <v>-4.0000000000000001E-3</v>
          </cell>
          <cell r="CQ714">
            <v>-2E-3</v>
          </cell>
          <cell r="CR714">
            <v>-3.0000000000000001E-3</v>
          </cell>
          <cell r="CS714">
            <v>-3.0000000000000001E-3</v>
          </cell>
          <cell r="CT714">
            <v>-4.0000000000000001E-3</v>
          </cell>
          <cell r="CU714">
            <v>-2E-3</v>
          </cell>
          <cell r="CV714">
            <v>-1E-3</v>
          </cell>
          <cell r="CW714">
            <v>-2E-3</v>
          </cell>
          <cell r="CX714">
            <v>-3.0000000000000001E-3</v>
          </cell>
          <cell r="CY714">
            <v>-5.0000000000000001E-3</v>
          </cell>
          <cell r="CZ714">
            <v>-5.0000000000000001E-3</v>
          </cell>
          <cell r="DA714">
            <v>-1E-3</v>
          </cell>
          <cell r="DB714">
            <v>-5.0000000000000001E-3</v>
          </cell>
          <cell r="DC714">
            <v>-6.0000000000000001E-3</v>
          </cell>
          <cell r="DD714">
            <v>-3.0000000000000001E-3</v>
          </cell>
          <cell r="DE714">
            <v>-3.0000000000000001E-3</v>
          </cell>
          <cell r="DF714">
            <v>-3.0000000000000001E-3</v>
          </cell>
          <cell r="DG714">
            <v>-3.0000000000000001E-3</v>
          </cell>
          <cell r="DH714">
            <v>-2E-3</v>
          </cell>
          <cell r="DI714">
            <v>-1E-3</v>
          </cell>
          <cell r="DJ714">
            <v>-2E-3</v>
          </cell>
          <cell r="DK714">
            <v>-2E-3</v>
          </cell>
          <cell r="DL714">
            <v>-6.0000000000000001E-3</v>
          </cell>
          <cell r="DM714">
            <v>-8.9999999999999993E-3</v>
          </cell>
          <cell r="DN714">
            <v>-2E-3</v>
          </cell>
          <cell r="DO714">
            <v>-2E-3</v>
          </cell>
          <cell r="DP714">
            <v>-3.0000000000000001E-3</v>
          </cell>
          <cell r="DQ714">
            <v>-4.0000000000000001E-3</v>
          </cell>
          <cell r="DR714">
            <v>-5.0000000000000001E-3</v>
          </cell>
          <cell r="DS714">
            <v>-6.0000000000000001E-3</v>
          </cell>
          <cell r="DT714">
            <v>-5.0000000000000001E-3</v>
          </cell>
          <cell r="DU714">
            <v>-2E-3</v>
          </cell>
          <cell r="DV714">
            <v>-2E-3</v>
          </cell>
          <cell r="DW714">
            <v>-4.0000000000000001E-3</v>
          </cell>
          <cell r="DX714">
            <v>-4.0000000000000001E-3</v>
          </cell>
          <cell r="DY714">
            <v>-8.0000000000000002E-3</v>
          </cell>
          <cell r="DZ714">
            <v>-8.0000000000000002E-3</v>
          </cell>
          <cell r="EA714">
            <v>-4.0000000000000001E-3</v>
          </cell>
          <cell r="EB714">
            <v>-4.0000000000000001E-3</v>
          </cell>
          <cell r="EC714">
            <v>-5.0000000000000001E-3</v>
          </cell>
          <cell r="ED714">
            <v>-5.0000000000000001E-3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-4.0000000000000001E-3</v>
          </cell>
          <cell r="J715">
            <v>-3.0000000000000001E-3</v>
          </cell>
          <cell r="K715">
            <v>-4.0000000000000001E-3</v>
          </cell>
          <cell r="L715">
            <v>-4.0000000000000001E-3</v>
          </cell>
          <cell r="M715">
            <v>-8.0000000000000002E-3</v>
          </cell>
          <cell r="N715">
            <v>-8.0000000000000002E-3</v>
          </cell>
          <cell r="O715">
            <v>-6.0000000000000001E-3</v>
          </cell>
          <cell r="P715">
            <v>-3.0000000000000001E-3</v>
          </cell>
          <cell r="Q715">
            <v>-1E-3</v>
          </cell>
          <cell r="R715">
            <v>-2E-3</v>
          </cell>
          <cell r="S715">
            <v>-5.0000000000000001E-3</v>
          </cell>
          <cell r="T715">
            <v>-3.0000000000000001E-3</v>
          </cell>
          <cell r="U715">
            <v>-2E-3</v>
          </cell>
          <cell r="V715">
            <v>0</v>
          </cell>
          <cell r="W715">
            <v>0</v>
          </cell>
          <cell r="X715">
            <v>-1E-3</v>
          </cell>
          <cell r="Y715">
            <v>-6.0000000000000001E-3</v>
          </cell>
          <cell r="Z715">
            <v>-5.0000000000000001E-3</v>
          </cell>
          <cell r="AA715">
            <v>-2E-3</v>
          </cell>
          <cell r="AB715">
            <v>-2E-3</v>
          </cell>
          <cell r="AC715">
            <v>-2E-3</v>
          </cell>
          <cell r="AD715">
            <v>-1E-3</v>
          </cell>
          <cell r="AE715">
            <v>-2E-3</v>
          </cell>
          <cell r="AF715">
            <v>-5.0000000000000001E-3</v>
          </cell>
          <cell r="AG715">
            <v>-6.0000000000000001E-3</v>
          </cell>
          <cell r="AH715">
            <v>-1E-3</v>
          </cell>
          <cell r="AI715">
            <v>0</v>
          </cell>
          <cell r="AJ715">
            <v>0</v>
          </cell>
          <cell r="AK715">
            <v>0</v>
          </cell>
          <cell r="AL715">
            <v>-3.0000000000000001E-3</v>
          </cell>
          <cell r="AM715">
            <v>-3.0000000000000001E-3</v>
          </cell>
          <cell r="AN715">
            <v>-1E-3</v>
          </cell>
          <cell r="AO715">
            <v>-1E-3</v>
          </cell>
          <cell r="AP715">
            <v>1E-3</v>
          </cell>
          <cell r="AQ715">
            <v>-2E-3</v>
          </cell>
          <cell r="AR715">
            <v>-1E-3</v>
          </cell>
          <cell r="AS715">
            <v>-2E-3</v>
          </cell>
          <cell r="AT715">
            <v>-1E-3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-1E-3</v>
          </cell>
          <cell r="AZ715">
            <v>-1E-3</v>
          </cell>
          <cell r="BA715">
            <v>0</v>
          </cell>
          <cell r="BB715">
            <v>-3.0000000000000001E-3</v>
          </cell>
          <cell r="BC715">
            <v>-1E-3</v>
          </cell>
          <cell r="BD715">
            <v>-2E-3</v>
          </cell>
          <cell r="BE715">
            <v>-1E-3</v>
          </cell>
          <cell r="BF715">
            <v>-2E-3</v>
          </cell>
          <cell r="BG715">
            <v>-1E-3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-1E-3</v>
          </cell>
          <cell r="BM715">
            <v>-1E-3</v>
          </cell>
          <cell r="BN715">
            <v>0</v>
          </cell>
          <cell r="BO715">
            <v>-1E-3</v>
          </cell>
          <cell r="BP715">
            <v>-1E-3</v>
          </cell>
          <cell r="BQ715">
            <v>-2E-3</v>
          </cell>
          <cell r="BR715">
            <v>-1E-3</v>
          </cell>
          <cell r="BS715">
            <v>-1E-3</v>
          </cell>
          <cell r="BT715">
            <v>1E-3</v>
          </cell>
          <cell r="BU715">
            <v>0</v>
          </cell>
          <cell r="BV715">
            <v>0</v>
          </cell>
          <cell r="BW715">
            <v>-1E-3</v>
          </cell>
          <cell r="BX715">
            <v>0</v>
          </cell>
          <cell r="BY715">
            <v>-1E-3</v>
          </cell>
          <cell r="BZ715">
            <v>-1E-3</v>
          </cell>
          <cell r="CA715">
            <v>0</v>
          </cell>
          <cell r="CB715">
            <v>-1E-3</v>
          </cell>
          <cell r="CC715">
            <v>-1E-3</v>
          </cell>
          <cell r="CD715">
            <v>-2E-3</v>
          </cell>
          <cell r="CE715">
            <v>-1E-3</v>
          </cell>
          <cell r="CF715">
            <v>-2E-3</v>
          </cell>
          <cell r="CG715">
            <v>-1E-3</v>
          </cell>
          <cell r="CH715">
            <v>0</v>
          </cell>
          <cell r="CI715">
            <v>-1E-3</v>
          </cell>
          <cell r="CJ715">
            <v>-1E-3</v>
          </cell>
          <cell r="CK715">
            <v>-1E-3</v>
          </cell>
          <cell r="CL715">
            <v>-3.0000000000000001E-3</v>
          </cell>
          <cell r="CM715">
            <v>-1E-3</v>
          </cell>
          <cell r="CN715">
            <v>-2E-3</v>
          </cell>
          <cell r="CO715">
            <v>0</v>
          </cell>
          <cell r="CP715">
            <v>-1E-3</v>
          </cell>
          <cell r="CQ715">
            <v>-2E-3</v>
          </cell>
          <cell r="CR715">
            <v>-2E-3</v>
          </cell>
          <cell r="CS715">
            <v>-3.0000000000000001E-3</v>
          </cell>
          <cell r="CT715">
            <v>-1E-3</v>
          </cell>
          <cell r="CU715">
            <v>0</v>
          </cell>
          <cell r="CV715">
            <v>-1E-3</v>
          </cell>
          <cell r="CW715">
            <v>0</v>
          </cell>
          <cell r="CX715">
            <v>-1E-3</v>
          </cell>
          <cell r="CY715">
            <v>-3.0000000000000001E-3</v>
          </cell>
          <cell r="CZ715">
            <v>-4.0000000000000001E-3</v>
          </cell>
          <cell r="DA715">
            <v>-1E-3</v>
          </cell>
          <cell r="DB715">
            <v>-2E-3</v>
          </cell>
          <cell r="DC715">
            <v>-1E-3</v>
          </cell>
          <cell r="DD715">
            <v>-2E-3</v>
          </cell>
          <cell r="DE715">
            <v>-2E-3</v>
          </cell>
          <cell r="DF715">
            <v>-3.0000000000000001E-3</v>
          </cell>
          <cell r="DG715">
            <v>-1E-3</v>
          </cell>
          <cell r="DH715">
            <v>0</v>
          </cell>
          <cell r="DI715">
            <v>-1E-3</v>
          </cell>
          <cell r="DJ715">
            <v>-1E-3</v>
          </cell>
          <cell r="DK715">
            <v>-1E-3</v>
          </cell>
          <cell r="DL715">
            <v>-3.0000000000000001E-3</v>
          </cell>
          <cell r="DM715">
            <v>-6.0000000000000001E-3</v>
          </cell>
          <cell r="DN715">
            <v>-1E-3</v>
          </cell>
          <cell r="DO715">
            <v>-1E-3</v>
          </cell>
          <cell r="DP715">
            <v>-1E-3</v>
          </cell>
          <cell r="DQ715">
            <v>-1E-3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-1E-3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-1E-3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-5.0000000000000001E-3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-4.0000000000000001E-3</v>
          </cell>
          <cell r="S716">
            <v>0</v>
          </cell>
          <cell r="T716">
            <v>0</v>
          </cell>
          <cell r="U716">
            <v>-3.0000000000000001E-3</v>
          </cell>
          <cell r="V716">
            <v>-1.4E-2</v>
          </cell>
          <cell r="W716">
            <v>-3.0000000000000001E-3</v>
          </cell>
          <cell r="X716">
            <v>-8.0000000000000002E-3</v>
          </cell>
          <cell r="Y716">
            <v>-2E-3</v>
          </cell>
          <cell r="Z716">
            <v>-3.0000000000000001E-3</v>
          </cell>
          <cell r="AA716">
            <v>-5.0000000000000001E-3</v>
          </cell>
          <cell r="AB716">
            <v>-4.0000000000000001E-3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1E-3</v>
          </cell>
          <cell r="AQ716">
            <v>-2E-3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-2E-3</v>
          </cell>
          <cell r="BC716">
            <v>0</v>
          </cell>
          <cell r="BD716">
            <v>-2E-3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1E-3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-1E-3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1E-3</v>
          </cell>
          <cell r="CP716">
            <v>0</v>
          </cell>
          <cell r="CQ716">
            <v>-1E-3</v>
          </cell>
          <cell r="CR716">
            <v>0</v>
          </cell>
          <cell r="CS716">
            <v>-1E-3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1E-3</v>
          </cell>
          <cell r="DB716">
            <v>-1E-3</v>
          </cell>
          <cell r="DC716">
            <v>-2E-3</v>
          </cell>
          <cell r="DD716">
            <v>-1E-3</v>
          </cell>
          <cell r="DE716">
            <v>0</v>
          </cell>
          <cell r="DF716">
            <v>-1E-3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-1E-3</v>
          </cell>
          <cell r="DZ716">
            <v>-1E-3</v>
          </cell>
          <cell r="EA716">
            <v>0</v>
          </cell>
          <cell r="EB716">
            <v>0</v>
          </cell>
          <cell r="EC716">
            <v>0</v>
          </cell>
          <cell r="ED716">
            <v>-1E-3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-2E-3</v>
          </cell>
          <cell r="AF717">
            <v>0</v>
          </cell>
          <cell r="AG717">
            <v>0</v>
          </cell>
          <cell r="AH717">
            <v>-4.0000000000000001E-3</v>
          </cell>
          <cell r="AI717">
            <v>0</v>
          </cell>
          <cell r="AJ717">
            <v>-2E-3</v>
          </cell>
          <cell r="AK717">
            <v>-1E-3</v>
          </cell>
          <cell r="AL717">
            <v>-4.0000000000000001E-3</v>
          </cell>
          <cell r="AM717">
            <v>-3.0000000000000001E-3</v>
          </cell>
          <cell r="AN717">
            <v>-2E-3</v>
          </cell>
          <cell r="AO717">
            <v>-2E-3</v>
          </cell>
          <cell r="AP717">
            <v>0</v>
          </cell>
          <cell r="AQ717">
            <v>0</v>
          </cell>
          <cell r="AR717">
            <v>-2E-3</v>
          </cell>
          <cell r="AS717">
            <v>0</v>
          </cell>
          <cell r="AT717">
            <v>-2E-3</v>
          </cell>
          <cell r="AU717">
            <v>-1E-3</v>
          </cell>
          <cell r="AV717">
            <v>0</v>
          </cell>
          <cell r="AW717">
            <v>0</v>
          </cell>
          <cell r="AX717">
            <v>0</v>
          </cell>
          <cell r="AY717">
            <v>-3.0000000000000001E-3</v>
          </cell>
          <cell r="AZ717">
            <v>-4.0000000000000001E-3</v>
          </cell>
          <cell r="BA717">
            <v>-3.0000000000000001E-3</v>
          </cell>
          <cell r="BB717">
            <v>-8.0000000000000002E-3</v>
          </cell>
          <cell r="BC717">
            <v>-2E-3</v>
          </cell>
          <cell r="BD717">
            <v>0</v>
          </cell>
          <cell r="BE717">
            <v>-2E-3</v>
          </cell>
          <cell r="BF717">
            <v>0</v>
          </cell>
          <cell r="BG717">
            <v>-2E-3</v>
          </cell>
          <cell r="BH717">
            <v>-1E-3</v>
          </cell>
          <cell r="BI717">
            <v>0</v>
          </cell>
          <cell r="BJ717">
            <v>-1E-3</v>
          </cell>
          <cell r="BK717">
            <v>-1E-3</v>
          </cell>
          <cell r="BL717">
            <v>-6.0000000000000001E-3</v>
          </cell>
          <cell r="BM717">
            <v>-4.0000000000000001E-3</v>
          </cell>
          <cell r="BN717">
            <v>-4.0000000000000001E-3</v>
          </cell>
          <cell r="BO717">
            <v>-3.0000000000000001E-3</v>
          </cell>
          <cell r="BP717">
            <v>-1E-3</v>
          </cell>
          <cell r="BQ717">
            <v>0</v>
          </cell>
          <cell r="BR717">
            <v>-2E-3</v>
          </cell>
          <cell r="BS717">
            <v>-1E-3</v>
          </cell>
          <cell r="BT717">
            <v>0</v>
          </cell>
          <cell r="BU717">
            <v>-1E-3</v>
          </cell>
          <cell r="BV717">
            <v>-1E-3</v>
          </cell>
          <cell r="BW717">
            <v>-3.0000000000000001E-3</v>
          </cell>
          <cell r="BX717">
            <v>-3.0000000000000001E-3</v>
          </cell>
          <cell r="BY717">
            <v>-5.0000000000000001E-3</v>
          </cell>
          <cell r="BZ717">
            <v>-5.0000000000000001E-3</v>
          </cell>
          <cell r="CA717">
            <v>-3.0000000000000001E-3</v>
          </cell>
          <cell r="CB717">
            <v>-2E-3</v>
          </cell>
          <cell r="CC717">
            <v>-1E-3</v>
          </cell>
          <cell r="CD717">
            <v>0</v>
          </cell>
          <cell r="CE717">
            <v>-3.0000000000000001E-3</v>
          </cell>
          <cell r="CF717">
            <v>-1E-3</v>
          </cell>
          <cell r="CG717">
            <v>-2E-3</v>
          </cell>
          <cell r="CH717">
            <v>-1E-3</v>
          </cell>
          <cell r="CI717">
            <v>-1E-3</v>
          </cell>
          <cell r="CJ717">
            <v>-7.0000000000000001E-3</v>
          </cell>
          <cell r="CK717">
            <v>-5.0000000000000001E-3</v>
          </cell>
          <cell r="CL717">
            <v>-4.0000000000000001E-3</v>
          </cell>
          <cell r="CM717">
            <v>-4.0000000000000001E-3</v>
          </cell>
          <cell r="CN717">
            <v>-3.0000000000000001E-3</v>
          </cell>
          <cell r="CO717">
            <v>-1E-3</v>
          </cell>
          <cell r="CP717">
            <v>-2E-3</v>
          </cell>
          <cell r="CQ717">
            <v>0</v>
          </cell>
          <cell r="CR717">
            <v>-3.0000000000000001E-3</v>
          </cell>
          <cell r="CS717">
            <v>0</v>
          </cell>
          <cell r="CT717">
            <v>-2E-3</v>
          </cell>
          <cell r="CU717">
            <v>-2E-3</v>
          </cell>
          <cell r="CV717">
            <v>-1E-3</v>
          </cell>
          <cell r="CW717">
            <v>-6.0000000000000001E-3</v>
          </cell>
          <cell r="CX717">
            <v>-5.0000000000000001E-3</v>
          </cell>
          <cell r="CY717">
            <v>-5.0000000000000001E-3</v>
          </cell>
          <cell r="CZ717">
            <v>-4.0000000000000001E-3</v>
          </cell>
          <cell r="DA717">
            <v>-7.0000000000000001E-3</v>
          </cell>
          <cell r="DB717">
            <v>-4.0000000000000001E-3</v>
          </cell>
          <cell r="DC717">
            <v>-1E-3</v>
          </cell>
          <cell r="DD717">
            <v>0</v>
          </cell>
          <cell r="DE717">
            <v>-3.0000000000000001E-3</v>
          </cell>
          <cell r="DF717">
            <v>-1E-3</v>
          </cell>
          <cell r="DG717">
            <v>-3.0000000000000001E-3</v>
          </cell>
          <cell r="DH717">
            <v>-1E-3</v>
          </cell>
          <cell r="DI717">
            <v>-1E-3</v>
          </cell>
          <cell r="DJ717">
            <v>-4.0000000000000001E-3</v>
          </cell>
          <cell r="DK717">
            <v>-5.0000000000000001E-3</v>
          </cell>
          <cell r="DL717">
            <v>-4.0000000000000001E-3</v>
          </cell>
          <cell r="DM717">
            <v>-6.0000000000000001E-3</v>
          </cell>
          <cell r="DN717">
            <v>-3.0000000000000001E-3</v>
          </cell>
          <cell r="DO717">
            <v>-4.0000000000000001E-3</v>
          </cell>
          <cell r="DP717">
            <v>-1E-3</v>
          </cell>
          <cell r="DQ717">
            <v>0</v>
          </cell>
          <cell r="DR717">
            <v>-3.0000000000000001E-3</v>
          </cell>
          <cell r="DS717">
            <v>0</v>
          </cell>
          <cell r="DT717">
            <v>-2E-3</v>
          </cell>
          <cell r="DU717">
            <v>-2E-3</v>
          </cell>
          <cell r="DV717">
            <v>-3.0000000000000001E-3</v>
          </cell>
          <cell r="DW717">
            <v>-8.0000000000000002E-3</v>
          </cell>
          <cell r="DX717">
            <v>-2E-3</v>
          </cell>
          <cell r="DY717">
            <v>-6.0000000000000001E-3</v>
          </cell>
          <cell r="DZ717">
            <v>-6.0000000000000001E-3</v>
          </cell>
          <cell r="EA717">
            <v>-3.0000000000000001E-3</v>
          </cell>
          <cell r="EB717">
            <v>-3.0000000000000001E-3</v>
          </cell>
          <cell r="EC717">
            <v>-2E-3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-1E-3</v>
          </cell>
          <cell r="S719">
            <v>-2E-3</v>
          </cell>
          <cell r="T719">
            <v>-3.0000000000000001E-3</v>
          </cell>
          <cell r="U719">
            <v>-4.0000000000000001E-3</v>
          </cell>
          <cell r="V719">
            <v>-2E-3</v>
          </cell>
          <cell r="W719">
            <v>0</v>
          </cell>
          <cell r="X719">
            <v>0</v>
          </cell>
          <cell r="Y719">
            <v>0</v>
          </cell>
          <cell r="Z719">
            <v>-1E-3</v>
          </cell>
          <cell r="AA719">
            <v>0</v>
          </cell>
          <cell r="AB719">
            <v>-2E-3</v>
          </cell>
          <cell r="AC719">
            <v>0</v>
          </cell>
          <cell r="AD719">
            <v>-3.0000000000000001E-3</v>
          </cell>
          <cell r="AE719">
            <v>-1E-3</v>
          </cell>
          <cell r="AF719">
            <v>0</v>
          </cell>
          <cell r="AG719">
            <v>0</v>
          </cell>
          <cell r="AH719">
            <v>0</v>
          </cell>
          <cell r="AI719">
            <v>-1E-3</v>
          </cell>
          <cell r="AJ719">
            <v>0</v>
          </cell>
          <cell r="AK719">
            <v>-2E-3</v>
          </cell>
          <cell r="AL719">
            <v>-3.0000000000000001E-3</v>
          </cell>
          <cell r="AM719">
            <v>-4.0000000000000001E-3</v>
          </cell>
          <cell r="AN719">
            <v>-2E-3</v>
          </cell>
          <cell r="AO719">
            <v>-3.0000000000000001E-3</v>
          </cell>
          <cell r="AP719">
            <v>-1E-3</v>
          </cell>
          <cell r="AQ719">
            <v>0</v>
          </cell>
          <cell r="AR719">
            <v>-1E-3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-3.0000000000000001E-3</v>
          </cell>
          <cell r="AZ719">
            <v>-3.0000000000000001E-3</v>
          </cell>
          <cell r="BA719">
            <v>-1E-3</v>
          </cell>
          <cell r="BB719">
            <v>-2E-3</v>
          </cell>
          <cell r="BC719">
            <v>0</v>
          </cell>
          <cell r="BD719">
            <v>0</v>
          </cell>
          <cell r="BE719">
            <v>-1E-3</v>
          </cell>
          <cell r="BF719">
            <v>0</v>
          </cell>
          <cell r="BG719">
            <v>0</v>
          </cell>
          <cell r="BH719">
            <v>0</v>
          </cell>
          <cell r="BI719">
            <v>-1E-3</v>
          </cell>
          <cell r="BJ719">
            <v>0</v>
          </cell>
          <cell r="BK719">
            <v>0</v>
          </cell>
          <cell r="BL719">
            <v>-4.0000000000000001E-3</v>
          </cell>
          <cell r="BM719">
            <v>-1E-3</v>
          </cell>
          <cell r="BN719">
            <v>-1E-3</v>
          </cell>
          <cell r="BO719">
            <v>-2E-3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1E-3</v>
          </cell>
          <cell r="BU719">
            <v>0</v>
          </cell>
          <cell r="BV719">
            <v>-1E-3</v>
          </cell>
          <cell r="BW719">
            <v>0</v>
          </cell>
          <cell r="BX719">
            <v>-1E-3</v>
          </cell>
          <cell r="BY719">
            <v>-1E-3</v>
          </cell>
          <cell r="BZ719">
            <v>0</v>
          </cell>
          <cell r="CA719">
            <v>-1E-3</v>
          </cell>
          <cell r="CB719">
            <v>0</v>
          </cell>
          <cell r="CC719">
            <v>0</v>
          </cell>
          <cell r="CD719">
            <v>0</v>
          </cell>
          <cell r="CE719">
            <v>-6.0000000000000001E-3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-1E-3</v>
          </cell>
          <cell r="CO719">
            <v>-6.4000000000000001E-2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1E-3</v>
          </cell>
          <cell r="DB719">
            <v>-1E-3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1E-3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-1E-3</v>
          </cell>
          <cell r="DS719">
            <v>-1E-3</v>
          </cell>
          <cell r="DT719">
            <v>0</v>
          </cell>
          <cell r="DU719">
            <v>0</v>
          </cell>
          <cell r="DV719">
            <v>-1E-3</v>
          </cell>
          <cell r="DW719">
            <v>0</v>
          </cell>
          <cell r="DX719">
            <v>0</v>
          </cell>
          <cell r="DY719">
            <v>-2E-3</v>
          </cell>
          <cell r="DZ719">
            <v>-2E-3</v>
          </cell>
          <cell r="EA719">
            <v>0</v>
          </cell>
          <cell r="EB719">
            <v>-1E-3</v>
          </cell>
          <cell r="EC719">
            <v>0</v>
          </cell>
          <cell r="ED719">
            <v>-1E-3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-1E-3</v>
          </cell>
          <cell r="L721">
            <v>0</v>
          </cell>
          <cell r="M721">
            <v>0</v>
          </cell>
          <cell r="N721">
            <v>-1E-3</v>
          </cell>
          <cell r="O721">
            <v>0</v>
          </cell>
          <cell r="P721">
            <v>0</v>
          </cell>
          <cell r="Q721">
            <v>0</v>
          </cell>
          <cell r="R721">
            <v>-1E-3</v>
          </cell>
          <cell r="S721">
            <v>0</v>
          </cell>
          <cell r="T721">
            <v>0</v>
          </cell>
          <cell r="U721">
            <v>-1E-3</v>
          </cell>
          <cell r="V721">
            <v>-2E-3</v>
          </cell>
          <cell r="W721">
            <v>-1E-3</v>
          </cell>
          <cell r="X721">
            <v>-2E-3</v>
          </cell>
          <cell r="Y721">
            <v>-1E-3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-2E-3</v>
          </cell>
          <cell r="AF721">
            <v>-1E-3</v>
          </cell>
          <cell r="AG721">
            <v>0</v>
          </cell>
          <cell r="AH721">
            <v>0</v>
          </cell>
          <cell r="AI721">
            <v>-1E-3</v>
          </cell>
          <cell r="AJ721">
            <v>-3.0000000000000001E-3</v>
          </cell>
          <cell r="AK721">
            <v>-4.0000000000000001E-3</v>
          </cell>
          <cell r="AL721">
            <v>-4.0000000000000001E-3</v>
          </cell>
          <cell r="AM721">
            <v>-4.0000000000000001E-3</v>
          </cell>
          <cell r="AN721">
            <v>-2E-3</v>
          </cell>
          <cell r="AO721">
            <v>-2E-3</v>
          </cell>
          <cell r="AP721">
            <v>-4.0000000000000001E-3</v>
          </cell>
          <cell r="AQ721">
            <v>0</v>
          </cell>
          <cell r="AR721">
            <v>3.0000000000000001E-3</v>
          </cell>
          <cell r="AS721">
            <v>0</v>
          </cell>
          <cell r="AT721">
            <v>0</v>
          </cell>
          <cell r="AU721">
            <v>0</v>
          </cell>
          <cell r="AV721">
            <v>-1E-3</v>
          </cell>
          <cell r="AW721">
            <v>-1E-3</v>
          </cell>
          <cell r="AX721">
            <v>-1E-3</v>
          </cell>
          <cell r="AY721">
            <v>-3.0000000000000001E-3</v>
          </cell>
          <cell r="AZ721">
            <v>-4.0000000000000001E-3</v>
          </cell>
          <cell r="BA721">
            <v>-1E-3</v>
          </cell>
          <cell r="BB721">
            <v>4.9000000000000002E-2</v>
          </cell>
          <cell r="BC721">
            <v>0</v>
          </cell>
          <cell r="BD721">
            <v>0</v>
          </cell>
          <cell r="BE721">
            <v>-2E-3</v>
          </cell>
          <cell r="BF721">
            <v>0</v>
          </cell>
          <cell r="BG721">
            <v>-1E-3</v>
          </cell>
          <cell r="BH721">
            <v>-1E-3</v>
          </cell>
          <cell r="BI721">
            <v>0</v>
          </cell>
          <cell r="BJ721">
            <v>-1E-3</v>
          </cell>
          <cell r="BK721">
            <v>-1E-3</v>
          </cell>
          <cell r="BL721">
            <v>-4.0000000000000001E-3</v>
          </cell>
          <cell r="BM721">
            <v>-1.4E-2</v>
          </cell>
          <cell r="BN721">
            <v>-1E-3</v>
          </cell>
          <cell r="BO721">
            <v>0</v>
          </cell>
          <cell r="BP721">
            <v>0</v>
          </cell>
          <cell r="BQ721">
            <v>0</v>
          </cell>
          <cell r="BR721">
            <v>-1E-3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-2E-3</v>
          </cell>
          <cell r="BY721">
            <v>-2E-3</v>
          </cell>
          <cell r="BZ721">
            <v>-3.0000000000000001E-3</v>
          </cell>
          <cell r="CA721">
            <v>-2E-3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1E-3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3.0000000000000001E-3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4.2999999999999997E-2</v>
          </cell>
          <cell r="DC721">
            <v>-4.0000000000000001E-3</v>
          </cell>
          <cell r="DD721">
            <v>0</v>
          </cell>
          <cell r="DE721">
            <v>3.0000000000000001E-3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0.03</v>
          </cell>
          <cell r="DN721">
            <v>1.2E-2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-1E-3</v>
          </cell>
          <cell r="DY721">
            <v>-1E-3</v>
          </cell>
          <cell r="DZ721">
            <v>-2E-3</v>
          </cell>
          <cell r="EA721">
            <v>-1E-3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1E-3</v>
          </cell>
          <cell r="P723">
            <v>0</v>
          </cell>
          <cell r="Q723">
            <v>0</v>
          </cell>
          <cell r="R723">
            <v>-2E-3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-2E-3</v>
          </cell>
          <cell r="X723">
            <v>-1E-3</v>
          </cell>
          <cell r="Y723">
            <v>-1E-3</v>
          </cell>
          <cell r="Z723">
            <v>-4.0000000000000001E-3</v>
          </cell>
          <cell r="AA723">
            <v>-7.0000000000000001E-3</v>
          </cell>
          <cell r="AB723">
            <v>-1.0999999999999999E-2</v>
          </cell>
          <cell r="AC723">
            <v>0</v>
          </cell>
          <cell r="AD723">
            <v>0</v>
          </cell>
          <cell r="AE723">
            <v>-2E-3</v>
          </cell>
          <cell r="AF723">
            <v>0</v>
          </cell>
          <cell r="AG723">
            <v>0</v>
          </cell>
          <cell r="AH723">
            <v>0</v>
          </cell>
          <cell r="AI723">
            <v>-2E-3</v>
          </cell>
          <cell r="AJ723">
            <v>-3.0000000000000001E-3</v>
          </cell>
          <cell r="AK723">
            <v>-2E-3</v>
          </cell>
          <cell r="AL723">
            <v>-7.0000000000000001E-3</v>
          </cell>
          <cell r="AM723">
            <v>-5.0000000000000001E-3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-1E-3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-1E-3</v>
          </cell>
          <cell r="AY723">
            <v>-2E-3</v>
          </cell>
          <cell r="AZ723">
            <v>-2E-3</v>
          </cell>
          <cell r="BA723">
            <v>0</v>
          </cell>
          <cell r="BB723">
            <v>-2E-3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-1E-3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-1E-3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1E-3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1E-3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-1E-3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-1E-3</v>
          </cell>
          <cell r="AB724">
            <v>-1E-3</v>
          </cell>
          <cell r="AC724">
            <v>0</v>
          </cell>
          <cell r="AD724">
            <v>-1E-3</v>
          </cell>
          <cell r="AE724">
            <v>-1E-3</v>
          </cell>
          <cell r="AF724">
            <v>0</v>
          </cell>
          <cell r="AG724">
            <v>-2E-3</v>
          </cell>
          <cell r="AH724">
            <v>0</v>
          </cell>
          <cell r="AI724">
            <v>0</v>
          </cell>
          <cell r="AJ724">
            <v>0</v>
          </cell>
          <cell r="AK724">
            <v>-1E-3</v>
          </cell>
          <cell r="AL724">
            <v>-3.0000000000000001E-3</v>
          </cell>
          <cell r="AM724">
            <v>-2E-3</v>
          </cell>
          <cell r="AN724">
            <v>0</v>
          </cell>
          <cell r="AO724">
            <v>-2E-3</v>
          </cell>
          <cell r="AP724">
            <v>-1E-3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-2E-3</v>
          </cell>
          <cell r="AZ724">
            <v>-1E-3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-1E-3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-2E-3</v>
          </cell>
          <cell r="BM724">
            <v>-1E-3</v>
          </cell>
          <cell r="BN724">
            <v>-1E-3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-1E-3</v>
          </cell>
          <cell r="BV724">
            <v>0</v>
          </cell>
          <cell r="BW724">
            <v>0</v>
          </cell>
          <cell r="BX724">
            <v>0</v>
          </cell>
          <cell r="BY724">
            <v>-1E-3</v>
          </cell>
          <cell r="BZ724">
            <v>-1E-3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-1E-3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1E-3</v>
          </cell>
          <cell r="CN724">
            <v>0</v>
          </cell>
          <cell r="CO724">
            <v>-8.0000000000000002E-3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-1E-3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-1E-3</v>
          </cell>
          <cell r="DZ724">
            <v>-1E-3</v>
          </cell>
          <cell r="EA724">
            <v>-1E-3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-1E-3</v>
          </cell>
          <cell r="G725">
            <v>0</v>
          </cell>
          <cell r="H725">
            <v>0</v>
          </cell>
          <cell r="I725">
            <v>0</v>
          </cell>
          <cell r="J725">
            <v>-1E-3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-1E-3</v>
          </cell>
          <cell r="R725">
            <v>0</v>
          </cell>
          <cell r="S725">
            <v>-1E-3</v>
          </cell>
          <cell r="T725">
            <v>0</v>
          </cell>
          <cell r="U725">
            <v>-1E-3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-3.0000000000000001E-3</v>
          </cell>
          <cell r="AE725">
            <v>-3.0000000000000001E-3</v>
          </cell>
          <cell r="AF725">
            <v>-2E-3</v>
          </cell>
          <cell r="AG725">
            <v>-2E-3</v>
          </cell>
          <cell r="AH725">
            <v>-1E-3</v>
          </cell>
          <cell r="AI725">
            <v>-1E-3</v>
          </cell>
          <cell r="AJ725">
            <v>-5.0000000000000001E-3</v>
          </cell>
          <cell r="AK725">
            <v>-6.0000000000000001E-3</v>
          </cell>
          <cell r="AL725">
            <v>-4.0000000000000001E-3</v>
          </cell>
          <cell r="AM725">
            <v>-4.0000000000000001E-3</v>
          </cell>
          <cell r="AN725">
            <v>-4.0000000000000001E-3</v>
          </cell>
          <cell r="AO725">
            <v>-3.0000000000000001E-3</v>
          </cell>
          <cell r="AP725">
            <v>-4.0000000000000001E-3</v>
          </cell>
          <cell r="AQ725">
            <v>-1E-3</v>
          </cell>
          <cell r="AR725">
            <v>-1E-3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-1E-3</v>
          </cell>
          <cell r="AX725">
            <v>-2E-3</v>
          </cell>
          <cell r="AY725">
            <v>-3.0000000000000001E-3</v>
          </cell>
          <cell r="AZ725">
            <v>-4.0000000000000001E-3</v>
          </cell>
          <cell r="BA725">
            <v>-2E-3</v>
          </cell>
          <cell r="BB725">
            <v>-1E-3</v>
          </cell>
          <cell r="BC725">
            <v>0</v>
          </cell>
          <cell r="BD725">
            <v>0</v>
          </cell>
          <cell r="BE725">
            <v>-1E-3</v>
          </cell>
          <cell r="BF725">
            <v>-1E-3</v>
          </cell>
          <cell r="BG725">
            <v>-1E-3</v>
          </cell>
          <cell r="BH725">
            <v>0</v>
          </cell>
          <cell r="BI725">
            <v>-1E-3</v>
          </cell>
          <cell r="BJ725">
            <v>-1E-3</v>
          </cell>
          <cell r="BK725">
            <v>-3.0000000000000001E-3</v>
          </cell>
          <cell r="BL725">
            <v>-4.0000000000000001E-3</v>
          </cell>
          <cell r="BM725">
            <v>-3.0000000000000001E-3</v>
          </cell>
          <cell r="BN725">
            <v>-3.0000000000000001E-3</v>
          </cell>
          <cell r="BO725">
            <v>-1E-3</v>
          </cell>
          <cell r="BP725">
            <v>-1E-3</v>
          </cell>
          <cell r="BQ725">
            <v>0</v>
          </cell>
          <cell r="BR725">
            <v>-1E-3</v>
          </cell>
          <cell r="BS725">
            <v>0</v>
          </cell>
          <cell r="BT725">
            <v>2E-3</v>
          </cell>
          <cell r="BU725">
            <v>0</v>
          </cell>
          <cell r="BV725">
            <v>-1E-3</v>
          </cell>
          <cell r="BW725">
            <v>-2E-3</v>
          </cell>
          <cell r="BX725">
            <v>-1E-3</v>
          </cell>
          <cell r="BY725">
            <v>-2E-3</v>
          </cell>
          <cell r="BZ725">
            <v>-4.0000000000000001E-3</v>
          </cell>
          <cell r="CA725">
            <v>-2E-3</v>
          </cell>
          <cell r="CB725">
            <v>0</v>
          </cell>
          <cell r="CC725">
            <v>0</v>
          </cell>
          <cell r="CD725">
            <v>0</v>
          </cell>
          <cell r="CE725">
            <v>-1E-3</v>
          </cell>
          <cell r="CF725">
            <v>-1E-3</v>
          </cell>
          <cell r="CG725">
            <v>0</v>
          </cell>
          <cell r="CH725">
            <v>0</v>
          </cell>
          <cell r="CI725">
            <v>-1E-3</v>
          </cell>
          <cell r="CJ725">
            <v>0</v>
          </cell>
          <cell r="CK725">
            <v>0</v>
          </cell>
          <cell r="CL725">
            <v>0</v>
          </cell>
          <cell r="CM725">
            <v>-1.2999999999999999E-2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1E-3</v>
          </cell>
          <cell r="CX725">
            <v>3.0000000000000001E-3</v>
          </cell>
          <cell r="CY725">
            <v>-1E-3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-1E-3</v>
          </cell>
          <cell r="DM725">
            <v>-2E-3</v>
          </cell>
          <cell r="DN725">
            <v>-1E-3</v>
          </cell>
          <cell r="DO725">
            <v>0</v>
          </cell>
          <cell r="DP725">
            <v>0</v>
          </cell>
          <cell r="DQ725">
            <v>0</v>
          </cell>
          <cell r="DR725">
            <v>-1E-3</v>
          </cell>
          <cell r="DS725">
            <v>-1E-3</v>
          </cell>
          <cell r="DT725">
            <v>-1E-3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-2E-3</v>
          </cell>
          <cell r="DZ725">
            <v>-3.0000000000000001E-3</v>
          </cell>
          <cell r="EA725">
            <v>-2E-3</v>
          </cell>
          <cell r="EB725">
            <v>0</v>
          </cell>
          <cell r="EC725">
            <v>-1E-3</v>
          </cell>
          <cell r="ED725">
            <v>-1E-3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-1E-3</v>
          </cell>
          <cell r="K726">
            <v>-1.2999999999999999E-2</v>
          </cell>
          <cell r="L726">
            <v>-1E-3</v>
          </cell>
          <cell r="M726">
            <v>0</v>
          </cell>
          <cell r="N726">
            <v>-1E-3</v>
          </cell>
          <cell r="O726">
            <v>0</v>
          </cell>
          <cell r="P726">
            <v>0</v>
          </cell>
          <cell r="Q726">
            <v>0</v>
          </cell>
          <cell r="R726">
            <v>-3.0000000000000001E-3</v>
          </cell>
          <cell r="S726">
            <v>0</v>
          </cell>
          <cell r="T726">
            <v>-2E-3</v>
          </cell>
          <cell r="U726">
            <v>-7.0000000000000001E-3</v>
          </cell>
          <cell r="V726">
            <v>-3.0000000000000001E-3</v>
          </cell>
          <cell r="W726">
            <v>-2E-3</v>
          </cell>
          <cell r="X726">
            <v>-1E-3</v>
          </cell>
          <cell r="Y726">
            <v>-2E-3</v>
          </cell>
          <cell r="Z726">
            <v>-1E-3</v>
          </cell>
          <cell r="AA726">
            <v>-1.7000000000000001E-2</v>
          </cell>
          <cell r="AB726">
            <v>0</v>
          </cell>
          <cell r="AC726">
            <v>-1E-3</v>
          </cell>
          <cell r="AD726">
            <v>0</v>
          </cell>
          <cell r="AE726">
            <v>-3.0000000000000001E-3</v>
          </cell>
          <cell r="AF726">
            <v>0</v>
          </cell>
          <cell r="AG726">
            <v>3.0000000000000001E-3</v>
          </cell>
          <cell r="AH726">
            <v>3.0000000000000001E-3</v>
          </cell>
          <cell r="AI726">
            <v>-1E-3</v>
          </cell>
          <cell r="AJ726">
            <v>-3.0000000000000001E-3</v>
          </cell>
          <cell r="AK726">
            <v>-3.0000000000000001E-3</v>
          </cell>
          <cell r="AL726">
            <v>-4.0000000000000001E-3</v>
          </cell>
          <cell r="AM726">
            <v>-4.0000000000000001E-3</v>
          </cell>
          <cell r="AN726">
            <v>-1E-3</v>
          </cell>
          <cell r="AO726">
            <v>-5.0000000000000001E-3</v>
          </cell>
          <cell r="AP726">
            <v>-1.4999999999999999E-2</v>
          </cell>
          <cell r="AQ726">
            <v>0</v>
          </cell>
          <cell r="AR726">
            <v>-2E-3</v>
          </cell>
          <cell r="AS726">
            <v>0</v>
          </cell>
          <cell r="AT726">
            <v>0</v>
          </cell>
          <cell r="AU726">
            <v>1E-3</v>
          </cell>
          <cell r="AV726">
            <v>-1E-3</v>
          </cell>
          <cell r="AW726">
            <v>-1E-3</v>
          </cell>
          <cell r="AX726">
            <v>-1E-3</v>
          </cell>
          <cell r="AY726">
            <v>-1.2E-2</v>
          </cell>
          <cell r="AZ726">
            <v>-2E-3</v>
          </cell>
          <cell r="BA726">
            <v>-2E-3</v>
          </cell>
          <cell r="BB726">
            <v>-6.0000000000000001E-3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7.0000000000000001E-3</v>
          </cell>
          <cell r="BH726">
            <v>0</v>
          </cell>
          <cell r="BI726">
            <v>-1E-3</v>
          </cell>
          <cell r="BJ726">
            <v>-1E-3</v>
          </cell>
          <cell r="BK726">
            <v>-1E-3</v>
          </cell>
          <cell r="BL726">
            <v>-2E-3</v>
          </cell>
          <cell r="BM726">
            <v>-5.0000000000000001E-3</v>
          </cell>
          <cell r="BN726">
            <v>0</v>
          </cell>
          <cell r="BO726">
            <v>-2E-3</v>
          </cell>
          <cell r="BP726">
            <v>1E-3</v>
          </cell>
          <cell r="BQ726">
            <v>0</v>
          </cell>
          <cell r="BR726">
            <v>-2E-3</v>
          </cell>
          <cell r="BS726">
            <v>1E-3</v>
          </cell>
          <cell r="BT726">
            <v>-1.7000000000000001E-2</v>
          </cell>
          <cell r="BU726">
            <v>-1E-3</v>
          </cell>
          <cell r="BV726">
            <v>0</v>
          </cell>
          <cell r="BW726">
            <v>0</v>
          </cell>
          <cell r="BX726">
            <v>0</v>
          </cell>
          <cell r="BY726">
            <v>-6.0000000000000001E-3</v>
          </cell>
          <cell r="BZ726">
            <v>-1E-3</v>
          </cell>
          <cell r="CA726">
            <v>-1E-3</v>
          </cell>
          <cell r="CB726">
            <v>0</v>
          </cell>
          <cell r="CC726">
            <v>0</v>
          </cell>
          <cell r="CD726">
            <v>0</v>
          </cell>
          <cell r="CE726">
            <v>2E-3</v>
          </cell>
          <cell r="CF726">
            <v>0</v>
          </cell>
          <cell r="CG726">
            <v>0</v>
          </cell>
          <cell r="CH726">
            <v>0</v>
          </cell>
          <cell r="CI726">
            <v>8.0000000000000002E-3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4.0000000000000001E-3</v>
          </cell>
          <cell r="CO726">
            <v>8.0000000000000002E-3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4.0000000000000001E-3</v>
          </cell>
          <cell r="DA726">
            <v>-4.0000000000000001E-3</v>
          </cell>
          <cell r="DB726">
            <v>-1.9E-2</v>
          </cell>
          <cell r="DC726">
            <v>1.4999999999999999E-2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6.0000000000000001E-3</v>
          </cell>
          <cell r="DN726">
            <v>-3.0000000000000001E-3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-1E-3</v>
          </cell>
          <cell r="DY726">
            <v>-2E-3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3">
          <cell r="F833">
            <v>10533.986000000001</v>
          </cell>
          <cell r="G833">
            <v>11789.456</v>
          </cell>
          <cell r="H833">
            <v>18361.082999999999</v>
          </cell>
          <cell r="I833">
            <v>21207.119999999999</v>
          </cell>
          <cell r="J833">
            <v>24548.807000000001</v>
          </cell>
          <cell r="K833">
            <v>26080.38</v>
          </cell>
          <cell r="L833">
            <v>23606.065999999999</v>
          </cell>
          <cell r="M833">
            <v>23644.444</v>
          </cell>
          <cell r="N833">
            <v>20842.38</v>
          </cell>
          <cell r="O833">
            <v>16897.418000000001</v>
          </cell>
          <cell r="P833">
            <v>11381.16</v>
          </cell>
          <cell r="Q833">
            <v>8780.0990000000002</v>
          </cell>
          <cell r="R833">
            <v>216584.21599999999</v>
          </cell>
          <cell r="S833">
            <v>10481.286</v>
          </cell>
          <cell r="T833">
            <v>11730.487999999999</v>
          </cell>
          <cell r="U833">
            <v>18269.323</v>
          </cell>
          <cell r="V833">
            <v>21101.040000000001</v>
          </cell>
          <cell r="W833">
            <v>24426.109</v>
          </cell>
          <cell r="X833">
            <v>25950</v>
          </cell>
          <cell r="Y833">
            <v>23488.048999999999</v>
          </cell>
          <cell r="Z833">
            <v>23526.272000000001</v>
          </cell>
          <cell r="AA833">
            <v>20738.189999999999</v>
          </cell>
          <cell r="AB833">
            <v>16812.942999999999</v>
          </cell>
          <cell r="AC833">
            <v>11324.22</v>
          </cell>
          <cell r="AD833">
            <v>8736.2960000000003</v>
          </cell>
          <cell r="AE833">
            <v>215918.05200000003</v>
          </cell>
          <cell r="AF833">
            <v>10428.896000000001</v>
          </cell>
          <cell r="AG833">
            <v>12088.736999999999</v>
          </cell>
          <cell r="AH833">
            <v>18177.966</v>
          </cell>
          <cell r="AI833">
            <v>20995.59</v>
          </cell>
          <cell r="AJ833">
            <v>24303.937999999998</v>
          </cell>
          <cell r="AK833">
            <v>25820.19</v>
          </cell>
          <cell r="AL833">
            <v>23370.59</v>
          </cell>
          <cell r="AM833">
            <v>23408.688999999998</v>
          </cell>
          <cell r="AN833">
            <v>20634.48</v>
          </cell>
          <cell r="AO833">
            <v>16728.870999999999</v>
          </cell>
          <cell r="AP833">
            <v>11267.55</v>
          </cell>
          <cell r="AQ833">
            <v>8692.5550000000003</v>
          </cell>
          <cell r="AR833">
            <v>214423.94299999997</v>
          </cell>
          <cell r="AS833">
            <v>10376.723</v>
          </cell>
          <cell r="AT833">
            <v>11613.504000000001</v>
          </cell>
          <cell r="AU833">
            <v>18087.105</v>
          </cell>
          <cell r="AV833">
            <v>20890.59</v>
          </cell>
          <cell r="AW833">
            <v>24182.510999999999</v>
          </cell>
          <cell r="AX833">
            <v>25691.19</v>
          </cell>
          <cell r="AY833">
            <v>23253.751</v>
          </cell>
          <cell r="AZ833">
            <v>23291.633000000002</v>
          </cell>
          <cell r="BA833">
            <v>20531.37</v>
          </cell>
          <cell r="BB833">
            <v>16645.202000000001</v>
          </cell>
          <cell r="BC833">
            <v>11211.24</v>
          </cell>
          <cell r="BD833">
            <v>8649.1239999999998</v>
          </cell>
          <cell r="BE833">
            <v>213351.655</v>
          </cell>
          <cell r="BF833">
            <v>10324.891</v>
          </cell>
          <cell r="BG833">
            <v>11555.404</v>
          </cell>
          <cell r="BH833">
            <v>17996.708999999999</v>
          </cell>
          <cell r="BI833">
            <v>20786.099999999999</v>
          </cell>
          <cell r="BJ833">
            <v>24061.611000000001</v>
          </cell>
          <cell r="BK833">
            <v>25562.639999999999</v>
          </cell>
          <cell r="BL833">
            <v>23137.47</v>
          </cell>
          <cell r="BM833">
            <v>23175.103999999999</v>
          </cell>
          <cell r="BN833">
            <v>20428.68</v>
          </cell>
          <cell r="BO833">
            <v>16561.998</v>
          </cell>
          <cell r="BP833">
            <v>11155.2</v>
          </cell>
          <cell r="BQ833">
            <v>8605.848</v>
          </cell>
          <cell r="BR833">
            <v>212284.875</v>
          </cell>
          <cell r="BS833">
            <v>10273.276</v>
          </cell>
          <cell r="BT833">
            <v>11497.611999999999</v>
          </cell>
          <cell r="BU833">
            <v>17906.685000000001</v>
          </cell>
          <cell r="BV833">
            <v>20682.150000000001</v>
          </cell>
          <cell r="BW833">
            <v>23941.269</v>
          </cell>
          <cell r="BX833">
            <v>25434.84</v>
          </cell>
          <cell r="BY833">
            <v>23021.84</v>
          </cell>
          <cell r="BZ833">
            <v>23059.195</v>
          </cell>
          <cell r="CA833">
            <v>20326.560000000001</v>
          </cell>
          <cell r="CB833">
            <v>16479.197</v>
          </cell>
          <cell r="CC833">
            <v>11099.4</v>
          </cell>
          <cell r="CD833">
            <v>8562.8510000000006</v>
          </cell>
          <cell r="CE833">
            <v>211632.15</v>
          </cell>
          <cell r="CF833">
            <v>10221.94</v>
          </cell>
          <cell r="CG833">
            <v>11848.674999999999</v>
          </cell>
          <cell r="CH833">
            <v>17817.126</v>
          </cell>
          <cell r="CI833">
            <v>20578.8</v>
          </cell>
          <cell r="CJ833">
            <v>23821.578000000001</v>
          </cell>
          <cell r="CK833">
            <v>25307.73</v>
          </cell>
          <cell r="CL833">
            <v>22906.674999999999</v>
          </cell>
          <cell r="CM833">
            <v>22943.937000000002</v>
          </cell>
          <cell r="CN833">
            <v>20224.919999999998</v>
          </cell>
          <cell r="CO833">
            <v>16396.798999999999</v>
          </cell>
          <cell r="CP833">
            <v>11043.93</v>
          </cell>
          <cell r="CQ833">
            <v>8520.0400000000009</v>
          </cell>
          <cell r="CR833">
            <v>210167.663</v>
          </cell>
          <cell r="CS833">
            <v>10170.790000000001</v>
          </cell>
          <cell r="CT833">
            <v>11382.98</v>
          </cell>
          <cell r="CU833">
            <v>17728.125</v>
          </cell>
          <cell r="CV833">
            <v>20475.87</v>
          </cell>
          <cell r="CW833">
            <v>23702.507000000001</v>
          </cell>
          <cell r="CX833">
            <v>25181.19</v>
          </cell>
          <cell r="CY833">
            <v>22792.161</v>
          </cell>
          <cell r="CZ833">
            <v>22829.33</v>
          </cell>
          <cell r="DA833">
            <v>20123.79</v>
          </cell>
          <cell r="DB833">
            <v>16314.804</v>
          </cell>
          <cell r="DC833">
            <v>10988.67</v>
          </cell>
          <cell r="DD833">
            <v>8477.4459999999999</v>
          </cell>
          <cell r="DE833">
            <v>209116.68400000001</v>
          </cell>
          <cell r="DF833">
            <v>10119.950000000001</v>
          </cell>
          <cell r="DG833">
            <v>11326.056</v>
          </cell>
          <cell r="DH833">
            <v>17639.434000000001</v>
          </cell>
          <cell r="DI833">
            <v>20373.54</v>
          </cell>
          <cell r="DJ833">
            <v>23583.932000000001</v>
          </cell>
          <cell r="DK833">
            <v>25055.279999999999</v>
          </cell>
          <cell r="DL833">
            <v>22678.236000000001</v>
          </cell>
          <cell r="DM833">
            <v>22715.095000000001</v>
          </cell>
          <cell r="DN833">
            <v>20023.080000000002</v>
          </cell>
          <cell r="DO833">
            <v>16233.273999999999</v>
          </cell>
          <cell r="DP833">
            <v>10933.8</v>
          </cell>
          <cell r="DQ833">
            <v>8435.0069999999996</v>
          </cell>
          <cell r="DR833">
            <v>208071.00600000002</v>
          </cell>
          <cell r="DS833">
            <v>10069.326999999999</v>
          </cell>
          <cell r="DT833">
            <v>11269.384</v>
          </cell>
          <cell r="DU833">
            <v>17551.177</v>
          </cell>
          <cell r="DV833">
            <v>20271.63</v>
          </cell>
          <cell r="DW833">
            <v>23466.039000000001</v>
          </cell>
          <cell r="DX833">
            <v>24930.03</v>
          </cell>
          <cell r="DY833">
            <v>22564.776000000002</v>
          </cell>
          <cell r="DZ833">
            <v>22601.510999999999</v>
          </cell>
          <cell r="EA833">
            <v>19923.060000000001</v>
          </cell>
          <cell r="EB833">
            <v>16152.054</v>
          </cell>
          <cell r="EC833">
            <v>10879.14</v>
          </cell>
          <cell r="ED833">
            <v>8392.8780000000006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10533.986000000001</v>
          </cell>
          <cell r="G835">
            <v>11789.456</v>
          </cell>
          <cell r="H835">
            <v>18361.082999999999</v>
          </cell>
          <cell r="I835">
            <v>21207.119999999999</v>
          </cell>
          <cell r="J835">
            <v>24548.807000000001</v>
          </cell>
          <cell r="K835">
            <v>26080.38</v>
          </cell>
          <cell r="L835">
            <v>23606.065999999999</v>
          </cell>
          <cell r="M835">
            <v>23644.444</v>
          </cell>
          <cell r="N835">
            <v>20842.38</v>
          </cell>
          <cell r="O835">
            <v>16897.418000000001</v>
          </cell>
          <cell r="P835">
            <v>11381.16</v>
          </cell>
          <cell r="Q835">
            <v>8780.0990000000002</v>
          </cell>
          <cell r="R835">
            <v>216584.21599999999</v>
          </cell>
          <cell r="S835">
            <v>10481.286</v>
          </cell>
          <cell r="T835">
            <v>11730.487999999999</v>
          </cell>
          <cell r="U835">
            <v>18269.323</v>
          </cell>
          <cell r="V835">
            <v>21101.040000000001</v>
          </cell>
          <cell r="W835">
            <v>24426.109</v>
          </cell>
          <cell r="X835">
            <v>25950</v>
          </cell>
          <cell r="Y835">
            <v>23488.048999999999</v>
          </cell>
          <cell r="Z835">
            <v>23526.272000000001</v>
          </cell>
          <cell r="AA835">
            <v>20738.189999999999</v>
          </cell>
          <cell r="AB835">
            <v>16812.942999999999</v>
          </cell>
          <cell r="AC835">
            <v>11324.22</v>
          </cell>
          <cell r="AD835">
            <v>8736.2960000000003</v>
          </cell>
          <cell r="AE835">
            <v>215918.05200000003</v>
          </cell>
          <cell r="AF835">
            <v>10428.896000000001</v>
          </cell>
          <cell r="AG835">
            <v>12088.736999999999</v>
          </cell>
          <cell r="AH835">
            <v>18177.966</v>
          </cell>
          <cell r="AI835">
            <v>20995.59</v>
          </cell>
          <cell r="AJ835">
            <v>24303.938000000002</v>
          </cell>
          <cell r="AK835">
            <v>25820.190000000002</v>
          </cell>
          <cell r="AL835">
            <v>23370.590000000004</v>
          </cell>
          <cell r="AM835">
            <v>23408.688999999998</v>
          </cell>
          <cell r="AN835">
            <v>20634.48</v>
          </cell>
          <cell r="AO835">
            <v>16728.870999999999</v>
          </cell>
          <cell r="AP835">
            <v>11267.55</v>
          </cell>
          <cell r="AQ835">
            <v>8692.5550000000003</v>
          </cell>
          <cell r="AR835">
            <v>214423.94299999997</v>
          </cell>
          <cell r="AS835">
            <v>10376.723</v>
          </cell>
          <cell r="AT835">
            <v>11613.504000000001</v>
          </cell>
          <cell r="AU835">
            <v>18087.105</v>
          </cell>
          <cell r="AV835">
            <v>20890.59</v>
          </cell>
          <cell r="AW835">
            <v>24182.510999999999</v>
          </cell>
          <cell r="AX835">
            <v>25691.19</v>
          </cell>
          <cell r="AY835">
            <v>23253.751</v>
          </cell>
          <cell r="AZ835">
            <v>23291.633000000002</v>
          </cell>
          <cell r="BA835">
            <v>20531.37</v>
          </cell>
          <cell r="BB835">
            <v>16645.202000000001</v>
          </cell>
          <cell r="BC835">
            <v>11211.24</v>
          </cell>
          <cell r="BD835">
            <v>8649.1239999999998</v>
          </cell>
          <cell r="BE835">
            <v>213351.655</v>
          </cell>
          <cell r="BF835">
            <v>10324.891</v>
          </cell>
          <cell r="BG835">
            <v>11555.404</v>
          </cell>
          <cell r="BH835">
            <v>17996.708999999999</v>
          </cell>
          <cell r="BI835">
            <v>20786.099999999999</v>
          </cell>
          <cell r="BJ835">
            <v>24061.611000000001</v>
          </cell>
          <cell r="BK835">
            <v>25562.639999999999</v>
          </cell>
          <cell r="BL835">
            <v>23137.47</v>
          </cell>
          <cell r="BM835">
            <v>23175.103999999999</v>
          </cell>
          <cell r="BN835">
            <v>20428.68</v>
          </cell>
          <cell r="BO835">
            <v>16561.998</v>
          </cell>
          <cell r="BP835">
            <v>11155.2</v>
          </cell>
          <cell r="BQ835">
            <v>8605.848</v>
          </cell>
          <cell r="BR835">
            <v>212284.875</v>
          </cell>
          <cell r="BS835">
            <v>10273.276</v>
          </cell>
          <cell r="BT835">
            <v>11497.611999999999</v>
          </cell>
          <cell r="BU835">
            <v>17906.685000000001</v>
          </cell>
          <cell r="BV835">
            <v>20682.150000000001</v>
          </cell>
          <cell r="BW835">
            <v>23941.269</v>
          </cell>
          <cell r="BX835">
            <v>25434.84</v>
          </cell>
          <cell r="BY835">
            <v>23021.84</v>
          </cell>
          <cell r="BZ835">
            <v>23059.195</v>
          </cell>
          <cell r="CA835">
            <v>20326.560000000001</v>
          </cell>
          <cell r="CB835">
            <v>16479.197</v>
          </cell>
          <cell r="CC835">
            <v>11099.4</v>
          </cell>
          <cell r="CD835">
            <v>8562.8510000000006</v>
          </cell>
          <cell r="CE835">
            <v>211632.15</v>
          </cell>
          <cell r="CF835">
            <v>10221.94</v>
          </cell>
          <cell r="CG835">
            <v>11848.674999999999</v>
          </cell>
          <cell r="CH835">
            <v>17817.126</v>
          </cell>
          <cell r="CI835">
            <v>20578.8</v>
          </cell>
          <cell r="CJ835">
            <v>23821.578000000001</v>
          </cell>
          <cell r="CK835">
            <v>25307.73</v>
          </cell>
          <cell r="CL835">
            <v>22906.675000000003</v>
          </cell>
          <cell r="CM835">
            <v>22943.937000000002</v>
          </cell>
          <cell r="CN835">
            <v>20224.919999999998</v>
          </cell>
          <cell r="CO835">
            <v>16396.798999999999</v>
          </cell>
          <cell r="CP835">
            <v>11043.93</v>
          </cell>
          <cell r="CQ835">
            <v>8520.0400000000009</v>
          </cell>
          <cell r="CR835">
            <v>210167.663</v>
          </cell>
          <cell r="CS835">
            <v>10170.790000000001</v>
          </cell>
          <cell r="CT835">
            <v>11382.98</v>
          </cell>
          <cell r="CU835">
            <v>17728.125</v>
          </cell>
          <cell r="CV835">
            <v>20475.87</v>
          </cell>
          <cell r="CW835">
            <v>23702.507000000001</v>
          </cell>
          <cell r="CX835">
            <v>25181.19</v>
          </cell>
          <cell r="CY835">
            <v>22792.161</v>
          </cell>
          <cell r="CZ835">
            <v>22829.33</v>
          </cell>
          <cell r="DA835">
            <v>20123.79</v>
          </cell>
          <cell r="DB835">
            <v>16314.804</v>
          </cell>
          <cell r="DC835">
            <v>10988.67</v>
          </cell>
          <cell r="DD835">
            <v>8477.4459999999999</v>
          </cell>
          <cell r="DE835">
            <v>209116.68400000001</v>
          </cell>
          <cell r="DF835">
            <v>10119.950000000001</v>
          </cell>
          <cell r="DG835">
            <v>11326.056</v>
          </cell>
          <cell r="DH835">
            <v>17639.434000000001</v>
          </cell>
          <cell r="DI835">
            <v>20373.54</v>
          </cell>
          <cell r="DJ835">
            <v>23583.932000000001</v>
          </cell>
          <cell r="DK835">
            <v>25055.279999999999</v>
          </cell>
          <cell r="DL835">
            <v>22678.236000000001</v>
          </cell>
          <cell r="DM835">
            <v>22715.095000000001</v>
          </cell>
          <cell r="DN835">
            <v>20023.080000000002</v>
          </cell>
          <cell r="DO835">
            <v>16233.273999999999</v>
          </cell>
          <cell r="DP835">
            <v>10933.8</v>
          </cell>
          <cell r="DQ835">
            <v>8435.0069999999996</v>
          </cell>
          <cell r="DR835">
            <v>208071.00600000002</v>
          </cell>
          <cell r="DS835">
            <v>10069.326999999999</v>
          </cell>
          <cell r="DT835">
            <v>11269.384</v>
          </cell>
          <cell r="DU835">
            <v>17551.177</v>
          </cell>
          <cell r="DV835">
            <v>20271.63</v>
          </cell>
          <cell r="DW835">
            <v>23466.039000000004</v>
          </cell>
          <cell r="DX835">
            <v>24930.03</v>
          </cell>
          <cell r="DY835">
            <v>22564.776000000002</v>
          </cell>
          <cell r="DZ835">
            <v>22601.510999999999</v>
          </cell>
          <cell r="EA835">
            <v>19923.060000000001</v>
          </cell>
          <cell r="EB835">
            <v>16152.054</v>
          </cell>
          <cell r="EC835">
            <v>10879.14</v>
          </cell>
          <cell r="ED835">
            <v>8392.8780000000006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6636.411180000001</v>
          </cell>
          <cell r="G837">
            <v>7427.3572800000002</v>
          </cell>
          <cell r="H837">
            <v>11567.48229</v>
          </cell>
          <cell r="I837">
            <v>13360.4856</v>
          </cell>
          <cell r="J837">
            <v>15465.74841</v>
          </cell>
          <cell r="K837">
            <v>16430.6394</v>
          </cell>
          <cell r="L837">
            <v>14871.82158</v>
          </cell>
          <cell r="M837">
            <v>14895.99972</v>
          </cell>
          <cell r="N837">
            <v>13130.699400000001</v>
          </cell>
          <cell r="O837">
            <v>10645.373340000002</v>
          </cell>
          <cell r="P837">
            <v>7170.1307999999999</v>
          </cell>
          <cell r="Q837">
            <v>5531.4623700000002</v>
          </cell>
          <cell r="R837">
            <v>138613.89823999998</v>
          </cell>
          <cell r="S837">
            <v>6708.02304</v>
          </cell>
          <cell r="T837">
            <v>7507.5123199999998</v>
          </cell>
          <cell r="U837">
            <v>11692.36672</v>
          </cell>
          <cell r="V837">
            <v>13504.6656</v>
          </cell>
          <cell r="W837">
            <v>15632.70976</v>
          </cell>
          <cell r="X837">
            <v>16608</v>
          </cell>
          <cell r="Y837">
            <v>15032.351360000001</v>
          </cell>
          <cell r="Z837">
            <v>15056.81408</v>
          </cell>
          <cell r="AA837">
            <v>13272.4416</v>
          </cell>
          <cell r="AB837">
            <v>10760.283519999999</v>
          </cell>
          <cell r="AC837">
            <v>7247.5007999999998</v>
          </cell>
          <cell r="AD837">
            <v>5591.229440000001</v>
          </cell>
          <cell r="AE837">
            <v>142505.91432000004</v>
          </cell>
          <cell r="AF837">
            <v>6883.0713599999999</v>
          </cell>
          <cell r="AG837">
            <v>7978.5664199999992</v>
          </cell>
          <cell r="AH837">
            <v>11997.457559999999</v>
          </cell>
          <cell r="AI837">
            <v>13857.089400000001</v>
          </cell>
          <cell r="AJ837">
            <v>16040.59908</v>
          </cell>
          <cell r="AK837">
            <v>17041.325400000002</v>
          </cell>
          <cell r="AL837">
            <v>15424.589400000003</v>
          </cell>
          <cell r="AM837">
            <v>15449.73474</v>
          </cell>
          <cell r="AN837">
            <v>13618.756800000001</v>
          </cell>
          <cell r="AO837">
            <v>11041.054860000002</v>
          </cell>
          <cell r="AP837">
            <v>7436.5830000000005</v>
          </cell>
          <cell r="AQ837">
            <v>5737.0863000000008</v>
          </cell>
          <cell r="AR837">
            <v>143664.04180999997</v>
          </cell>
          <cell r="AS837">
            <v>6952.404410000001</v>
          </cell>
          <cell r="AT837">
            <v>7781.0476800000015</v>
          </cell>
          <cell r="AU837">
            <v>12118.360349999999</v>
          </cell>
          <cell r="AV837">
            <v>13996.695300000001</v>
          </cell>
          <cell r="AW837">
            <v>16202.282370000001</v>
          </cell>
          <cell r="AX837">
            <v>17213.097300000001</v>
          </cell>
          <cell r="AY837">
            <v>15580.013170000002</v>
          </cell>
          <cell r="AZ837">
            <v>15605.394110000001</v>
          </cell>
          <cell r="BA837">
            <v>13756.017899999999</v>
          </cell>
          <cell r="BB837">
            <v>11152.285340000002</v>
          </cell>
          <cell r="BC837">
            <v>7511.5308000000005</v>
          </cell>
          <cell r="BD837">
            <v>5794.9130800000003</v>
          </cell>
          <cell r="BE837">
            <v>145079.12540000002</v>
          </cell>
          <cell r="BF837">
            <v>7020.9258800000007</v>
          </cell>
          <cell r="BG837">
            <v>7857.6747200000009</v>
          </cell>
          <cell r="BH837">
            <v>12237.762119999999</v>
          </cell>
          <cell r="BI837">
            <v>14134.548000000001</v>
          </cell>
          <cell r="BJ837">
            <v>16361.895480000001</v>
          </cell>
          <cell r="BK837">
            <v>17382.595200000003</v>
          </cell>
          <cell r="BL837">
            <v>15733.479600000002</v>
          </cell>
          <cell r="BM837">
            <v>15759.07072</v>
          </cell>
          <cell r="BN837">
            <v>13891.502400000001</v>
          </cell>
          <cell r="BO837">
            <v>11262.15864</v>
          </cell>
          <cell r="BP837">
            <v>7585.536000000001</v>
          </cell>
          <cell r="BQ837">
            <v>5851.9766400000008</v>
          </cell>
          <cell r="BR837">
            <v>148599.41250000001</v>
          </cell>
          <cell r="BS837">
            <v>7191.293200000001</v>
          </cell>
          <cell r="BT837">
            <v>8048.3284000000003</v>
          </cell>
          <cell r="BU837">
            <v>12534.679500000002</v>
          </cell>
          <cell r="BV837">
            <v>14477.505000000003</v>
          </cell>
          <cell r="BW837">
            <v>16758.888300000002</v>
          </cell>
          <cell r="BX837">
            <v>17804.388000000003</v>
          </cell>
          <cell r="BY837">
            <v>16115.288000000002</v>
          </cell>
          <cell r="BZ837">
            <v>16141.4365</v>
          </cell>
          <cell r="CA837">
            <v>14228.592000000004</v>
          </cell>
          <cell r="CB837">
            <v>11535.437900000001</v>
          </cell>
          <cell r="CC837">
            <v>7769.5800000000008</v>
          </cell>
          <cell r="CD837">
            <v>5993.9957000000013</v>
          </cell>
          <cell r="CE837">
            <v>152375.14800000002</v>
          </cell>
          <cell r="CF837">
            <v>7359.796800000001</v>
          </cell>
          <cell r="CG837">
            <v>8531.0460000000003</v>
          </cell>
          <cell r="CH837">
            <v>12828.330720000002</v>
          </cell>
          <cell r="CI837">
            <v>14816.736000000001</v>
          </cell>
          <cell r="CJ837">
            <v>17151.536160000003</v>
          </cell>
          <cell r="CK837">
            <v>18221.565600000002</v>
          </cell>
          <cell r="CL837">
            <v>16492.806</v>
          </cell>
          <cell r="CM837">
            <v>16519.634640000004</v>
          </cell>
          <cell r="CN837">
            <v>14561.9424</v>
          </cell>
          <cell r="CO837">
            <v>11805.69528</v>
          </cell>
          <cell r="CP837">
            <v>7951.6296000000011</v>
          </cell>
          <cell r="CQ837">
            <v>6134.4288000000015</v>
          </cell>
          <cell r="CR837">
            <v>155524.07061999998</v>
          </cell>
          <cell r="CS837">
            <v>7526.3846000000003</v>
          </cell>
          <cell r="CT837">
            <v>8423.4051999999992</v>
          </cell>
          <cell r="CU837">
            <v>13118.812499999998</v>
          </cell>
          <cell r="CV837">
            <v>15152.143799999998</v>
          </cell>
          <cell r="CW837">
            <v>17539.855179999999</v>
          </cell>
          <cell r="CX837">
            <v>18634.080599999998</v>
          </cell>
          <cell r="CY837">
            <v>16866.199140000001</v>
          </cell>
          <cell r="CZ837">
            <v>16893.7042</v>
          </cell>
          <cell r="DA837">
            <v>14891.604600000002</v>
          </cell>
          <cell r="DB837">
            <v>12072.954959999999</v>
          </cell>
          <cell r="DC837">
            <v>8131.6157999999996</v>
          </cell>
          <cell r="DD837">
            <v>6273.3100400000003</v>
          </cell>
          <cell r="DE837">
            <v>156837.51300000001</v>
          </cell>
          <cell r="DF837">
            <v>7589.9625000000005</v>
          </cell>
          <cell r="DG837">
            <v>8494.5419999999995</v>
          </cell>
          <cell r="DH837">
            <v>13229.575499999999</v>
          </cell>
          <cell r="DI837">
            <v>15280.154999999999</v>
          </cell>
          <cell r="DJ837">
            <v>17687.949000000001</v>
          </cell>
          <cell r="DK837">
            <v>18791.46</v>
          </cell>
          <cell r="DL837">
            <v>17008.677</v>
          </cell>
          <cell r="DM837">
            <v>17036.321250000001</v>
          </cell>
          <cell r="DN837">
            <v>15017.31</v>
          </cell>
          <cell r="DO837">
            <v>12174.9555</v>
          </cell>
          <cell r="DP837">
            <v>8200.3499999999985</v>
          </cell>
          <cell r="DQ837">
            <v>6326.2552500000002</v>
          </cell>
          <cell r="DR837">
            <v>158133.96456000002</v>
          </cell>
          <cell r="DS837">
            <v>7652.6885199999997</v>
          </cell>
          <cell r="DT837">
            <v>8564.7318400000004</v>
          </cell>
          <cell r="DU837">
            <v>13338.89452</v>
          </cell>
          <cell r="DV837">
            <v>15406.4388</v>
          </cell>
          <cell r="DW837">
            <v>17834.189640000004</v>
          </cell>
          <cell r="DX837">
            <v>18946.822800000002</v>
          </cell>
          <cell r="DY837">
            <v>17149.229760000002</v>
          </cell>
          <cell r="DZ837">
            <v>17177.148359999999</v>
          </cell>
          <cell r="EA837">
            <v>15141.525600000001</v>
          </cell>
          <cell r="EB837">
            <v>12275.561040000001</v>
          </cell>
          <cell r="EC837">
            <v>8268.1463999999996</v>
          </cell>
          <cell r="ED837">
            <v>6378.5872800000006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1.8850502979063322E-2</v>
          </cell>
          <cell r="G846">
            <v>2.7898108676431832E-2</v>
          </cell>
          <cell r="H846">
            <v>5.5579365349981202E-2</v>
          </cell>
          <cell r="I846">
            <v>0</v>
          </cell>
          <cell r="J846">
            <v>0</v>
          </cell>
          <cell r="K846">
            <v>0</v>
          </cell>
          <cell r="L846">
            <v>-2.720786141396303E-2</v>
          </cell>
          <cell r="M846">
            <v>-2.3899883316964576E-2</v>
          </cell>
          <cell r="N846">
            <v>0</v>
          </cell>
          <cell r="O846">
            <v>1.7252847704448016E-2</v>
          </cell>
          <cell r="P846">
            <v>2.236800336363487E-2</v>
          </cell>
          <cell r="Q846">
            <v>6.4957206607477502E-2</v>
          </cell>
          <cell r="R846">
            <v>-2.0444643209397206E-2</v>
          </cell>
          <cell r="S846">
            <v>0.14354527565076225</v>
          </cell>
          <cell r="T846">
            <v>-3.5516564995873523E-2</v>
          </cell>
          <cell r="U846">
            <v>-0.12525644438584749</v>
          </cell>
          <cell r="V846">
            <v>0</v>
          </cell>
          <cell r="W846">
            <v>0</v>
          </cell>
          <cell r="X846">
            <v>0</v>
          </cell>
          <cell r="Y846">
            <v>-2.8823715959855889E-2</v>
          </cell>
          <cell r="Z846">
            <v>-5.535004071479932E-2</v>
          </cell>
          <cell r="AA846">
            <v>0</v>
          </cell>
          <cell r="AB846">
            <v>-0.12399776673595753</v>
          </cell>
          <cell r="AC846">
            <v>-2.337422956711066E-2</v>
          </cell>
          <cell r="AD846">
            <v>3.4377681959227857E-3</v>
          </cell>
          <cell r="AE846">
            <v>-3.8108522248315957E-2</v>
          </cell>
          <cell r="AF846">
            <v>1.4856956329978743E-2</v>
          </cell>
          <cell r="AG846">
            <v>-2.4698003998484097E-2</v>
          </cell>
          <cell r="AH846">
            <v>-4.0781209926230133E-2</v>
          </cell>
          <cell r="AI846">
            <v>0</v>
          </cell>
          <cell r="AJ846">
            <v>0</v>
          </cell>
          <cell r="AK846">
            <v>0</v>
          </cell>
          <cell r="AL846">
            <v>-3.5667268292826293E-2</v>
          </cell>
          <cell r="AM846">
            <v>-0.33640517068205611</v>
          </cell>
          <cell r="AN846">
            <v>0</v>
          </cell>
          <cell r="AO846">
            <v>-4.3894405655741764E-2</v>
          </cell>
          <cell r="AP846">
            <v>1.6448316516402883E-2</v>
          </cell>
          <cell r="AQ846">
            <v>-7.1614812708382658E-3</v>
          </cell>
          <cell r="AR846">
            <v>-1.3198666311900809E-2</v>
          </cell>
          <cell r="AS846">
            <v>-2.2411271234950902E-2</v>
          </cell>
          <cell r="AT846">
            <v>-1.1567806235316169E-2</v>
          </cell>
          <cell r="AU846">
            <v>-1.5317774324717703E-2</v>
          </cell>
          <cell r="AV846">
            <v>0</v>
          </cell>
          <cell r="AW846">
            <v>0</v>
          </cell>
          <cell r="AX846">
            <v>0</v>
          </cell>
          <cell r="AY846">
            <v>-1.305621769601828E-2</v>
          </cell>
          <cell r="AZ846">
            <v>-7.7192477710141816E-3</v>
          </cell>
          <cell r="BA846">
            <v>0</v>
          </cell>
          <cell r="BB846">
            <v>-5.781275119919016E-2</v>
          </cell>
          <cell r="BC846">
            <v>-2.0141556806340333E-2</v>
          </cell>
          <cell r="BD846">
            <v>-1.0357370475269079E-2</v>
          </cell>
          <cell r="BE846">
            <v>1.4326817298197625E-2</v>
          </cell>
          <cell r="BF846">
            <v>-2.3271918870072739E-2</v>
          </cell>
          <cell r="BG846">
            <v>0.19605903963275395</v>
          </cell>
          <cell r="BH846">
            <v>7.1616830287759115E-2</v>
          </cell>
          <cell r="BI846">
            <v>0</v>
          </cell>
          <cell r="BJ846">
            <v>0</v>
          </cell>
          <cell r="BK846">
            <v>0</v>
          </cell>
          <cell r="BL846">
            <v>-2.2406954953204661E-2</v>
          </cell>
          <cell r="BM846">
            <v>-1.1900759716080955E-2</v>
          </cell>
          <cell r="BN846">
            <v>0</v>
          </cell>
          <cell r="BO846">
            <v>-3.934694690435947E-3</v>
          </cell>
          <cell r="BP846">
            <v>-1.4840373856543465E-2</v>
          </cell>
          <cell r="BQ846">
            <v>-1.9399360255828668E-2</v>
          </cell>
          <cell r="BR846">
            <v>-1.508964801921131E-2</v>
          </cell>
          <cell r="BS846">
            <v>-1.4322611039080613E-2</v>
          </cell>
          <cell r="BT846">
            <v>-3.2618909452452272E-2</v>
          </cell>
          <cell r="BU846">
            <v>-4.994007852227611E-2</v>
          </cell>
          <cell r="BV846">
            <v>0</v>
          </cell>
          <cell r="BW846">
            <v>0</v>
          </cell>
          <cell r="BX846">
            <v>0</v>
          </cell>
          <cell r="BY846">
            <v>-2.2198439238135137E-2</v>
          </cell>
          <cell r="BZ846">
            <v>-1.5676397348396875E-2</v>
          </cell>
          <cell r="CA846">
            <v>6.2032878237339162E-3</v>
          </cell>
          <cell r="CB846">
            <v>-2.7465334273220066E-2</v>
          </cell>
          <cell r="CC846">
            <v>-1.0743861451967263E-2</v>
          </cell>
          <cell r="CD846">
            <v>-1.4313432728741304E-2</v>
          </cell>
          <cell r="CE846">
            <v>-7.3043113154403372E-2</v>
          </cell>
          <cell r="CF846">
            <v>-4.2111870728415823E-2</v>
          </cell>
          <cell r="CG846">
            <v>-1.7847583558246782E-2</v>
          </cell>
          <cell r="CH846">
            <v>-4.7151039929666183E-2</v>
          </cell>
          <cell r="CI846">
            <v>-1.4126206429494914E-2</v>
          </cell>
          <cell r="CJ846">
            <v>-1.5800856445711275E-2</v>
          </cell>
          <cell r="CK846">
            <v>-2.0353700645308948E-2</v>
          </cell>
          <cell r="CL846">
            <v>-0.29668965913150913</v>
          </cell>
          <cell r="CM846">
            <v>-2.892954024268235E-2</v>
          </cell>
          <cell r="CN846">
            <v>-0.3225165249992763</v>
          </cell>
          <cell r="CO846">
            <v>-3.9996796181572591E-2</v>
          </cell>
          <cell r="CP846">
            <v>-1.3322236290907341E-2</v>
          </cell>
          <cell r="CQ846">
            <v>-1.7671343270016848E-2</v>
          </cell>
          <cell r="CR846">
            <v>-5.7527715657588629E-2</v>
          </cell>
          <cell r="CS846">
            <v>-1.9243259561612547E-2</v>
          </cell>
          <cell r="CT846">
            <v>-1.0697967066221281E-2</v>
          </cell>
          <cell r="CU846">
            <v>-3.838515307657886E-2</v>
          </cell>
          <cell r="CV846">
            <v>-2.2600405549681568E-2</v>
          </cell>
          <cell r="CW846">
            <v>-1.0850194668105217E-2</v>
          </cell>
          <cell r="CX846">
            <v>-8.7047091594200765E-2</v>
          </cell>
          <cell r="CY846">
            <v>-2.8916341478520735E-2</v>
          </cell>
          <cell r="CZ846">
            <v>-5.6046318248409221E-2</v>
          </cell>
          <cell r="DA846">
            <v>6.0683455682422505E-2</v>
          </cell>
          <cell r="DB846">
            <v>-0.40878019586235581</v>
          </cell>
          <cell r="DC846">
            <v>-5.0303001473270825E-2</v>
          </cell>
          <cell r="DD846">
            <v>-1.8146114994561202E-2</v>
          </cell>
          <cell r="DE846">
            <v>-9.0790823336472926E-3</v>
          </cell>
          <cell r="DF846">
            <v>2.6116930344990408E-3</v>
          </cell>
          <cell r="DG846">
            <v>-2.1665226979408203E-3</v>
          </cell>
          <cell r="DH846">
            <v>-3.9231635277623411E-3</v>
          </cell>
          <cell r="DI846">
            <v>-2.7879871591345307E-3</v>
          </cell>
          <cell r="DJ846">
            <v>-7.645458241562153E-3</v>
          </cell>
          <cell r="DK846">
            <v>-1.3847905035824226E-3</v>
          </cell>
          <cell r="DL846">
            <v>-2.2861674709282909E-2</v>
          </cell>
          <cell r="DM846">
            <v>-3.2552478096054216E-2</v>
          </cell>
          <cell r="DN846">
            <v>-6.8880034335698781E-3</v>
          </cell>
          <cell r="DO846">
            <v>-2.4676946371332775E-2</v>
          </cell>
          <cell r="DP846">
            <v>-5.1083404214367079E-3</v>
          </cell>
          <cell r="DQ846">
            <v>-1.5653158766042452E-3</v>
          </cell>
          <cell r="DR846">
            <v>-1.2140067157202949E-2</v>
          </cell>
          <cell r="DS846">
            <v>-2.5506833193063017E-3</v>
          </cell>
          <cell r="DT846">
            <v>-6.4748034838615354E-3</v>
          </cell>
          <cell r="DU846">
            <v>-9.8688577050438653E-3</v>
          </cell>
          <cell r="DV846">
            <v>-6.9430378422623562E-3</v>
          </cell>
          <cell r="DW846">
            <v>-3.5660977919249603E-3</v>
          </cell>
          <cell r="DX846">
            <v>-1.9735866991421602E-2</v>
          </cell>
          <cell r="DY846">
            <v>-1.5541526419792007E-2</v>
          </cell>
          <cell r="DZ846">
            <v>-4.8072795928376877E-2</v>
          </cell>
          <cell r="EA846">
            <v>-6.3756436464750266E-3</v>
          </cell>
          <cell r="EB846">
            <v>-2.7665915138108232E-2</v>
          </cell>
          <cell r="EC846">
            <v>5.7416529297249497E-3</v>
          </cell>
          <cell r="ED846">
            <v>-4.6272305495911326E-3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1.189064232662318E-2</v>
          </cell>
          <cell r="G850">
            <v>8.8041972767882726E-4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-0.12803698617748438</v>
          </cell>
          <cell r="N850">
            <v>-0.11585727892201803</v>
          </cell>
          <cell r="O850">
            <v>0</v>
          </cell>
          <cell r="P850">
            <v>-4.0568347311918274E-2</v>
          </cell>
          <cell r="Q850">
            <v>-9.6409991250823168E-4</v>
          </cell>
          <cell r="R850">
            <v>-1.2166756027023773E-2</v>
          </cell>
          <cell r="S850">
            <v>-7.8226157751917214E-2</v>
          </cell>
          <cell r="T850">
            <v>-5.031816923338539E-2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-1.7456745338982671E-2</v>
          </cell>
          <cell r="AE850">
            <v>-2.1254086173107645E-2</v>
          </cell>
          <cell r="AF850">
            <v>-5.803961493080223E-2</v>
          </cell>
          <cell r="AG850">
            <v>-9.3899759340835942E-2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-5.7925818849604127E-2</v>
          </cell>
          <cell r="AN850">
            <v>-1.7476204289479824E-2</v>
          </cell>
          <cell r="AO850">
            <v>-1.635827825468894E-2</v>
          </cell>
          <cell r="AP850">
            <v>1.8053923981760533E-2</v>
          </cell>
          <cell r="AQ850">
            <v>-2.9403282393641206E-2</v>
          </cell>
          <cell r="AR850">
            <v>-5.1437340944076482E-2</v>
          </cell>
          <cell r="AS850">
            <v>-4.0924339221398043E-2</v>
          </cell>
          <cell r="AT850">
            <v>-1.6748553059507287E-2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-3.2572091543567439E-2</v>
          </cell>
          <cell r="BA850">
            <v>-7.136238779079207E-3</v>
          </cell>
          <cell r="BB850">
            <v>0</v>
          </cell>
          <cell r="BC850">
            <v>-2.069022337124693E-2</v>
          </cell>
          <cell r="BD850">
            <v>-5.1437340944076482E-2</v>
          </cell>
          <cell r="BE850">
            <v>-2.2702581928680576E-2</v>
          </cell>
          <cell r="BF850">
            <v>-4.2462750723462506E-2</v>
          </cell>
          <cell r="BG850">
            <v>-7.3290231141950102E-2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-4.2699032132034631E-2</v>
          </cell>
          <cell r="BM850">
            <v>-2.8833627657057548E-2</v>
          </cell>
          <cell r="BN850">
            <v>-1.2591001448548411E-2</v>
          </cell>
          <cell r="BO850">
            <v>0</v>
          </cell>
          <cell r="BP850">
            <v>-2.8135488410569565E-2</v>
          </cell>
          <cell r="BQ850">
            <v>-4.441885163054593E-2</v>
          </cell>
          <cell r="BR850">
            <v>-1.6870176189895503E-2</v>
          </cell>
          <cell r="BS850">
            <v>-3.9241671823440072E-2</v>
          </cell>
          <cell r="BT850">
            <v>4.8213143404957748E-2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-4.3663726251260471E-2</v>
          </cell>
          <cell r="BZ850">
            <v>-4.1777072737502863E-2</v>
          </cell>
          <cell r="CA850">
            <v>-1.6993969856514468E-2</v>
          </cell>
          <cell r="CB850">
            <v>-2.0665773551797884E-2</v>
          </cell>
          <cell r="CC850">
            <v>-3.3981036842057222E-2</v>
          </cell>
          <cell r="CD850">
            <v>-5.4332006621130802E-2</v>
          </cell>
          <cell r="CE850">
            <v>-3.0990170384011861E-2</v>
          </cell>
          <cell r="CF850">
            <v>-4.619006838622397E-2</v>
          </cell>
          <cell r="CG850">
            <v>-1.7263456703791036E-2</v>
          </cell>
          <cell r="CH850">
            <v>-1.2730715922391056E-2</v>
          </cell>
          <cell r="CI850">
            <v>0</v>
          </cell>
          <cell r="CJ850">
            <v>0</v>
          </cell>
          <cell r="CK850">
            <v>0</v>
          </cell>
          <cell r="CL850">
            <v>-8.4876248181238623E-2</v>
          </cell>
          <cell r="CM850">
            <v>-3.3873453829102118E-2</v>
          </cell>
          <cell r="CN850">
            <v>-9.4093145062561945E-2</v>
          </cell>
          <cell r="CO850">
            <v>-2.9644728467559389E-4</v>
          </cell>
          <cell r="CP850">
            <v>-2.5938644059660732E-2</v>
          </cell>
          <cell r="CQ850">
            <v>-5.6619865178486606E-2</v>
          </cell>
          <cell r="CR850">
            <v>-2.6039420357378162E-2</v>
          </cell>
          <cell r="CS850">
            <v>-6.8784554651301733E-2</v>
          </cell>
          <cell r="CT850">
            <v>-1.9115963413113946E-2</v>
          </cell>
          <cell r="CU850">
            <v>-2.8324881049634598E-2</v>
          </cell>
          <cell r="CV850">
            <v>0</v>
          </cell>
          <cell r="CW850">
            <v>0</v>
          </cell>
          <cell r="CX850">
            <v>0</v>
          </cell>
          <cell r="CY850">
            <v>-7.398066608094922E-2</v>
          </cell>
          <cell r="CZ850">
            <v>-0.1010612810819822</v>
          </cell>
          <cell r="DA850">
            <v>-7.718135462596365E-3</v>
          </cell>
          <cell r="DB850">
            <v>-1.297379740616833E-2</v>
          </cell>
          <cell r="DC850">
            <v>4.0946262008212386E-2</v>
          </cell>
          <cell r="DD850">
            <v>-4.1460027151003942E-2</v>
          </cell>
          <cell r="DE850">
            <v>-2.4677970221885559E-2</v>
          </cell>
          <cell r="DF850">
            <v>-5.4946734668128272E-2</v>
          </cell>
          <cell r="DG850">
            <v>-1.8022274812601324E-2</v>
          </cell>
          <cell r="DH850">
            <v>-6.0551254829661616E-3</v>
          </cell>
          <cell r="DI850">
            <v>0</v>
          </cell>
          <cell r="DJ850">
            <v>0</v>
          </cell>
          <cell r="DK850">
            <v>0</v>
          </cell>
          <cell r="DL850">
            <v>-5.4876277526403783E-2</v>
          </cell>
          <cell r="DM850">
            <v>-5.6098395099908771E-2</v>
          </cell>
          <cell r="DN850">
            <v>-2.7848657662332243E-2</v>
          </cell>
          <cell r="DO850">
            <v>-1.9754039358701903E-2</v>
          </cell>
          <cell r="DP850">
            <v>-2.734043903257799E-2</v>
          </cell>
          <cell r="DQ850">
            <v>-3.1193699018999155E-2</v>
          </cell>
          <cell r="DR850">
            <v>-9.1394465629397459E-3</v>
          </cell>
          <cell r="DS850">
            <v>-5.3636454591625693E-3</v>
          </cell>
          <cell r="DT850">
            <v>-5.2235110158704856E-3</v>
          </cell>
          <cell r="DU850">
            <v>-6.7904224940065205E-3</v>
          </cell>
          <cell r="DV850">
            <v>0</v>
          </cell>
          <cell r="DW850">
            <v>0</v>
          </cell>
          <cell r="DX850">
            <v>0</v>
          </cell>
          <cell r="DY850">
            <v>-3.421890056442578E-2</v>
          </cell>
          <cell r="DZ850">
            <v>-2.3089592644559787E-2</v>
          </cell>
          <cell r="EA850">
            <v>-3.5627665321911195E-3</v>
          </cell>
          <cell r="EB850">
            <v>-9.9357520765792628E-3</v>
          </cell>
          <cell r="EC850">
            <v>-4.3779965236723228E-3</v>
          </cell>
          <cell r="ED850">
            <v>-1.711077144480555E-2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-1.095970279761346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-1.095970279761346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-1.095970279761346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-1.095970279761346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1">
          <cell r="F861">
            <v>6636.4111799999955</v>
          </cell>
          <cell r="G861">
            <v>7427.3572799999965</v>
          </cell>
          <cell r="H861">
            <v>11567.482289999985</v>
          </cell>
          <cell r="I861">
            <v>13360.485599999985</v>
          </cell>
          <cell r="J861">
            <v>15465.748410000029</v>
          </cell>
          <cell r="K861">
            <v>16430.6394</v>
          </cell>
          <cell r="L861">
            <v>14871.821580000003</v>
          </cell>
          <cell r="M861">
            <v>14895.999719999993</v>
          </cell>
          <cell r="N861">
            <v>13130.699400000027</v>
          </cell>
          <cell r="O861">
            <v>10645.373339999991</v>
          </cell>
          <cell r="P861">
            <v>7170.1308000000136</v>
          </cell>
          <cell r="Q861">
            <v>5531.4623699999938</v>
          </cell>
          <cell r="R861">
            <v>138613.89824000001</v>
          </cell>
          <cell r="S861">
            <v>6708.02304</v>
          </cell>
          <cell r="T861">
            <v>7507.5123200000089</v>
          </cell>
          <cell r="U861">
            <v>11692.366719999991</v>
          </cell>
          <cell r="V861">
            <v>13504.665600000008</v>
          </cell>
          <cell r="W861">
            <v>15632.709759999998</v>
          </cell>
          <cell r="X861">
            <v>16608</v>
          </cell>
          <cell r="Y861">
            <v>15032.35136000003</v>
          </cell>
          <cell r="Z861">
            <v>15056.814079999982</v>
          </cell>
          <cell r="AA861">
            <v>13272.441599999991</v>
          </cell>
          <cell r="AB861">
            <v>10760.283519999997</v>
          </cell>
          <cell r="AC861">
            <v>7247.5008000000089</v>
          </cell>
          <cell r="AD861">
            <v>5591.2294399999664</v>
          </cell>
          <cell r="AE861">
            <v>142505.91431999952</v>
          </cell>
          <cell r="AF861">
            <v>6883.0713600000017</v>
          </cell>
          <cell r="AG861">
            <v>7978.5664199999883</v>
          </cell>
          <cell r="AH861">
            <v>11997.45756000001</v>
          </cell>
          <cell r="AI861">
            <v>13857.089399999939</v>
          </cell>
          <cell r="AJ861">
            <v>16040.599080000073</v>
          </cell>
          <cell r="AK861">
            <v>17041.325399999972</v>
          </cell>
          <cell r="AL861">
            <v>15424.589400000055</v>
          </cell>
          <cell r="AM861">
            <v>15449.734739999985</v>
          </cell>
          <cell r="AN861">
            <v>13618.75680000009</v>
          </cell>
          <cell r="AO861">
            <v>11041.054859999975</v>
          </cell>
          <cell r="AP861">
            <v>7436.5829999999842</v>
          </cell>
          <cell r="AQ861">
            <v>5737.0863000000245</v>
          </cell>
          <cell r="AR861">
            <v>143662.94583971798</v>
          </cell>
          <cell r="AS861">
            <v>6952.4044099999592</v>
          </cell>
          <cell r="AT861">
            <v>7781.0476800000761</v>
          </cell>
          <cell r="AU861">
            <v>12118.360349999974</v>
          </cell>
          <cell r="AV861">
            <v>13996.695300000021</v>
          </cell>
          <cell r="AW861">
            <v>16202.28237000003</v>
          </cell>
          <cell r="AX861">
            <v>17213.097300000023</v>
          </cell>
          <cell r="AY861">
            <v>15580.013170000049</v>
          </cell>
          <cell r="AZ861">
            <v>15605.39411000011</v>
          </cell>
          <cell r="BA861">
            <v>13756.017899999977</v>
          </cell>
          <cell r="BB861">
            <v>11152.28534000006</v>
          </cell>
          <cell r="BC861">
            <v>7511.5307999999495</v>
          </cell>
          <cell r="BD861">
            <v>5793.8171097203158</v>
          </cell>
          <cell r="BE861">
            <v>145079.12540000025</v>
          </cell>
          <cell r="BF861">
            <v>7020.9258799999952</v>
          </cell>
          <cell r="BG861">
            <v>7857.67472000001</v>
          </cell>
          <cell r="BH861">
            <v>12237.76211999997</v>
          </cell>
          <cell r="BI861">
            <v>14134.548000000068</v>
          </cell>
          <cell r="BJ861">
            <v>16361.895480000065</v>
          </cell>
          <cell r="BK861">
            <v>17382.595199999982</v>
          </cell>
          <cell r="BL861">
            <v>15733.479599999962</v>
          </cell>
          <cell r="BM861">
            <v>15759.070720000076</v>
          </cell>
          <cell r="BN861">
            <v>13891.502399999998</v>
          </cell>
          <cell r="BO861">
            <v>11262.158639999921</v>
          </cell>
          <cell r="BP861">
            <v>7585.5360000000801</v>
          </cell>
          <cell r="BQ861">
            <v>5851.976640000008</v>
          </cell>
          <cell r="BR861">
            <v>148599.41249999963</v>
          </cell>
          <cell r="BS861">
            <v>7191.2931999999564</v>
          </cell>
          <cell r="BT861">
            <v>8048.3283999999985</v>
          </cell>
          <cell r="BU861">
            <v>12534.679500000086</v>
          </cell>
          <cell r="BV861">
            <v>14477.505000000005</v>
          </cell>
          <cell r="BW861">
            <v>16758.888299999991</v>
          </cell>
          <cell r="BX861">
            <v>17804.387999999919</v>
          </cell>
          <cell r="BY861">
            <v>16115.287999999942</v>
          </cell>
          <cell r="BZ861">
            <v>16141.436500000069</v>
          </cell>
          <cell r="CA861">
            <v>14228.592000000062</v>
          </cell>
          <cell r="CB861">
            <v>11535.437900000019</v>
          </cell>
          <cell r="CC861">
            <v>7769.5800000000745</v>
          </cell>
          <cell r="CD861">
            <v>5993.9956999999704</v>
          </cell>
          <cell r="CE861">
            <v>152375.14799999818</v>
          </cell>
          <cell r="CF861">
            <v>7359.796800000011</v>
          </cell>
          <cell r="CG861">
            <v>8531.045999999973</v>
          </cell>
          <cell r="CH861">
            <v>12828.330719999969</v>
          </cell>
          <cell r="CI861">
            <v>14816.736000000034</v>
          </cell>
          <cell r="CJ861">
            <v>17151.536160000018</v>
          </cell>
          <cell r="CK861">
            <v>18221.565599999973</v>
          </cell>
          <cell r="CL861">
            <v>16492.805999999982</v>
          </cell>
          <cell r="CM861">
            <v>16519.634639999946</v>
          </cell>
          <cell r="CN861">
            <v>14561.942400000058</v>
          </cell>
          <cell r="CO861">
            <v>11805.695279999985</v>
          </cell>
          <cell r="CP861">
            <v>7951.6295999999857</v>
          </cell>
          <cell r="CQ861">
            <v>6134.4287999999942</v>
          </cell>
          <cell r="CR861">
            <v>155524.0706199985</v>
          </cell>
          <cell r="CS861">
            <v>7526.3845999999903</v>
          </cell>
          <cell r="CT861">
            <v>8423.4052000000374</v>
          </cell>
          <cell r="CU861">
            <v>13118.8125</v>
          </cell>
          <cell r="CV861">
            <v>15152.143799999962</v>
          </cell>
          <cell r="CW861">
            <v>17539.855179999955</v>
          </cell>
          <cell r="CX861">
            <v>18634.080599999987</v>
          </cell>
          <cell r="CY861">
            <v>16866.199140000041</v>
          </cell>
          <cell r="CZ861">
            <v>16893.70419999992</v>
          </cell>
          <cell r="DA861">
            <v>14891.604599999962</v>
          </cell>
          <cell r="DB861">
            <v>12072.954960000003</v>
          </cell>
          <cell r="DC861">
            <v>8131.6158000000287</v>
          </cell>
          <cell r="DD861">
            <v>6273.3100399998948</v>
          </cell>
          <cell r="DE861">
            <v>156837.51300000027</v>
          </cell>
          <cell r="DF861">
            <v>7589.9625000000233</v>
          </cell>
          <cell r="DG861">
            <v>8494.5420000000158</v>
          </cell>
          <cell r="DH861">
            <v>13229.575500000035</v>
          </cell>
          <cell r="DI861">
            <v>15280.154999999912</v>
          </cell>
          <cell r="DJ861">
            <v>17687.949000000022</v>
          </cell>
          <cell r="DK861">
            <v>18791.459999999963</v>
          </cell>
          <cell r="DL861">
            <v>17008.677000000025</v>
          </cell>
          <cell r="DM861">
            <v>17036.321249999921</v>
          </cell>
          <cell r="DN861">
            <v>15017.310000000056</v>
          </cell>
          <cell r="DO861">
            <v>12174.955499999924</v>
          </cell>
          <cell r="DP861">
            <v>8200.3499999998603</v>
          </cell>
          <cell r="DQ861">
            <v>6326.2552499999292</v>
          </cell>
          <cell r="DR861">
            <v>158133.96456000023</v>
          </cell>
          <cell r="DS861">
            <v>7652.688519999967</v>
          </cell>
          <cell r="DT861">
            <v>8564.7318399999058</v>
          </cell>
          <cell r="DU861">
            <v>13338.894519999973</v>
          </cell>
          <cell r="DV861">
            <v>15406.438800000004</v>
          </cell>
          <cell r="DW861">
            <v>17834.189639999997</v>
          </cell>
          <cell r="DX861">
            <v>18946.822800000082</v>
          </cell>
          <cell r="DY861">
            <v>17149.229760000017</v>
          </cell>
          <cell r="DZ861">
            <v>17177.148359999992</v>
          </cell>
          <cell r="EA861">
            <v>15141.525599999935</v>
          </cell>
          <cell r="EB861">
            <v>12275.561039999942</v>
          </cell>
          <cell r="EC861">
            <v>8268.1463999999687</v>
          </cell>
          <cell r="ED861">
            <v>6378.5872799999779</v>
          </cell>
        </row>
        <row r="863">
          <cell r="A863" t="str">
            <v>Additional Fixed Costs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J876" t="str">
            <v>Mills / kWh</v>
          </cell>
          <cell r="W876" t="str">
            <v>Mills / kWh</v>
          </cell>
          <cell r="AJ876" t="str">
            <v>Mills / kWh</v>
          </cell>
          <cell r="AW876" t="str">
            <v>Mills / kWh</v>
          </cell>
          <cell r="BJ876" t="str">
            <v>Mills / kWh</v>
          </cell>
          <cell r="BW876" t="str">
            <v>Mills / kWh</v>
          </cell>
          <cell r="CJ876" t="str">
            <v>Mills / kWh</v>
          </cell>
          <cell r="CW876" t="str">
            <v>Mills / kWh</v>
          </cell>
          <cell r="DJ876" t="str">
            <v>Mills / kWh</v>
          </cell>
          <cell r="DW876" t="str">
            <v>Mills / kWh</v>
          </cell>
        </row>
        <row r="877">
          <cell r="A877" t="str">
            <v>Special Sales For Resale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2">
          <cell r="F902">
            <v>0</v>
          </cell>
          <cell r="G902">
            <v>0</v>
          </cell>
          <cell r="H902">
            <v>0.01</v>
          </cell>
          <cell r="I902">
            <v>0.02</v>
          </cell>
          <cell r="J902">
            <v>0</v>
          </cell>
          <cell r="K902">
            <v>0.01</v>
          </cell>
          <cell r="L902">
            <v>0.03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-0.02</v>
          </cell>
          <cell r="Y902">
            <v>-0.01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-0.01</v>
          </cell>
          <cell r="CK902">
            <v>0</v>
          </cell>
          <cell r="CL902">
            <v>0</v>
          </cell>
          <cell r="CM902">
            <v>0</v>
          </cell>
          <cell r="CN902">
            <v>0.01</v>
          </cell>
          <cell r="CO902">
            <v>-0.01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0.01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-0.01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0.01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-0.01</v>
          </cell>
          <cell r="G903">
            <v>-0.03</v>
          </cell>
          <cell r="H903">
            <v>0</v>
          </cell>
          <cell r="I903">
            <v>-0.03</v>
          </cell>
          <cell r="J903">
            <v>0</v>
          </cell>
          <cell r="K903">
            <v>0</v>
          </cell>
          <cell r="L903">
            <v>0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</v>
          </cell>
          <cell r="U903">
            <v>0</v>
          </cell>
          <cell r="V903">
            <v>-0.02</v>
          </cell>
          <cell r="W903">
            <v>-0.04</v>
          </cell>
          <cell r="X903">
            <v>-0.19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0.02</v>
          </cell>
          <cell r="AK903">
            <v>0.03</v>
          </cell>
          <cell r="AL903">
            <v>0</v>
          </cell>
          <cell r="AM903">
            <v>0</v>
          </cell>
          <cell r="AN903">
            <v>-0.02</v>
          </cell>
          <cell r="AO903">
            <v>0</v>
          </cell>
          <cell r="AP903">
            <v>-0.01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-0.01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0.05</v>
          </cell>
          <cell r="CO903">
            <v>-0.01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-0.01</v>
          </cell>
          <cell r="DB903">
            <v>0.01</v>
          </cell>
          <cell r="DC903">
            <v>0.02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0.01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0.01</v>
          </cell>
          <cell r="G904">
            <v>0.03</v>
          </cell>
          <cell r="H904">
            <v>0.04</v>
          </cell>
          <cell r="I904">
            <v>0</v>
          </cell>
          <cell r="J904">
            <v>0</v>
          </cell>
          <cell r="K904">
            <v>0.12</v>
          </cell>
          <cell r="L904">
            <v>0.19</v>
          </cell>
          <cell r="M904">
            <v>0.05</v>
          </cell>
          <cell r="N904">
            <v>0</v>
          </cell>
          <cell r="O904">
            <v>0.01</v>
          </cell>
          <cell r="P904">
            <v>0</v>
          </cell>
          <cell r="Q904">
            <v>0</v>
          </cell>
          <cell r="R904">
            <v>-0.03</v>
          </cell>
          <cell r="S904">
            <v>0.01</v>
          </cell>
          <cell r="T904">
            <v>0</v>
          </cell>
          <cell r="U904">
            <v>0</v>
          </cell>
          <cell r="V904">
            <v>-0.02</v>
          </cell>
          <cell r="W904">
            <v>0.02</v>
          </cell>
          <cell r="X904">
            <v>-0.13</v>
          </cell>
          <cell r="Y904">
            <v>-0.12</v>
          </cell>
          <cell r="Z904">
            <v>0.03</v>
          </cell>
          <cell r="AA904">
            <v>-0.01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-0.01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0.08</v>
          </cell>
          <cell r="BH904">
            <v>0</v>
          </cell>
          <cell r="BI904">
            <v>0</v>
          </cell>
          <cell r="BJ904">
            <v>-0.01</v>
          </cell>
          <cell r="BK904">
            <v>-0.01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-0.01</v>
          </cell>
          <cell r="BS904">
            <v>0</v>
          </cell>
          <cell r="BT904">
            <v>-0.05</v>
          </cell>
          <cell r="BU904">
            <v>0</v>
          </cell>
          <cell r="BV904">
            <v>0</v>
          </cell>
          <cell r="BW904">
            <v>-0.01</v>
          </cell>
          <cell r="BX904">
            <v>-0.01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-0.02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-0.03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-0.11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-0.08</v>
          </cell>
          <cell r="CX904">
            <v>0</v>
          </cell>
          <cell r="CY904">
            <v>0</v>
          </cell>
          <cell r="CZ904">
            <v>0.01</v>
          </cell>
          <cell r="DA904">
            <v>-0.01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-7.0000000000000007E-2</v>
          </cell>
          <cell r="DK904">
            <v>-0.01</v>
          </cell>
          <cell r="DL904">
            <v>0</v>
          </cell>
          <cell r="DM904">
            <v>0.03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-0.11</v>
          </cell>
          <cell r="DX904">
            <v>-0.01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-7.0000000000000007E-2</v>
          </cell>
          <cell r="G905">
            <v>-0.01</v>
          </cell>
          <cell r="H905">
            <v>-0.03</v>
          </cell>
          <cell r="I905">
            <v>-0.1</v>
          </cell>
          <cell r="J905">
            <v>0</v>
          </cell>
          <cell r="K905">
            <v>0</v>
          </cell>
          <cell r="L905">
            <v>0.01</v>
          </cell>
          <cell r="M905">
            <v>0</v>
          </cell>
          <cell r="N905">
            <v>0</v>
          </cell>
          <cell r="O905">
            <v>0</v>
          </cell>
          <cell r="P905">
            <v>-0.03</v>
          </cell>
          <cell r="Q905">
            <v>-0.03</v>
          </cell>
          <cell r="R905">
            <v>-0.01</v>
          </cell>
          <cell r="S905">
            <v>-0.03</v>
          </cell>
          <cell r="T905">
            <v>0</v>
          </cell>
          <cell r="U905">
            <v>0</v>
          </cell>
          <cell r="V905">
            <v>-0.06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-0.02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-0.01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-0.01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0.01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-0.04</v>
          </cell>
          <cell r="G906">
            <v>-0.04</v>
          </cell>
          <cell r="H906">
            <v>-0.02</v>
          </cell>
          <cell r="I906">
            <v>0</v>
          </cell>
          <cell r="J906">
            <v>0</v>
          </cell>
          <cell r="K906">
            <v>-0.01</v>
          </cell>
          <cell r="L906">
            <v>0.01</v>
          </cell>
          <cell r="M906">
            <v>0</v>
          </cell>
          <cell r="N906">
            <v>0</v>
          </cell>
          <cell r="O906">
            <v>-0.01</v>
          </cell>
          <cell r="P906">
            <v>-0.01</v>
          </cell>
          <cell r="Q906">
            <v>-0.02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-0.01</v>
          </cell>
          <cell r="W906">
            <v>-0.01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-0.01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0.01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0.01</v>
          </cell>
          <cell r="CZ906">
            <v>0.03</v>
          </cell>
          <cell r="DA906">
            <v>-0.01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-0.01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0.02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1.1100000000000001</v>
          </cell>
          <cell r="AF908">
            <v>0.04</v>
          </cell>
          <cell r="AG908">
            <v>0.02</v>
          </cell>
          <cell r="AH908">
            <v>1.1599999999999999</v>
          </cell>
          <cell r="AI908">
            <v>2.83</v>
          </cell>
          <cell r="AJ908">
            <v>2.62</v>
          </cell>
          <cell r="AK908">
            <v>4.18</v>
          </cell>
          <cell r="AL908">
            <v>1.42</v>
          </cell>
          <cell r="AM908">
            <v>2.59</v>
          </cell>
          <cell r="AN908">
            <v>3.78</v>
          </cell>
          <cell r="AO908">
            <v>0.93</v>
          </cell>
          <cell r="AP908">
            <v>0.02</v>
          </cell>
          <cell r="AQ908">
            <v>0</v>
          </cell>
          <cell r="AR908">
            <v>2.06</v>
          </cell>
          <cell r="AS908">
            <v>0.14000000000000001</v>
          </cell>
          <cell r="AT908">
            <v>0.82</v>
          </cell>
          <cell r="AU908">
            <v>2.08</v>
          </cell>
          <cell r="AV908">
            <v>3.97</v>
          </cell>
          <cell r="AW908">
            <v>7.22</v>
          </cell>
          <cell r="AX908">
            <v>11.07</v>
          </cell>
          <cell r="AY908">
            <v>3.52</v>
          </cell>
          <cell r="AZ908">
            <v>11.07</v>
          </cell>
          <cell r="BA908">
            <v>7.6</v>
          </cell>
          <cell r="BB908">
            <v>2.92</v>
          </cell>
          <cell r="BC908">
            <v>0.47</v>
          </cell>
          <cell r="BD908">
            <v>0.02</v>
          </cell>
          <cell r="BE908">
            <v>2.33</v>
          </cell>
          <cell r="BF908">
            <v>0.12</v>
          </cell>
          <cell r="BG908">
            <v>1.04</v>
          </cell>
          <cell r="BH908">
            <v>2.36</v>
          </cell>
          <cell r="BI908">
            <v>4.6500000000000004</v>
          </cell>
          <cell r="BJ908">
            <v>8.24</v>
          </cell>
          <cell r="BK908">
            <v>12.54</v>
          </cell>
          <cell r="BL908">
            <v>5.24</v>
          </cell>
          <cell r="BM908">
            <v>11.44</v>
          </cell>
          <cell r="BN908">
            <v>8.19</v>
          </cell>
          <cell r="BO908">
            <v>2.62</v>
          </cell>
          <cell r="BP908">
            <v>0.87</v>
          </cell>
          <cell r="BQ908">
            <v>0.1</v>
          </cell>
          <cell r="BR908">
            <v>2.36</v>
          </cell>
          <cell r="BS908">
            <v>0.28000000000000003</v>
          </cell>
          <cell r="BT908">
            <v>0.64</v>
          </cell>
          <cell r="BU908">
            <v>2.48</v>
          </cell>
          <cell r="BV908">
            <v>4.8</v>
          </cell>
          <cell r="BW908">
            <v>8.48</v>
          </cell>
          <cell r="BX908">
            <v>13.12</v>
          </cell>
          <cell r="BY908">
            <v>5.64</v>
          </cell>
          <cell r="BZ908">
            <v>12.8</v>
          </cell>
          <cell r="CA908">
            <v>7.83</v>
          </cell>
          <cell r="CB908">
            <v>2.62</v>
          </cell>
          <cell r="CC908">
            <v>0.78</v>
          </cell>
          <cell r="CD908">
            <v>0.11</v>
          </cell>
          <cell r="CE908">
            <v>2.13</v>
          </cell>
          <cell r="CF908">
            <v>0.13</v>
          </cell>
          <cell r="CG908">
            <v>0.91</v>
          </cell>
          <cell r="CH908">
            <v>2.7</v>
          </cell>
          <cell r="CI908">
            <v>5.3</v>
          </cell>
          <cell r="CJ908">
            <v>5.77</v>
          </cell>
          <cell r="CK908">
            <v>10.98</v>
          </cell>
          <cell r="CL908">
            <v>6.17</v>
          </cell>
          <cell r="CM908">
            <v>13.67</v>
          </cell>
          <cell r="CN908">
            <v>7.64</v>
          </cell>
          <cell r="CO908">
            <v>0.66</v>
          </cell>
          <cell r="CP908">
            <v>0.69</v>
          </cell>
          <cell r="CQ908">
            <v>0.08</v>
          </cell>
          <cell r="CR908">
            <v>2.35</v>
          </cell>
          <cell r="CS908">
            <v>0.13</v>
          </cell>
          <cell r="CT908">
            <v>0.96</v>
          </cell>
          <cell r="CU908">
            <v>2.76</v>
          </cell>
          <cell r="CV908">
            <v>4.83</v>
          </cell>
          <cell r="CW908">
            <v>7.39</v>
          </cell>
          <cell r="CX908">
            <v>12.8</v>
          </cell>
          <cell r="CY908">
            <v>5.55</v>
          </cell>
          <cell r="CZ908">
            <v>12.19</v>
          </cell>
          <cell r="DA908">
            <v>9.4</v>
          </cell>
          <cell r="DB908">
            <v>2.46</v>
          </cell>
          <cell r="DC908">
            <v>0.56000000000000005</v>
          </cell>
          <cell r="DD908">
            <v>0</v>
          </cell>
          <cell r="DE908">
            <v>2.65</v>
          </cell>
          <cell r="DF908">
            <v>0.12</v>
          </cell>
          <cell r="DG908">
            <v>0.99</v>
          </cell>
          <cell r="DH908">
            <v>2.74</v>
          </cell>
          <cell r="DI908">
            <v>4.88</v>
          </cell>
          <cell r="DJ908">
            <v>7.82</v>
          </cell>
          <cell r="DK908">
            <v>13.86</v>
          </cell>
          <cell r="DL908">
            <v>5.98</v>
          </cell>
          <cell r="DM908">
            <v>22.72</v>
          </cell>
          <cell r="DN908">
            <v>9.7899999999999991</v>
          </cell>
          <cell r="DO908">
            <v>2.74</v>
          </cell>
          <cell r="DP908">
            <v>0.8</v>
          </cell>
          <cell r="DQ908">
            <v>0.06</v>
          </cell>
          <cell r="DR908">
            <v>2.44</v>
          </cell>
          <cell r="DS908">
            <v>0.14000000000000001</v>
          </cell>
          <cell r="DT908">
            <v>0.95</v>
          </cell>
          <cell r="DU908">
            <v>2.84</v>
          </cell>
          <cell r="DV908">
            <v>4.87</v>
          </cell>
          <cell r="DW908">
            <v>6.77</v>
          </cell>
          <cell r="DX908">
            <v>14.11</v>
          </cell>
          <cell r="DY908">
            <v>6.13</v>
          </cell>
          <cell r="DZ908">
            <v>13.52</v>
          </cell>
          <cell r="EA908">
            <v>9.51</v>
          </cell>
          <cell r="EB908">
            <v>2.78</v>
          </cell>
          <cell r="EC908">
            <v>0.76</v>
          </cell>
          <cell r="ED908">
            <v>0.02</v>
          </cell>
        </row>
        <row r="910">
          <cell r="F910">
            <v>-0.04</v>
          </cell>
          <cell r="G910">
            <v>-0.04</v>
          </cell>
          <cell r="H910">
            <v>-0.02</v>
          </cell>
          <cell r="I910">
            <v>-0.01</v>
          </cell>
          <cell r="J910">
            <v>0</v>
          </cell>
          <cell r="K910">
            <v>-0.01</v>
          </cell>
          <cell r="L910">
            <v>-0.01</v>
          </cell>
          <cell r="M910">
            <v>0</v>
          </cell>
          <cell r="N910">
            <v>0</v>
          </cell>
          <cell r="O910">
            <v>-0.01</v>
          </cell>
          <cell r="P910">
            <v>-0.01</v>
          </cell>
          <cell r="Q910">
            <v>-0.02</v>
          </cell>
          <cell r="R910">
            <v>-0.01</v>
          </cell>
          <cell r="S910">
            <v>0</v>
          </cell>
          <cell r="T910">
            <v>0</v>
          </cell>
          <cell r="U910">
            <v>0</v>
          </cell>
          <cell r="V910">
            <v>-0.02</v>
          </cell>
          <cell r="W910">
            <v>-0.01</v>
          </cell>
          <cell r="X910">
            <v>-0.02</v>
          </cell>
          <cell r="Y910">
            <v>7.0000000000000007E-2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-0.05</v>
          </cell>
          <cell r="AF910">
            <v>0</v>
          </cell>
          <cell r="AG910">
            <v>0</v>
          </cell>
          <cell r="AH910">
            <v>-0.04</v>
          </cell>
          <cell r="AI910">
            <v>-0.06</v>
          </cell>
          <cell r="AJ910">
            <v>-0.05</v>
          </cell>
          <cell r="AK910">
            <v>-0.14000000000000001</v>
          </cell>
          <cell r="AL910">
            <v>-0.06</v>
          </cell>
          <cell r="AM910">
            <v>-7.0000000000000007E-2</v>
          </cell>
          <cell r="AN910">
            <v>-7.0000000000000007E-2</v>
          </cell>
          <cell r="AO910">
            <v>-0.03</v>
          </cell>
          <cell r="AP910">
            <v>-0.01</v>
          </cell>
          <cell r="AQ910">
            <v>0</v>
          </cell>
          <cell r="AR910">
            <v>-7.0000000000000007E-2</v>
          </cell>
          <cell r="AS910">
            <v>0</v>
          </cell>
          <cell r="AT910">
            <v>-0.02</v>
          </cell>
          <cell r="AU910">
            <v>-0.03</v>
          </cell>
          <cell r="AV910">
            <v>-0.04</v>
          </cell>
          <cell r="AW910">
            <v>-0.04</v>
          </cell>
          <cell r="AX910">
            <v>-0.11</v>
          </cell>
          <cell r="AY910">
            <v>-0.12</v>
          </cell>
          <cell r="AZ910">
            <v>-0.12</v>
          </cell>
          <cell r="BA910">
            <v>-0.09</v>
          </cell>
          <cell r="BB910">
            <v>-7.0000000000000007E-2</v>
          </cell>
          <cell r="BC910">
            <v>-0.02</v>
          </cell>
          <cell r="BD910">
            <v>0</v>
          </cell>
          <cell r="BE910">
            <v>-7.0000000000000007E-2</v>
          </cell>
          <cell r="BF910">
            <v>0</v>
          </cell>
          <cell r="BG910">
            <v>-0.02</v>
          </cell>
          <cell r="BH910">
            <v>-0.03</v>
          </cell>
          <cell r="BI910">
            <v>-0.06</v>
          </cell>
          <cell r="BJ910">
            <v>-0.05</v>
          </cell>
          <cell r="BK910">
            <v>-0.13</v>
          </cell>
          <cell r="BL910">
            <v>-0.12</v>
          </cell>
          <cell r="BM910">
            <v>-0.12</v>
          </cell>
          <cell r="BN910">
            <v>-0.09</v>
          </cell>
          <cell r="BO910">
            <v>-7.0000000000000007E-2</v>
          </cell>
          <cell r="BP910">
            <v>-0.03</v>
          </cell>
          <cell r="BQ910">
            <v>0</v>
          </cell>
          <cell r="BR910">
            <v>-0.08</v>
          </cell>
          <cell r="BS910">
            <v>0</v>
          </cell>
          <cell r="BT910">
            <v>-0.04</v>
          </cell>
          <cell r="BU910">
            <v>-0.03</v>
          </cell>
          <cell r="BV910">
            <v>-0.04</v>
          </cell>
          <cell r="BW910">
            <v>-0.08</v>
          </cell>
          <cell r="BX910">
            <v>-0.16</v>
          </cell>
          <cell r="BY910">
            <v>-0.15</v>
          </cell>
          <cell r="BZ910">
            <v>-0.15</v>
          </cell>
          <cell r="CA910">
            <v>-0.08</v>
          </cell>
          <cell r="CB910">
            <v>-0.06</v>
          </cell>
          <cell r="CC910">
            <v>-0.02</v>
          </cell>
          <cell r="CD910">
            <v>0</v>
          </cell>
          <cell r="CE910">
            <v>-0.09</v>
          </cell>
          <cell r="CF910">
            <v>0</v>
          </cell>
          <cell r="CG910">
            <v>-0.02</v>
          </cell>
          <cell r="CH910">
            <v>-0.03</v>
          </cell>
          <cell r="CI910">
            <v>-0.08</v>
          </cell>
          <cell r="CJ910">
            <v>-0.11</v>
          </cell>
          <cell r="CK910">
            <v>-0.22</v>
          </cell>
          <cell r="CL910">
            <v>-0.16</v>
          </cell>
          <cell r="CM910">
            <v>-0.13</v>
          </cell>
          <cell r="CN910">
            <v>-7.0000000000000007E-2</v>
          </cell>
          <cell r="CO910">
            <v>-0.09</v>
          </cell>
          <cell r="CP910">
            <v>-0.02</v>
          </cell>
          <cell r="CQ910">
            <v>0</v>
          </cell>
          <cell r="CR910">
            <v>-0.08</v>
          </cell>
          <cell r="CS910">
            <v>0</v>
          </cell>
          <cell r="CT910">
            <v>-0.03</v>
          </cell>
          <cell r="CU910">
            <v>-0.04</v>
          </cell>
          <cell r="CV910">
            <v>-0.08</v>
          </cell>
          <cell r="CW910">
            <v>-0.12</v>
          </cell>
          <cell r="CX910">
            <v>-0.22</v>
          </cell>
          <cell r="CY910">
            <v>-0.15</v>
          </cell>
          <cell r="CZ910">
            <v>-0.14000000000000001</v>
          </cell>
          <cell r="DA910">
            <v>-0.1</v>
          </cell>
          <cell r="DB910">
            <v>-0.05</v>
          </cell>
          <cell r="DC910">
            <v>0</v>
          </cell>
          <cell r="DD910">
            <v>0</v>
          </cell>
          <cell r="DE910">
            <v>-0.09</v>
          </cell>
          <cell r="DF910">
            <v>0.01</v>
          </cell>
          <cell r="DG910">
            <v>-0.02</v>
          </cell>
          <cell r="DH910">
            <v>-0.04</v>
          </cell>
          <cell r="DI910">
            <v>-0.08</v>
          </cell>
          <cell r="DJ910">
            <v>-0.12</v>
          </cell>
          <cell r="DK910">
            <v>-0.2</v>
          </cell>
          <cell r="DL910">
            <v>-0.15</v>
          </cell>
          <cell r="DM910">
            <v>-0.27</v>
          </cell>
          <cell r="DN910">
            <v>-0.1</v>
          </cell>
          <cell r="DO910">
            <v>-0.06</v>
          </cell>
          <cell r="DP910">
            <v>-0.02</v>
          </cell>
          <cell r="DQ910">
            <v>0</v>
          </cell>
          <cell r="DR910">
            <v>-0.09</v>
          </cell>
          <cell r="DS910">
            <v>0</v>
          </cell>
          <cell r="DT910">
            <v>-0.03</v>
          </cell>
          <cell r="DU910">
            <v>-0.04</v>
          </cell>
          <cell r="DV910">
            <v>-0.1</v>
          </cell>
          <cell r="DW910">
            <v>-0.15</v>
          </cell>
          <cell r="DX910">
            <v>-0.23</v>
          </cell>
          <cell r="DY910">
            <v>-0.16</v>
          </cell>
          <cell r="DZ910">
            <v>-0.14000000000000001</v>
          </cell>
          <cell r="EA910">
            <v>-0.1</v>
          </cell>
          <cell r="EB910">
            <v>-0.06</v>
          </cell>
          <cell r="EC910">
            <v>-0.02</v>
          </cell>
          <cell r="ED910">
            <v>0</v>
          </cell>
        </row>
        <row r="912">
          <cell r="A912" t="str">
            <v>Total Special Sales For Resale</v>
          </cell>
          <cell r="F912">
            <v>-0.03</v>
          </cell>
          <cell r="G912">
            <v>-0.03</v>
          </cell>
          <cell r="H912">
            <v>-0.03</v>
          </cell>
          <cell r="I912">
            <v>-0.02</v>
          </cell>
          <cell r="J912">
            <v>-0.01</v>
          </cell>
          <cell r="K912">
            <v>-0.01</v>
          </cell>
          <cell r="L912">
            <v>-0.01</v>
          </cell>
          <cell r="M912">
            <v>0</v>
          </cell>
          <cell r="N912">
            <v>0</v>
          </cell>
          <cell r="O912">
            <v>-0.01</v>
          </cell>
          <cell r="P912">
            <v>-0.02</v>
          </cell>
          <cell r="Q912">
            <v>-0.02</v>
          </cell>
          <cell r="R912">
            <v>-0.01</v>
          </cell>
          <cell r="S912">
            <v>0</v>
          </cell>
          <cell r="T912">
            <v>0</v>
          </cell>
          <cell r="U912">
            <v>0</v>
          </cell>
          <cell r="V912">
            <v>-0.02</v>
          </cell>
          <cell r="W912">
            <v>-0.01</v>
          </cell>
          <cell r="X912">
            <v>-0.02</v>
          </cell>
          <cell r="Y912">
            <v>0.06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-0.05</v>
          </cell>
          <cell r="AF912">
            <v>0</v>
          </cell>
          <cell r="AG912">
            <v>0</v>
          </cell>
          <cell r="AH912">
            <v>-0.04</v>
          </cell>
          <cell r="AI912">
            <v>-0.06</v>
          </cell>
          <cell r="AJ912">
            <v>-0.06</v>
          </cell>
          <cell r="AK912">
            <v>-0.14000000000000001</v>
          </cell>
          <cell r="AL912">
            <v>-0.06</v>
          </cell>
          <cell r="AM912">
            <v>-0.06</v>
          </cell>
          <cell r="AN912">
            <v>-7.0000000000000007E-2</v>
          </cell>
          <cell r="AO912">
            <v>-0.03</v>
          </cell>
          <cell r="AP912">
            <v>0</v>
          </cell>
          <cell r="AQ912">
            <v>0</v>
          </cell>
          <cell r="AR912">
            <v>-7.0000000000000007E-2</v>
          </cell>
          <cell r="AS912">
            <v>0</v>
          </cell>
          <cell r="AT912">
            <v>-0.02</v>
          </cell>
          <cell r="AU912">
            <v>-0.03</v>
          </cell>
          <cell r="AV912">
            <v>-0.04</v>
          </cell>
          <cell r="AW912">
            <v>-0.05</v>
          </cell>
          <cell r="AX912">
            <v>-0.12</v>
          </cell>
          <cell r="AY912">
            <v>-0.11</v>
          </cell>
          <cell r="AZ912">
            <v>-0.11</v>
          </cell>
          <cell r="BA912">
            <v>-0.09</v>
          </cell>
          <cell r="BB912">
            <v>-7.0000000000000007E-2</v>
          </cell>
          <cell r="BC912">
            <v>-0.02</v>
          </cell>
          <cell r="BD912">
            <v>0</v>
          </cell>
          <cell r="BE912">
            <v>-7.0000000000000007E-2</v>
          </cell>
          <cell r="BF912">
            <v>0</v>
          </cell>
          <cell r="BG912">
            <v>-0.02</v>
          </cell>
          <cell r="BH912">
            <v>-0.03</v>
          </cell>
          <cell r="BI912">
            <v>-0.06</v>
          </cell>
          <cell r="BJ912">
            <v>-0.06</v>
          </cell>
          <cell r="BK912">
            <v>-0.13</v>
          </cell>
          <cell r="BL912">
            <v>-0.12</v>
          </cell>
          <cell r="BM912">
            <v>-0.11</v>
          </cell>
          <cell r="BN912">
            <v>-0.08</v>
          </cell>
          <cell r="BO912">
            <v>-7.0000000000000007E-2</v>
          </cell>
          <cell r="BP912">
            <v>-0.03</v>
          </cell>
          <cell r="BQ912">
            <v>0</v>
          </cell>
          <cell r="BR912">
            <v>-7.0000000000000007E-2</v>
          </cell>
          <cell r="BS912">
            <v>0</v>
          </cell>
          <cell r="BT912">
            <v>-0.04</v>
          </cell>
          <cell r="BU912">
            <v>-0.03</v>
          </cell>
          <cell r="BV912">
            <v>-0.04</v>
          </cell>
          <cell r="BW912">
            <v>-0.09</v>
          </cell>
          <cell r="BX912">
            <v>-0.16</v>
          </cell>
          <cell r="BY912">
            <v>-0.14000000000000001</v>
          </cell>
          <cell r="BZ912">
            <v>-0.13</v>
          </cell>
          <cell r="CA912">
            <v>-0.08</v>
          </cell>
          <cell r="CB912">
            <v>-0.06</v>
          </cell>
          <cell r="CC912">
            <v>-0.02</v>
          </cell>
          <cell r="CD912">
            <v>0</v>
          </cell>
          <cell r="CE912">
            <v>-0.09</v>
          </cell>
          <cell r="CF912">
            <v>0</v>
          </cell>
          <cell r="CG912">
            <v>-0.02</v>
          </cell>
          <cell r="CH912">
            <v>-0.03</v>
          </cell>
          <cell r="CI912">
            <v>-0.08</v>
          </cell>
          <cell r="CJ912">
            <v>-0.11</v>
          </cell>
          <cell r="CK912">
            <v>-0.22</v>
          </cell>
          <cell r="CL912">
            <v>-0.16</v>
          </cell>
          <cell r="CM912">
            <v>-0.13</v>
          </cell>
          <cell r="CN912">
            <v>-7.0000000000000007E-2</v>
          </cell>
          <cell r="CO912">
            <v>-0.09</v>
          </cell>
          <cell r="CP912">
            <v>-0.02</v>
          </cell>
          <cell r="CQ912">
            <v>0</v>
          </cell>
          <cell r="CR912">
            <v>-0.08</v>
          </cell>
          <cell r="CS912">
            <v>0</v>
          </cell>
          <cell r="CT912">
            <v>-0.03</v>
          </cell>
          <cell r="CU912">
            <v>-0.04</v>
          </cell>
          <cell r="CV912">
            <v>-0.08</v>
          </cell>
          <cell r="CW912">
            <v>-0.12</v>
          </cell>
          <cell r="CX912">
            <v>-0.22</v>
          </cell>
          <cell r="CY912">
            <v>-0.15</v>
          </cell>
          <cell r="CZ912">
            <v>-0.14000000000000001</v>
          </cell>
          <cell r="DA912">
            <v>-0.1</v>
          </cell>
          <cell r="DB912">
            <v>-0.05</v>
          </cell>
          <cell r="DC912">
            <v>0</v>
          </cell>
          <cell r="DD912">
            <v>0</v>
          </cell>
          <cell r="DE912">
            <v>-0.09</v>
          </cell>
          <cell r="DF912">
            <v>0.01</v>
          </cell>
          <cell r="DG912">
            <v>-0.02</v>
          </cell>
          <cell r="DH912">
            <v>-0.04</v>
          </cell>
          <cell r="DI912">
            <v>-0.08</v>
          </cell>
          <cell r="DJ912">
            <v>-0.12</v>
          </cell>
          <cell r="DK912">
            <v>-0.2</v>
          </cell>
          <cell r="DL912">
            <v>-0.15</v>
          </cell>
          <cell r="DM912">
            <v>-0.27</v>
          </cell>
          <cell r="DN912">
            <v>-0.1</v>
          </cell>
          <cell r="DO912">
            <v>-0.06</v>
          </cell>
          <cell r="DP912">
            <v>-0.02</v>
          </cell>
          <cell r="DQ912">
            <v>0</v>
          </cell>
          <cell r="DR912">
            <v>-0.09</v>
          </cell>
          <cell r="DS912">
            <v>0</v>
          </cell>
          <cell r="DT912">
            <v>-0.03</v>
          </cell>
          <cell r="DU912">
            <v>-0.04</v>
          </cell>
          <cell r="DV912">
            <v>-0.1</v>
          </cell>
          <cell r="DW912">
            <v>-0.15</v>
          </cell>
          <cell r="DX912">
            <v>-0.23</v>
          </cell>
          <cell r="DY912">
            <v>-0.16</v>
          </cell>
          <cell r="DZ912">
            <v>-0.14000000000000001</v>
          </cell>
          <cell r="EA912">
            <v>-0.1</v>
          </cell>
          <cell r="EB912">
            <v>-0.06</v>
          </cell>
          <cell r="EC912">
            <v>-0.02</v>
          </cell>
          <cell r="ED912">
            <v>0</v>
          </cell>
        </row>
        <row r="914">
          <cell r="A914" t="str">
            <v>Purchased Power &amp; Net Interchange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8">
        <row r="3">
          <cell r="F3">
            <v>43101</v>
          </cell>
        </row>
        <row r="77">
          <cell r="EI77" t="str">
            <v>Not Used</v>
          </cell>
          <cell r="EK77" t="str">
            <v>Not Used</v>
          </cell>
          <cell r="EM77" t="str">
            <v>QF - Sch38 - UT - Solar T</v>
          </cell>
          <cell r="EO77" t="str">
            <v>Not Used</v>
          </cell>
          <cell r="EQ77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>
        <row r="7">
          <cell r="B7">
            <v>2018</v>
          </cell>
        </row>
        <row r="26">
          <cell r="B26">
            <v>2037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PacifiCorp</v>
          </cell>
        </row>
      </sheetData>
      <sheetData sheetId="8">
        <row r="3">
          <cell r="F3">
            <v>43101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>
        <row r="1">
          <cell r="N1" t="str">
            <v>101.2 - UT 2017.Q1 - 1b - GRID AC Study CONF _2017 05 30 Solar T</v>
          </cell>
        </row>
      </sheetData>
      <sheetData sheetId="1">
        <row r="1">
          <cell r="K1" t="str">
            <v>101.2 - UT 2017.Q1 - 1b - GRID AC Study CONF _2017 05 30 Solar T</v>
          </cell>
        </row>
      </sheetData>
      <sheetData sheetId="2"/>
      <sheetData sheetId="3">
        <row r="7">
          <cell r="B7">
            <v>2028</v>
          </cell>
        </row>
      </sheetData>
      <sheetData sheetId="4"/>
      <sheetData sheetId="5"/>
      <sheetData sheetId="6"/>
      <sheetData sheetId="7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2102.2000000001863</v>
          </cell>
          <cell r="H32">
            <v>1032</v>
          </cell>
          <cell r="I32">
            <v>684.20000000018626</v>
          </cell>
          <cell r="J32">
            <v>110.9000000001397</v>
          </cell>
          <cell r="K32">
            <v>-4359.4000000001397</v>
          </cell>
          <cell r="L32">
            <v>9288</v>
          </cell>
          <cell r="M32">
            <v>3553.5999999996275</v>
          </cell>
          <cell r="N32">
            <v>3591</v>
          </cell>
          <cell r="O32">
            <v>1292.1999999999534</v>
          </cell>
          <cell r="P32">
            <v>563.20000000018626</v>
          </cell>
          <cell r="Q32">
            <v>1987.4000000003725</v>
          </cell>
          <cell r="R32">
            <v>34897.899999994785</v>
          </cell>
          <cell r="S32">
            <v>0</v>
          </cell>
          <cell r="T32">
            <v>3368.2999999998137</v>
          </cell>
          <cell r="U32">
            <v>0</v>
          </cell>
          <cell r="V32">
            <v>2024.2999999998137</v>
          </cell>
          <cell r="W32">
            <v>32.399999999906868</v>
          </cell>
          <cell r="X32">
            <v>1939.3000000000466</v>
          </cell>
          <cell r="Y32">
            <v>5038.5</v>
          </cell>
          <cell r="Z32">
            <v>7844.7999999998137</v>
          </cell>
          <cell r="AA32">
            <v>5396.5</v>
          </cell>
          <cell r="AB32">
            <v>4028.7999999998137</v>
          </cell>
          <cell r="AC32">
            <v>0</v>
          </cell>
          <cell r="AD32">
            <v>5225</v>
          </cell>
          <cell r="AE32">
            <v>45053.59999999404</v>
          </cell>
          <cell r="AF32">
            <v>0</v>
          </cell>
          <cell r="AG32">
            <v>997.5</v>
          </cell>
          <cell r="AH32">
            <v>1149.7999999998137</v>
          </cell>
          <cell r="AI32">
            <v>1520.2999999998137</v>
          </cell>
          <cell r="AJ32">
            <v>588.69999999995343</v>
          </cell>
          <cell r="AK32">
            <v>2876.1000000000931</v>
          </cell>
          <cell r="AL32">
            <v>11894.5</v>
          </cell>
          <cell r="AM32">
            <v>10994.299999999814</v>
          </cell>
          <cell r="AN32">
            <v>2778.5</v>
          </cell>
          <cell r="AO32">
            <v>3219.3999999999069</v>
          </cell>
          <cell r="AP32">
            <v>1692</v>
          </cell>
          <cell r="AQ32">
            <v>7342.5</v>
          </cell>
          <cell r="AR32">
            <v>57395.30000000447</v>
          </cell>
          <cell r="AS32">
            <v>0</v>
          </cell>
          <cell r="AT32">
            <v>1501.5</v>
          </cell>
          <cell r="AU32">
            <v>2400.7999999998137</v>
          </cell>
          <cell r="AV32">
            <v>1076</v>
          </cell>
          <cell r="AW32">
            <v>1589.1000000000931</v>
          </cell>
          <cell r="AX32">
            <v>3257</v>
          </cell>
          <cell r="AY32">
            <v>12674</v>
          </cell>
          <cell r="AZ32">
            <v>12136.299999999814</v>
          </cell>
          <cell r="BA32">
            <v>6693.7000000001863</v>
          </cell>
          <cell r="BB32">
            <v>3863</v>
          </cell>
          <cell r="BC32">
            <v>177.20000000018626</v>
          </cell>
          <cell r="BD32">
            <v>12026.700000000186</v>
          </cell>
          <cell r="BE32">
            <v>77099.39999999851</v>
          </cell>
          <cell r="BF32">
            <v>1946.2000000001863</v>
          </cell>
          <cell r="BG32">
            <v>2153</v>
          </cell>
          <cell r="BH32">
            <v>0</v>
          </cell>
          <cell r="BI32">
            <v>2142.5</v>
          </cell>
          <cell r="BJ32">
            <v>1388.3000000000466</v>
          </cell>
          <cell r="BK32">
            <v>0</v>
          </cell>
          <cell r="BL32">
            <v>18222</v>
          </cell>
          <cell r="BM32">
            <v>30639.799999999814</v>
          </cell>
          <cell r="BN32">
            <v>4650.5999999996275</v>
          </cell>
          <cell r="BO32">
            <v>4623</v>
          </cell>
          <cell r="BP32">
            <v>2462</v>
          </cell>
          <cell r="BQ32">
            <v>8872</v>
          </cell>
          <cell r="BR32">
            <v>107113.10000000149</v>
          </cell>
          <cell r="BS32">
            <v>3725.5</v>
          </cell>
          <cell r="BT32">
            <v>9353.7000000001863</v>
          </cell>
          <cell r="BU32">
            <v>2569.5</v>
          </cell>
          <cell r="BV32">
            <v>1183.5999999996275</v>
          </cell>
          <cell r="BW32">
            <v>1291.8000000000466</v>
          </cell>
          <cell r="BX32">
            <v>2210.5999999996275</v>
          </cell>
          <cell r="BY32">
            <v>0</v>
          </cell>
          <cell r="BZ32">
            <v>49618</v>
          </cell>
          <cell r="CA32">
            <v>16517.5</v>
          </cell>
          <cell r="CB32">
            <v>10740</v>
          </cell>
          <cell r="CC32">
            <v>2640.2000000001863</v>
          </cell>
          <cell r="CD32">
            <v>7262.7000000001863</v>
          </cell>
          <cell r="CE32">
            <v>168807.19999999553</v>
          </cell>
          <cell r="CF32">
            <v>7345.7999999998137</v>
          </cell>
          <cell r="CG32">
            <v>21054.200000000186</v>
          </cell>
          <cell r="CH32">
            <v>8353.5999999996275</v>
          </cell>
          <cell r="CI32">
            <v>5402.5</v>
          </cell>
          <cell r="CJ32">
            <v>246.10000000009313</v>
          </cell>
          <cell r="CK32">
            <v>-5214.2000000001863</v>
          </cell>
          <cell r="CL32">
            <v>0</v>
          </cell>
          <cell r="CM32">
            <v>75923.700000000186</v>
          </cell>
          <cell r="CN32">
            <v>14431.299999999814</v>
          </cell>
          <cell r="CO32">
            <v>23559.899999999907</v>
          </cell>
          <cell r="CP32">
            <v>4674</v>
          </cell>
          <cell r="CQ32">
            <v>13030.299999999814</v>
          </cell>
          <cell r="CR32">
            <v>10621.30000000447</v>
          </cell>
          <cell r="CS32">
            <v>153</v>
          </cell>
          <cell r="CT32">
            <v>273</v>
          </cell>
          <cell r="CU32">
            <v>16</v>
          </cell>
          <cell r="CV32">
            <v>151</v>
          </cell>
          <cell r="CW32">
            <v>170.20000000018626</v>
          </cell>
          <cell r="CX32">
            <v>154</v>
          </cell>
          <cell r="CY32">
            <v>0</v>
          </cell>
          <cell r="CZ32">
            <v>139.29999999981374</v>
          </cell>
          <cell r="DA32">
            <v>6795.2999999998137</v>
          </cell>
          <cell r="DB32">
            <v>2522.8000000000466</v>
          </cell>
          <cell r="DC32">
            <v>171</v>
          </cell>
          <cell r="DD32">
            <v>75.700000000186265</v>
          </cell>
          <cell r="DE32">
            <v>2034.7000000029802</v>
          </cell>
          <cell r="DF32">
            <v>107.5</v>
          </cell>
          <cell r="DG32">
            <v>415.59999999962747</v>
          </cell>
          <cell r="DH32">
            <v>373.70000000018626</v>
          </cell>
          <cell r="DI32">
            <v>284.79999999981374</v>
          </cell>
          <cell r="DJ32">
            <v>69.200000000186265</v>
          </cell>
          <cell r="DK32">
            <v>94.299999999813735</v>
          </cell>
          <cell r="DL32">
            <v>0</v>
          </cell>
          <cell r="DM32">
            <v>0</v>
          </cell>
          <cell r="DN32">
            <v>185.79999999981374</v>
          </cell>
          <cell r="DO32">
            <v>303.60000000009313</v>
          </cell>
          <cell r="DP32">
            <v>28</v>
          </cell>
          <cell r="DQ32">
            <v>172.20000000018626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67.5</v>
          </cell>
          <cell r="G33">
            <v>255.5</v>
          </cell>
          <cell r="H33">
            <v>2986</v>
          </cell>
          <cell r="I33">
            <v>1524.7000000001863</v>
          </cell>
          <cell r="J33">
            <v>42.5</v>
          </cell>
          <cell r="K33">
            <v>0</v>
          </cell>
          <cell r="L33">
            <v>2740</v>
          </cell>
          <cell r="M33">
            <v>441</v>
          </cell>
          <cell r="N33">
            <v>4249</v>
          </cell>
          <cell r="O33">
            <v>1050</v>
          </cell>
          <cell r="P33">
            <v>0</v>
          </cell>
          <cell r="Q33">
            <v>2133</v>
          </cell>
          <cell r="R33">
            <v>28421.29999999702</v>
          </cell>
          <cell r="S33">
            <v>984.5</v>
          </cell>
          <cell r="T33">
            <v>1871</v>
          </cell>
          <cell r="U33">
            <v>2067</v>
          </cell>
          <cell r="V33">
            <v>1876</v>
          </cell>
          <cell r="W33">
            <v>-21553</v>
          </cell>
          <cell r="X33">
            <v>3028.2999999998137</v>
          </cell>
          <cell r="Y33">
            <v>9453.5</v>
          </cell>
          <cell r="Z33">
            <v>2883</v>
          </cell>
          <cell r="AA33">
            <v>6448</v>
          </cell>
          <cell r="AB33">
            <v>12384</v>
          </cell>
          <cell r="AC33">
            <v>3850</v>
          </cell>
          <cell r="AD33">
            <v>5129</v>
          </cell>
          <cell r="AE33">
            <v>99405.20000000298</v>
          </cell>
          <cell r="AF33">
            <v>3293</v>
          </cell>
          <cell r="AG33">
            <v>6050</v>
          </cell>
          <cell r="AH33">
            <v>4724</v>
          </cell>
          <cell r="AI33">
            <v>4291.7000000001863</v>
          </cell>
          <cell r="AJ33">
            <v>2577.2000000001863</v>
          </cell>
          <cell r="AK33">
            <v>11689.299999999814</v>
          </cell>
          <cell r="AL33">
            <v>12129.5</v>
          </cell>
          <cell r="AM33">
            <v>3103</v>
          </cell>
          <cell r="AN33">
            <v>5925</v>
          </cell>
          <cell r="AO33">
            <v>22574</v>
          </cell>
          <cell r="AP33">
            <v>5389.5</v>
          </cell>
          <cell r="AQ33">
            <v>17659</v>
          </cell>
          <cell r="AR33">
            <v>57460.39999999851</v>
          </cell>
          <cell r="AS33">
            <v>14109.5</v>
          </cell>
          <cell r="AT33">
            <v>6606.5</v>
          </cell>
          <cell r="AU33">
            <v>10584.5</v>
          </cell>
          <cell r="AV33">
            <v>2128.5</v>
          </cell>
          <cell r="AW33">
            <v>2024.7000000001863</v>
          </cell>
          <cell r="AX33">
            <v>2075.7000000001863</v>
          </cell>
          <cell r="AY33">
            <v>-14397</v>
          </cell>
          <cell r="AZ33">
            <v>7435</v>
          </cell>
          <cell r="BA33">
            <v>9353.5</v>
          </cell>
          <cell r="BB33">
            <v>10488.5</v>
          </cell>
          <cell r="BC33">
            <v>495</v>
          </cell>
          <cell r="BD33">
            <v>6556</v>
          </cell>
          <cell r="BE33">
            <v>141428.09999999404</v>
          </cell>
          <cell r="BF33">
            <v>13501.5</v>
          </cell>
          <cell r="BG33">
            <v>20448.5</v>
          </cell>
          <cell r="BH33">
            <v>3351</v>
          </cell>
          <cell r="BI33">
            <v>3586.7000000001863</v>
          </cell>
          <cell r="BJ33">
            <v>10423.400000000373</v>
          </cell>
          <cell r="BK33">
            <v>2615</v>
          </cell>
          <cell r="BL33">
            <v>3624.5</v>
          </cell>
          <cell r="BM33">
            <v>8905</v>
          </cell>
          <cell r="BN33">
            <v>13408</v>
          </cell>
          <cell r="BO33">
            <v>34260</v>
          </cell>
          <cell r="BP33">
            <v>8642.5</v>
          </cell>
          <cell r="BQ33">
            <v>18662</v>
          </cell>
          <cell r="BR33">
            <v>321418.89999999851</v>
          </cell>
          <cell r="BS33">
            <v>42874</v>
          </cell>
          <cell r="BT33">
            <v>46021.799999999814</v>
          </cell>
          <cell r="BU33">
            <v>17893.799999999814</v>
          </cell>
          <cell r="BV33">
            <v>12701</v>
          </cell>
          <cell r="BW33">
            <v>7618.7999999998137</v>
          </cell>
          <cell r="BX33">
            <v>9462</v>
          </cell>
          <cell r="BY33">
            <v>9140.5</v>
          </cell>
          <cell r="BZ33">
            <v>34618</v>
          </cell>
          <cell r="CA33">
            <v>43275.5</v>
          </cell>
          <cell r="CB33">
            <v>42071.5</v>
          </cell>
          <cell r="CC33">
            <v>17402</v>
          </cell>
          <cell r="CD33">
            <v>38340</v>
          </cell>
          <cell r="CE33">
            <v>522519.59999999404</v>
          </cell>
          <cell r="CF33">
            <v>82995</v>
          </cell>
          <cell r="CG33">
            <v>25169.5</v>
          </cell>
          <cell r="CH33">
            <v>26555</v>
          </cell>
          <cell r="CI33">
            <v>12685.299999999814</v>
          </cell>
          <cell r="CJ33">
            <v>27558</v>
          </cell>
          <cell r="CK33">
            <v>-14234</v>
          </cell>
          <cell r="CL33">
            <v>45236</v>
          </cell>
          <cell r="CM33">
            <v>48221</v>
          </cell>
          <cell r="CN33">
            <v>67775.5</v>
          </cell>
          <cell r="CO33">
            <v>126576</v>
          </cell>
          <cell r="CP33">
            <v>50678.5</v>
          </cell>
          <cell r="CQ33">
            <v>23303.799999999814</v>
          </cell>
          <cell r="CR33">
            <v>9097</v>
          </cell>
          <cell r="CS33">
            <v>590</v>
          </cell>
          <cell r="CT33">
            <v>438</v>
          </cell>
          <cell r="CU33">
            <v>551.70000000018626</v>
          </cell>
          <cell r="CV33">
            <v>572.29999999981374</v>
          </cell>
          <cell r="CW33">
            <v>555.60000000009313</v>
          </cell>
          <cell r="CX33">
            <v>935.70000000018626</v>
          </cell>
          <cell r="CY33">
            <v>1031.6000000000931</v>
          </cell>
          <cell r="CZ33">
            <v>1693</v>
          </cell>
          <cell r="DA33">
            <v>1283.5</v>
          </cell>
          <cell r="DB33">
            <v>703.29999999981374</v>
          </cell>
          <cell r="DC33">
            <v>443</v>
          </cell>
          <cell r="DD33">
            <v>299.29999999981374</v>
          </cell>
          <cell r="DE33">
            <v>7229.6999999955297</v>
          </cell>
          <cell r="DF33">
            <v>399.70000000018626</v>
          </cell>
          <cell r="DG33">
            <v>368.29999999981374</v>
          </cell>
          <cell r="DH33">
            <v>871</v>
          </cell>
          <cell r="DI33">
            <v>627.20000000018626</v>
          </cell>
          <cell r="DJ33">
            <v>277.29999999981374</v>
          </cell>
          <cell r="DK33">
            <v>414.29999999981374</v>
          </cell>
          <cell r="DL33">
            <v>963.20000000018626</v>
          </cell>
          <cell r="DM33">
            <v>900</v>
          </cell>
          <cell r="DN33">
            <v>975.5</v>
          </cell>
          <cell r="DO33">
            <v>520</v>
          </cell>
          <cell r="DP33">
            <v>837.29999999981374</v>
          </cell>
          <cell r="DQ33">
            <v>75.899999999906868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80.5</v>
          </cell>
          <cell r="H34">
            <v>113.5</v>
          </cell>
          <cell r="I34">
            <v>-32274.299999999814</v>
          </cell>
          <cell r="J34">
            <v>3218.1200000001118</v>
          </cell>
          <cell r="K34">
            <v>697.29999999981374</v>
          </cell>
          <cell r="L34">
            <v>1275</v>
          </cell>
          <cell r="M34">
            <v>4699</v>
          </cell>
          <cell r="N34">
            <v>213</v>
          </cell>
          <cell r="O34">
            <v>910</v>
          </cell>
          <cell r="P34">
            <v>180.5</v>
          </cell>
          <cell r="Q34">
            <v>0</v>
          </cell>
          <cell r="R34">
            <v>-2509.6000000014901</v>
          </cell>
          <cell r="S34">
            <v>-4717.2000000001863</v>
          </cell>
          <cell r="T34">
            <v>30.5</v>
          </cell>
          <cell r="U34">
            <v>535</v>
          </cell>
          <cell r="V34">
            <v>1975</v>
          </cell>
          <cell r="W34">
            <v>-25487.799999999988</v>
          </cell>
          <cell r="X34">
            <v>6754.3999999999069</v>
          </cell>
          <cell r="Y34">
            <v>11023</v>
          </cell>
          <cell r="Z34">
            <v>3278.5</v>
          </cell>
          <cell r="AA34">
            <v>975</v>
          </cell>
          <cell r="AB34">
            <v>1455</v>
          </cell>
          <cell r="AC34">
            <v>1669</v>
          </cell>
          <cell r="AD34">
            <v>0</v>
          </cell>
          <cell r="AE34">
            <v>-625822.17000000179</v>
          </cell>
          <cell r="AF34">
            <v>4115.5</v>
          </cell>
          <cell r="AG34">
            <v>0</v>
          </cell>
          <cell r="AH34">
            <v>1573.5</v>
          </cell>
          <cell r="AI34">
            <v>2519</v>
          </cell>
          <cell r="AJ34">
            <v>1966.6300000000047</v>
          </cell>
          <cell r="AK34">
            <v>8730.3999999999069</v>
          </cell>
          <cell r="AL34">
            <v>-658945.5</v>
          </cell>
          <cell r="AM34">
            <v>7564.5</v>
          </cell>
          <cell r="AN34">
            <v>748</v>
          </cell>
          <cell r="AO34">
            <v>4173</v>
          </cell>
          <cell r="AP34">
            <v>1732</v>
          </cell>
          <cell r="AQ34">
            <v>0.79999999981373549</v>
          </cell>
          <cell r="AR34">
            <v>-726146.23999999464</v>
          </cell>
          <cell r="AS34">
            <v>1727.2999999998137</v>
          </cell>
          <cell r="AT34">
            <v>4933.7000000001863</v>
          </cell>
          <cell r="AU34">
            <v>5027.5</v>
          </cell>
          <cell r="AV34">
            <v>1755.7999999998137</v>
          </cell>
          <cell r="AW34">
            <v>6884.8600000001024</v>
          </cell>
          <cell r="AX34">
            <v>1596.7000000001863</v>
          </cell>
          <cell r="AY34">
            <v>-762039.5</v>
          </cell>
          <cell r="AZ34">
            <v>6958.5999999996275</v>
          </cell>
          <cell r="BA34">
            <v>2352</v>
          </cell>
          <cell r="BB34">
            <v>3981</v>
          </cell>
          <cell r="BC34">
            <v>167</v>
          </cell>
          <cell r="BD34">
            <v>508.79999999981374</v>
          </cell>
          <cell r="BE34">
            <v>-746136.75999999791</v>
          </cell>
          <cell r="BF34">
            <v>2786</v>
          </cell>
          <cell r="BG34">
            <v>3753.5</v>
          </cell>
          <cell r="BH34">
            <v>3957.5</v>
          </cell>
          <cell r="BI34">
            <v>2953</v>
          </cell>
          <cell r="BJ34">
            <v>27725.439999999944</v>
          </cell>
          <cell r="BK34">
            <v>389.79999999981374</v>
          </cell>
          <cell r="BL34">
            <v>-808216</v>
          </cell>
          <cell r="BM34">
            <v>8955</v>
          </cell>
          <cell r="BN34">
            <v>6437</v>
          </cell>
          <cell r="BO34">
            <v>804</v>
          </cell>
          <cell r="BP34">
            <v>4318</v>
          </cell>
          <cell r="BQ34">
            <v>0</v>
          </cell>
          <cell r="BR34">
            <v>-4598.3400000035763</v>
          </cell>
          <cell r="BS34">
            <v>7121.7999999998137</v>
          </cell>
          <cell r="BT34">
            <v>74.5</v>
          </cell>
          <cell r="BU34">
            <v>11402.5</v>
          </cell>
          <cell r="BV34">
            <v>8196</v>
          </cell>
          <cell r="BW34">
            <v>7871.2600000000093</v>
          </cell>
          <cell r="BX34">
            <v>5930.5</v>
          </cell>
          <cell r="BY34">
            <v>79032</v>
          </cell>
          <cell r="BZ34">
            <v>38958.299999999814</v>
          </cell>
          <cell r="CA34">
            <v>9876.5</v>
          </cell>
          <cell r="CB34">
            <v>9176</v>
          </cell>
          <cell r="CC34">
            <v>381</v>
          </cell>
          <cell r="CD34">
            <v>-182618.70000000019</v>
          </cell>
          <cell r="CE34">
            <v>-192238.70000000298</v>
          </cell>
          <cell r="CF34">
            <v>1175</v>
          </cell>
          <cell r="CG34">
            <v>3824.2999999998137</v>
          </cell>
          <cell r="CH34">
            <v>15901.5</v>
          </cell>
          <cell r="CI34">
            <v>13928.799999999814</v>
          </cell>
          <cell r="CJ34">
            <v>2202</v>
          </cell>
          <cell r="CK34">
            <v>1264</v>
          </cell>
          <cell r="CL34">
            <v>55868</v>
          </cell>
          <cell r="CM34">
            <v>47973.200000000186</v>
          </cell>
          <cell r="CN34">
            <v>7197.5</v>
          </cell>
          <cell r="CO34">
            <v>4040</v>
          </cell>
          <cell r="CP34">
            <v>924.59999999962747</v>
          </cell>
          <cell r="CQ34">
            <v>-346537.59999999963</v>
          </cell>
          <cell r="CR34">
            <v>84384.019999995828</v>
          </cell>
          <cell r="CS34">
            <v>320.80000000004657</v>
          </cell>
          <cell r="CT34">
            <v>86.599999999627471</v>
          </cell>
          <cell r="CU34">
            <v>529.5</v>
          </cell>
          <cell r="CV34">
            <v>469.70000000018626</v>
          </cell>
          <cell r="CW34">
            <v>21.809999999997672</v>
          </cell>
          <cell r="CX34">
            <v>279.20000000018626</v>
          </cell>
          <cell r="CY34">
            <v>78542</v>
          </cell>
          <cell r="CZ34">
            <v>713.31000000005588</v>
          </cell>
          <cell r="DA34">
            <v>2587.5</v>
          </cell>
          <cell r="DB34">
            <v>339.59999999962747</v>
          </cell>
          <cell r="DC34">
            <v>147.20000000018626</v>
          </cell>
          <cell r="DD34">
            <v>346.79999999981374</v>
          </cell>
          <cell r="DE34">
            <v>30962.329999990761</v>
          </cell>
          <cell r="DF34">
            <v>174.20000000018626</v>
          </cell>
          <cell r="DG34">
            <v>268</v>
          </cell>
          <cell r="DH34">
            <v>441.5</v>
          </cell>
          <cell r="DI34">
            <v>394.79999999981374</v>
          </cell>
          <cell r="DJ34">
            <v>62.130000000004657</v>
          </cell>
          <cell r="DK34">
            <v>6400.7999999998137</v>
          </cell>
          <cell r="DL34">
            <v>20492</v>
          </cell>
          <cell r="DM34">
            <v>616</v>
          </cell>
          <cell r="DN34">
            <v>419.5</v>
          </cell>
          <cell r="DO34">
            <v>617</v>
          </cell>
          <cell r="DP34">
            <v>51.899999999906868</v>
          </cell>
          <cell r="DQ34">
            <v>1024.5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3103</v>
          </cell>
          <cell r="G35">
            <v>4501.7999999998137</v>
          </cell>
          <cell r="H35">
            <v>1915</v>
          </cell>
          <cell r="I35">
            <v>602.5</v>
          </cell>
          <cell r="J35">
            <v>32.699999999720603</v>
          </cell>
          <cell r="K35">
            <v>865.64999999990687</v>
          </cell>
          <cell r="L35">
            <v>-2537.6000000000931</v>
          </cell>
          <cell r="M35">
            <v>925</v>
          </cell>
          <cell r="N35">
            <v>4103.2000000001863</v>
          </cell>
          <cell r="O35">
            <v>2328.8999999994412</v>
          </cell>
          <cell r="P35">
            <v>1528.5999999996275</v>
          </cell>
          <cell r="Q35">
            <v>-2748.4000000003725</v>
          </cell>
          <cell r="R35">
            <v>60556.259999997914</v>
          </cell>
          <cell r="S35">
            <v>3373</v>
          </cell>
          <cell r="T35">
            <v>6975.7000000001863</v>
          </cell>
          <cell r="U35">
            <v>83</v>
          </cell>
          <cell r="V35">
            <v>5637</v>
          </cell>
          <cell r="W35">
            <v>-182.3000000002794</v>
          </cell>
          <cell r="X35">
            <v>4006.7600000000093</v>
          </cell>
          <cell r="Y35">
            <v>6916.5999999996275</v>
          </cell>
          <cell r="Z35">
            <v>89</v>
          </cell>
          <cell r="AA35">
            <v>12396.5</v>
          </cell>
          <cell r="AB35">
            <v>256.70000000018626</v>
          </cell>
          <cell r="AC35">
            <v>6314.2999999998137</v>
          </cell>
          <cell r="AD35">
            <v>14690</v>
          </cell>
          <cell r="AE35">
            <v>146540.30000000447</v>
          </cell>
          <cell r="AF35">
            <v>8745.2999999988824</v>
          </cell>
          <cell r="AG35">
            <v>10693.899999999441</v>
          </cell>
          <cell r="AH35">
            <v>6980.0999999996275</v>
          </cell>
          <cell r="AI35">
            <v>6800.6999999997206</v>
          </cell>
          <cell r="AJ35">
            <v>5086.5</v>
          </cell>
          <cell r="AK35">
            <v>2984</v>
          </cell>
          <cell r="AL35">
            <v>3174.3000000002794</v>
          </cell>
          <cell r="AM35">
            <v>4589.2999999998137</v>
          </cell>
          <cell r="AN35">
            <v>13970.100000000559</v>
          </cell>
          <cell r="AO35">
            <v>4474.6000000005588</v>
          </cell>
          <cell r="AP35">
            <v>16100.200000000186</v>
          </cell>
          <cell r="AQ35">
            <v>62941.299999999814</v>
          </cell>
          <cell r="AR35">
            <v>109450.69999999553</v>
          </cell>
          <cell r="AS35">
            <v>22430.900000000373</v>
          </cell>
          <cell r="AT35">
            <v>9678.2000000001863</v>
          </cell>
          <cell r="AU35">
            <v>-807.39999999990687</v>
          </cell>
          <cell r="AV35">
            <v>3927.3999999999069</v>
          </cell>
          <cell r="AW35">
            <v>7290.6000000000931</v>
          </cell>
          <cell r="AX35">
            <v>-53.799999999813735</v>
          </cell>
          <cell r="AY35">
            <v>7373.1000000000931</v>
          </cell>
          <cell r="AZ35">
            <v>1309.0999999996275</v>
          </cell>
          <cell r="BA35">
            <v>15380.200000000186</v>
          </cell>
          <cell r="BB35">
            <v>3780.4000000003725</v>
          </cell>
          <cell r="BC35">
            <v>4426.2000000001863</v>
          </cell>
          <cell r="BD35">
            <v>34715.799999999814</v>
          </cell>
          <cell r="BE35">
            <v>108111.70000000298</v>
          </cell>
          <cell r="BF35">
            <v>24903</v>
          </cell>
          <cell r="BG35">
            <v>18215.299999999814</v>
          </cell>
          <cell r="BH35">
            <v>7413.1000000000931</v>
          </cell>
          <cell r="BI35">
            <v>4699.5</v>
          </cell>
          <cell r="BJ35">
            <v>10947</v>
          </cell>
          <cell r="BK35">
            <v>1548.8999999999069</v>
          </cell>
          <cell r="BL35">
            <v>-4379.6999999997206</v>
          </cell>
          <cell r="BM35">
            <v>2742.7999999998137</v>
          </cell>
          <cell r="BN35">
            <v>6006.7999999998137</v>
          </cell>
          <cell r="BO35">
            <v>2871.7999999988824</v>
          </cell>
          <cell r="BP35">
            <v>2149.4000000003725</v>
          </cell>
          <cell r="BQ35">
            <v>30993.799999999814</v>
          </cell>
          <cell r="BR35">
            <v>293112.49000000209</v>
          </cell>
          <cell r="BS35">
            <v>46425.700000000186</v>
          </cell>
          <cell r="BT35">
            <v>33725.399999999907</v>
          </cell>
          <cell r="BU35">
            <v>14740.199999999721</v>
          </cell>
          <cell r="BV35">
            <v>7619.2999999998137</v>
          </cell>
          <cell r="BW35">
            <v>17188.200000000186</v>
          </cell>
          <cell r="BX35">
            <v>3288.6400000001304</v>
          </cell>
          <cell r="BY35">
            <v>-16711.600000000093</v>
          </cell>
          <cell r="BZ35">
            <v>14610.700000000186</v>
          </cell>
          <cell r="CA35">
            <v>31807.700000000186</v>
          </cell>
          <cell r="CB35">
            <v>13159.400000000373</v>
          </cell>
          <cell r="CC35">
            <v>75575.700000000186</v>
          </cell>
          <cell r="CD35">
            <v>51683.149999999907</v>
          </cell>
          <cell r="CE35">
            <v>384508.03999999911</v>
          </cell>
          <cell r="CF35">
            <v>76194.900000000373</v>
          </cell>
          <cell r="CG35">
            <v>33645.400000000373</v>
          </cell>
          <cell r="CH35">
            <v>29635.300000000279</v>
          </cell>
          <cell r="CI35">
            <v>13147.599999999627</v>
          </cell>
          <cell r="CJ35">
            <v>25209.399999999907</v>
          </cell>
          <cell r="CK35">
            <v>-158.89999999944121</v>
          </cell>
          <cell r="CL35">
            <v>32059.740000000224</v>
          </cell>
          <cell r="CM35">
            <v>25377.700000000186</v>
          </cell>
          <cell r="CN35">
            <v>42537.599999999627</v>
          </cell>
          <cell r="CO35">
            <v>39214.599999999627</v>
          </cell>
          <cell r="CP35">
            <v>41910.5</v>
          </cell>
          <cell r="CQ35">
            <v>25734.199999999721</v>
          </cell>
          <cell r="CR35">
            <v>-26630.35000000149</v>
          </cell>
          <cell r="CS35">
            <v>271.75999999977648</v>
          </cell>
          <cell r="CT35">
            <v>251.41999999992549</v>
          </cell>
          <cell r="CU35">
            <v>479.16000000014901</v>
          </cell>
          <cell r="CV35">
            <v>705.85000000009313</v>
          </cell>
          <cell r="CW35">
            <v>-828.6500000001397</v>
          </cell>
          <cell r="CX35">
            <v>-7726.6899999994785</v>
          </cell>
          <cell r="CY35">
            <v>-11079</v>
          </cell>
          <cell r="CZ35">
            <v>5097</v>
          </cell>
          <cell r="DA35">
            <v>5186.4000000003725</v>
          </cell>
          <cell r="DB35">
            <v>-19633.399999999907</v>
          </cell>
          <cell r="DC35">
            <v>466.73999999929219</v>
          </cell>
          <cell r="DD35">
            <v>179.06000000005588</v>
          </cell>
          <cell r="DE35">
            <v>-4526.2300000041723</v>
          </cell>
          <cell r="DF35">
            <v>266.31000000005588</v>
          </cell>
          <cell r="DG35">
            <v>319.51999999955297</v>
          </cell>
          <cell r="DH35">
            <v>632.88999999966472</v>
          </cell>
          <cell r="DI35">
            <v>576.5</v>
          </cell>
          <cell r="DJ35">
            <v>-487.75</v>
          </cell>
          <cell r="DK35">
            <v>-10734.040000000037</v>
          </cell>
          <cell r="DL35">
            <v>718.63999999989755</v>
          </cell>
          <cell r="DM35">
            <v>1832.0999999996275</v>
          </cell>
          <cell r="DN35">
            <v>1339.2000000011176</v>
          </cell>
          <cell r="DO35">
            <v>542.1999999997206</v>
          </cell>
          <cell r="DP35">
            <v>402.10000000055879</v>
          </cell>
          <cell r="DQ35">
            <v>66.099999999627471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74.480000000039581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1313.5599999999977</v>
          </cell>
          <cell r="N36">
            <v>149.40000000002328</v>
          </cell>
          <cell r="O36">
            <v>0</v>
          </cell>
          <cell r="P36">
            <v>62.340000000025611</v>
          </cell>
          <cell r="Q36">
            <v>1417.3099999999977</v>
          </cell>
          <cell r="R36">
            <v>3910.1499999994412</v>
          </cell>
          <cell r="S36">
            <v>136.69000000000233</v>
          </cell>
          <cell r="T36">
            <v>503.44000000000233</v>
          </cell>
          <cell r="U36">
            <v>616.85999999998603</v>
          </cell>
          <cell r="V36">
            <v>0</v>
          </cell>
          <cell r="W36">
            <v>-665.76999999996042</v>
          </cell>
          <cell r="X36">
            <v>0</v>
          </cell>
          <cell r="Y36">
            <v>0</v>
          </cell>
          <cell r="Z36">
            <v>225.15999999997439</v>
          </cell>
          <cell r="AA36">
            <v>0</v>
          </cell>
          <cell r="AB36">
            <v>808.80999999999767</v>
          </cell>
          <cell r="AC36">
            <v>376.34000000002561</v>
          </cell>
          <cell r="AD36">
            <v>1908.6199999999953</v>
          </cell>
          <cell r="AE36">
            <v>8839.6500000003725</v>
          </cell>
          <cell r="AF36">
            <v>712.09999999997672</v>
          </cell>
          <cell r="AG36">
            <v>216.56000000005588</v>
          </cell>
          <cell r="AH36">
            <v>248.01999999996042</v>
          </cell>
          <cell r="AI36">
            <v>0</v>
          </cell>
          <cell r="AJ36">
            <v>547.44000000000233</v>
          </cell>
          <cell r="AK36">
            <v>246.75</v>
          </cell>
          <cell r="AL36">
            <v>2386.6199999999953</v>
          </cell>
          <cell r="AM36">
            <v>336.06000000005588</v>
          </cell>
          <cell r="AN36">
            <v>431.53000000002794</v>
          </cell>
          <cell r="AO36">
            <v>1602.179999999993</v>
          </cell>
          <cell r="AP36">
            <v>558.84999999997672</v>
          </cell>
          <cell r="AQ36">
            <v>1553.539999999979</v>
          </cell>
          <cell r="AR36">
            <v>5152.2100000018254</v>
          </cell>
          <cell r="AS36">
            <v>0</v>
          </cell>
          <cell r="AT36">
            <v>166.15000000002328</v>
          </cell>
          <cell r="AU36">
            <v>510.76000000000931</v>
          </cell>
          <cell r="AV36">
            <v>551.26000000000931</v>
          </cell>
          <cell r="AW36">
            <v>0</v>
          </cell>
          <cell r="AX36">
            <v>0</v>
          </cell>
          <cell r="AY36">
            <v>299.38000000000466</v>
          </cell>
          <cell r="AZ36">
            <v>1135.359999999986</v>
          </cell>
          <cell r="BA36">
            <v>0</v>
          </cell>
          <cell r="BB36">
            <v>607.95000000001164</v>
          </cell>
          <cell r="BC36">
            <v>580.75999999995111</v>
          </cell>
          <cell r="BD36">
            <v>1300.5900000000256</v>
          </cell>
          <cell r="BE36">
            <v>11566.980000000447</v>
          </cell>
          <cell r="BF36">
            <v>1750.2400000000489</v>
          </cell>
          <cell r="BG36">
            <v>736.5</v>
          </cell>
          <cell r="BH36">
            <v>0</v>
          </cell>
          <cell r="BI36">
            <v>0</v>
          </cell>
          <cell r="BJ36">
            <v>1443.4000000000233</v>
          </cell>
          <cell r="BK36">
            <v>0</v>
          </cell>
          <cell r="BL36">
            <v>1604.1900000000023</v>
          </cell>
          <cell r="BM36">
            <v>885.29999999998836</v>
          </cell>
          <cell r="BN36">
            <v>1499.2000000000116</v>
          </cell>
          <cell r="BO36">
            <v>0</v>
          </cell>
          <cell r="BP36">
            <v>1481.0699999999488</v>
          </cell>
          <cell r="BQ36">
            <v>2167.0800000000163</v>
          </cell>
          <cell r="BR36">
            <v>22049.020000000019</v>
          </cell>
          <cell r="BS36">
            <v>1757.0800000000163</v>
          </cell>
          <cell r="BT36">
            <v>3062.3800000000047</v>
          </cell>
          <cell r="BU36">
            <v>217.94000000000233</v>
          </cell>
          <cell r="BV36">
            <v>107.5</v>
          </cell>
          <cell r="BW36">
            <v>643.43000000005122</v>
          </cell>
          <cell r="BX36">
            <v>442.55999999999767</v>
          </cell>
          <cell r="BY36">
            <v>-276.67999999999302</v>
          </cell>
          <cell r="BZ36">
            <v>4209.039999999979</v>
          </cell>
          <cell r="CA36">
            <v>1560.2199999999721</v>
          </cell>
          <cell r="CB36">
            <v>2468.4699999999721</v>
          </cell>
          <cell r="CC36">
            <v>4481.4000000000233</v>
          </cell>
          <cell r="CD36">
            <v>3375.679999999993</v>
          </cell>
          <cell r="CE36">
            <v>20965.739999999292</v>
          </cell>
          <cell r="CF36">
            <v>3912.1600000000326</v>
          </cell>
          <cell r="CG36">
            <v>2034.5300000000279</v>
          </cell>
          <cell r="CH36">
            <v>1682.859999999986</v>
          </cell>
          <cell r="CI36">
            <v>362.59999999997672</v>
          </cell>
          <cell r="CJ36">
            <v>1682.8199999999488</v>
          </cell>
          <cell r="CK36">
            <v>-3046</v>
          </cell>
          <cell r="CL36">
            <v>1505.2200000000303</v>
          </cell>
          <cell r="CM36">
            <v>3095.9700000000303</v>
          </cell>
          <cell r="CN36">
            <v>1517.9000000000233</v>
          </cell>
          <cell r="CO36">
            <v>2608.8899999999849</v>
          </cell>
          <cell r="CP36">
            <v>3999.0699999999488</v>
          </cell>
          <cell r="CQ36">
            <v>1609.7199999999721</v>
          </cell>
          <cell r="CR36">
            <v>-3274.0800000000745</v>
          </cell>
          <cell r="CS36">
            <v>29.339999999967404</v>
          </cell>
          <cell r="CT36">
            <v>122.54999999998836</v>
          </cell>
          <cell r="CU36">
            <v>0</v>
          </cell>
          <cell r="CV36">
            <v>0</v>
          </cell>
          <cell r="CW36">
            <v>104.23000000001048</v>
          </cell>
          <cell r="CX36">
            <v>-3887.4300000000512</v>
          </cell>
          <cell r="CY36">
            <v>53.44999999999709</v>
          </cell>
          <cell r="CZ36">
            <v>120.07999999998719</v>
          </cell>
          <cell r="DA36">
            <v>127.53999999997905</v>
          </cell>
          <cell r="DB36">
            <v>3.4099999999743886</v>
          </cell>
          <cell r="DC36">
            <v>31.660000000032596</v>
          </cell>
          <cell r="DD36">
            <v>21.089999999996508</v>
          </cell>
          <cell r="DE36">
            <v>-1743.2899999995716</v>
          </cell>
          <cell r="DF36">
            <v>1.1900000000023283</v>
          </cell>
          <cell r="DG36">
            <v>42.559999999997672</v>
          </cell>
          <cell r="DH36">
            <v>29.119999999995343</v>
          </cell>
          <cell r="DI36">
            <v>89.610000000015134</v>
          </cell>
          <cell r="DJ36">
            <v>74.970000000001164</v>
          </cell>
          <cell r="DK36">
            <v>-2347.2999999999884</v>
          </cell>
          <cell r="DL36">
            <v>87.839999999996508</v>
          </cell>
          <cell r="DM36">
            <v>113.5</v>
          </cell>
          <cell r="DN36">
            <v>79.980000000010477</v>
          </cell>
          <cell r="DO36">
            <v>62.690000000002328</v>
          </cell>
          <cell r="DP36">
            <v>2.470000000030268</v>
          </cell>
          <cell r="DQ36">
            <v>20.080000000016298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-151.9199999999837</v>
          </cell>
          <cell r="H38">
            <v>-68.085000000020955</v>
          </cell>
          <cell r="I38">
            <v>-52.320000000006985</v>
          </cell>
          <cell r="J38">
            <v>-12.383999999961816</v>
          </cell>
          <cell r="K38">
            <v>755.41586999990977</v>
          </cell>
          <cell r="L38">
            <v>-967.55949999997392</v>
          </cell>
          <cell r="M38">
            <v>-334.60600000014529</v>
          </cell>
          <cell r="N38">
            <v>-440.90336000011303</v>
          </cell>
          <cell r="O38">
            <v>-91.298999999999069</v>
          </cell>
          <cell r="P38">
            <v>-35.864999999932479</v>
          </cell>
          <cell r="Q38">
            <v>-150.11699999996927</v>
          </cell>
          <cell r="R38">
            <v>-3378.7844600006938</v>
          </cell>
          <cell r="S38">
            <v>0</v>
          </cell>
          <cell r="T38">
            <v>-213.04264999995939</v>
          </cell>
          <cell r="U38">
            <v>0</v>
          </cell>
          <cell r="V38">
            <v>-201.41042000002926</v>
          </cell>
          <cell r="W38">
            <v>-2.7015999999130145</v>
          </cell>
          <cell r="X38">
            <v>-378.78750000009313</v>
          </cell>
          <cell r="Y38">
            <v>-539.07750000013039</v>
          </cell>
          <cell r="Z38">
            <v>-710.3070000000298</v>
          </cell>
          <cell r="AA38">
            <v>-680.84639999992214</v>
          </cell>
          <cell r="AB38">
            <v>-266.83211999991909</v>
          </cell>
          <cell r="AC38">
            <v>0</v>
          </cell>
          <cell r="AD38">
            <v>-385.77926999994088</v>
          </cell>
          <cell r="AE38">
            <v>-4019.5725400019437</v>
          </cell>
          <cell r="AF38">
            <v>0</v>
          </cell>
          <cell r="AG38">
            <v>-59.189000000013039</v>
          </cell>
          <cell r="AH38">
            <v>-70.540099999983795</v>
          </cell>
          <cell r="AI38">
            <v>-106.85420000005979</v>
          </cell>
          <cell r="AJ38">
            <v>-54.887200000113808</v>
          </cell>
          <cell r="AK38">
            <v>-471.34111999999732</v>
          </cell>
          <cell r="AL38">
            <v>-1108.5693000000902</v>
          </cell>
          <cell r="AM38">
            <v>-1006.9788999999873</v>
          </cell>
          <cell r="AN38">
            <v>-309.98249999992549</v>
          </cell>
          <cell r="AO38">
            <v>-216.29890000005253</v>
          </cell>
          <cell r="AP38">
            <v>-123.0566000000108</v>
          </cell>
          <cell r="AQ38">
            <v>-491.874719999847</v>
          </cell>
          <cell r="AR38">
            <v>-5047.5619300026447</v>
          </cell>
          <cell r="AS38">
            <v>0</v>
          </cell>
          <cell r="AT38">
            <v>-104.70795999991242</v>
          </cell>
          <cell r="AU38">
            <v>-144.01450000004843</v>
          </cell>
          <cell r="AV38">
            <v>-72.688280000002123</v>
          </cell>
          <cell r="AW38">
            <v>-149.27919999998994</v>
          </cell>
          <cell r="AX38">
            <v>-432.06692000012845</v>
          </cell>
          <cell r="AY38">
            <v>-1099.4706699999515</v>
          </cell>
          <cell r="AZ38">
            <v>-1098.0668999999762</v>
          </cell>
          <cell r="BA38">
            <v>-848.85788000002503</v>
          </cell>
          <cell r="BB38">
            <v>-255.83866000012495</v>
          </cell>
          <cell r="BC38">
            <v>-11.067140000057407</v>
          </cell>
          <cell r="BD38">
            <v>-831.50382000009995</v>
          </cell>
          <cell r="BE38">
            <v>-6574.829779997468</v>
          </cell>
          <cell r="BF38">
            <v>-116.50320000003558</v>
          </cell>
          <cell r="BG38">
            <v>-158.69699999998556</v>
          </cell>
          <cell r="BH38">
            <v>0</v>
          </cell>
          <cell r="BI38">
            <v>-196.9770000000135</v>
          </cell>
          <cell r="BJ38">
            <v>-122.97119999991264</v>
          </cell>
          <cell r="BK38">
            <v>0</v>
          </cell>
          <cell r="BL38">
            <v>-1680.5656799999997</v>
          </cell>
          <cell r="BM38">
            <v>-2704.1993999998085</v>
          </cell>
          <cell r="BN38">
            <v>-547.05080000008456</v>
          </cell>
          <cell r="BO38">
            <v>-283.74719999998342</v>
          </cell>
          <cell r="BP38">
            <v>-157.57499999995343</v>
          </cell>
          <cell r="BQ38">
            <v>-606.54329999990296</v>
          </cell>
          <cell r="BR38">
            <v>-9409.5256399996579</v>
          </cell>
          <cell r="BS38">
            <v>-213.29827999998815</v>
          </cell>
          <cell r="BT38">
            <v>-690.67596000002231</v>
          </cell>
          <cell r="BU38">
            <v>-149.66639999998733</v>
          </cell>
          <cell r="BV38">
            <v>-75.543000000005122</v>
          </cell>
          <cell r="BW38">
            <v>-125.99288000003435</v>
          </cell>
          <cell r="BX38">
            <v>-265.03174000000581</v>
          </cell>
          <cell r="BY38">
            <v>0</v>
          </cell>
          <cell r="BZ38">
            <v>-4563.100940000033</v>
          </cell>
          <cell r="CA38">
            <v>-1967.1556200000923</v>
          </cell>
          <cell r="CB38">
            <v>-691.37900000007357</v>
          </cell>
          <cell r="CC38">
            <v>-189.12113999994472</v>
          </cell>
          <cell r="CD38">
            <v>-478.56067999999505</v>
          </cell>
          <cell r="CE38">
            <v>-13179.222619997337</v>
          </cell>
          <cell r="CF38">
            <v>-448.02847999997903</v>
          </cell>
          <cell r="CG38">
            <v>-1376.4572000000044</v>
          </cell>
          <cell r="CH38">
            <v>-432.34429999993881</v>
          </cell>
          <cell r="CI38">
            <v>-399.92064000002574</v>
          </cell>
          <cell r="CJ38">
            <v>-20.566239999956451</v>
          </cell>
          <cell r="CK38">
            <v>907.21235000016168</v>
          </cell>
          <cell r="CL38">
            <v>0</v>
          </cell>
          <cell r="CM38">
            <v>-7172.6680299998261</v>
          </cell>
          <cell r="CN38">
            <v>-1709.4459999999963</v>
          </cell>
          <cell r="CO38">
            <v>-1406.1370799998986</v>
          </cell>
          <cell r="CP38">
            <v>-284.51925999997184</v>
          </cell>
          <cell r="CQ38">
            <v>-836.34773999999743</v>
          </cell>
          <cell r="CR38">
            <v>-948.95381999760866</v>
          </cell>
          <cell r="CS38">
            <v>-9.501359999878332</v>
          </cell>
          <cell r="CT38">
            <v>-17.384940000018105</v>
          </cell>
          <cell r="CU38">
            <v>-0.88500000000931323</v>
          </cell>
          <cell r="CV38">
            <v>-9.119040000019595</v>
          </cell>
          <cell r="CW38">
            <v>-11.912099999957718</v>
          </cell>
          <cell r="CX38">
            <v>-18.346499999985099</v>
          </cell>
          <cell r="CY38">
            <v>0</v>
          </cell>
          <cell r="CZ38">
            <v>-14.229000000050291</v>
          </cell>
          <cell r="DA38">
            <v>-710.41049999999814</v>
          </cell>
          <cell r="DB38">
            <v>-142.11684000003152</v>
          </cell>
          <cell r="DC38">
            <v>-10.358039999962784</v>
          </cell>
          <cell r="DD38">
            <v>-4.690500000026077</v>
          </cell>
          <cell r="DE38">
            <v>-133.22028999775648</v>
          </cell>
          <cell r="DF38">
            <v>-6.4976999998325482</v>
          </cell>
          <cell r="DG38">
            <v>-25.736700000008568</v>
          </cell>
          <cell r="DH38">
            <v>-19.565700000035577</v>
          </cell>
          <cell r="DI38">
            <v>-16.788750000065193</v>
          </cell>
          <cell r="DJ38">
            <v>-4.4939400000730529</v>
          </cell>
          <cell r="DK38">
            <v>-11.505150000099093</v>
          </cell>
          <cell r="DL38">
            <v>0</v>
          </cell>
          <cell r="DM38">
            <v>0</v>
          </cell>
          <cell r="DN38">
            <v>-19.182160000083968</v>
          </cell>
          <cell r="DO38">
            <v>-17.427630000049248</v>
          </cell>
          <cell r="DP38">
            <v>-1.6443900000303984</v>
          </cell>
          <cell r="DQ38">
            <v>-10.378169999923557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23382.763000000268</v>
          </cell>
          <cell r="G39">
            <v>98272.583399999887</v>
          </cell>
          <cell r="H39">
            <v>305669.94700000063</v>
          </cell>
          <cell r="I39">
            <v>308739.33559999987</v>
          </cell>
          <cell r="J39">
            <v>287949.80616000062</v>
          </cell>
          <cell r="K39">
            <v>332588.79179999977</v>
          </cell>
          <cell r="L39">
            <v>110318.8115699999</v>
          </cell>
          <cell r="M39">
            <v>137519.82519999996</v>
          </cell>
          <cell r="N39">
            <v>244098.55416000076</v>
          </cell>
          <cell r="O39">
            <v>170168.06529999943</v>
          </cell>
          <cell r="P39">
            <v>77726.655000000028</v>
          </cell>
          <cell r="Q39">
            <v>9298.5556999999098</v>
          </cell>
          <cell r="R39">
            <v>1811708.1301360019</v>
          </cell>
          <cell r="S39">
            <v>5980.6970000001602</v>
          </cell>
          <cell r="T39">
            <v>80562.429000000004</v>
          </cell>
          <cell r="U39">
            <v>312443.12169999862</v>
          </cell>
          <cell r="V39">
            <v>311045.16743000038</v>
          </cell>
          <cell r="W39">
            <v>233179.45801999979</v>
          </cell>
          <cell r="X39">
            <v>259770.92700000014</v>
          </cell>
          <cell r="Y39">
            <v>46202.237730000052</v>
          </cell>
          <cell r="Z39">
            <v>113842.07625599997</v>
          </cell>
          <cell r="AA39">
            <v>226223.52680000011</v>
          </cell>
          <cell r="AB39">
            <v>157819.09720000019</v>
          </cell>
          <cell r="AC39">
            <v>64639.391999999993</v>
          </cell>
          <cell r="AD39">
            <v>0</v>
          </cell>
          <cell r="AE39">
            <v>1592342.6037499979</v>
          </cell>
          <cell r="AF39">
            <v>1381.8211999998894</v>
          </cell>
          <cell r="AG39">
            <v>39739.15559999994</v>
          </cell>
          <cell r="AH39">
            <v>254572.3515999997</v>
          </cell>
          <cell r="AI39">
            <v>285946.37520000013</v>
          </cell>
          <cell r="AJ39">
            <v>209489.92299999995</v>
          </cell>
          <cell r="AK39">
            <v>246285.33199999994</v>
          </cell>
          <cell r="AL39">
            <v>37977.250390000059</v>
          </cell>
          <cell r="AM39">
            <v>115526.91806000005</v>
          </cell>
          <cell r="AN39">
            <v>253552.82420000015</v>
          </cell>
          <cell r="AO39">
            <v>119235.98989999993</v>
          </cell>
          <cell r="AP39">
            <v>28634.66260000004</v>
          </cell>
          <cell r="AQ39">
            <v>0</v>
          </cell>
          <cell r="AR39">
            <v>1517270.0924049988</v>
          </cell>
          <cell r="AS39">
            <v>10138.965599999996</v>
          </cell>
          <cell r="AT39">
            <v>13285.40399999998</v>
          </cell>
          <cell r="AU39">
            <v>219025.38620000007</v>
          </cell>
          <cell r="AV39">
            <v>271397.28979999991</v>
          </cell>
          <cell r="AW39">
            <v>226588.48529999936</v>
          </cell>
          <cell r="AX39">
            <v>260462.39599999995</v>
          </cell>
          <cell r="AY39">
            <v>50817.092074999993</v>
          </cell>
          <cell r="AZ39">
            <v>74362.107300000003</v>
          </cell>
          <cell r="BA39">
            <v>260994.05029999977</v>
          </cell>
          <cell r="BB39">
            <v>119632.29400000023</v>
          </cell>
          <cell r="BC39">
            <v>10566.62182999996</v>
          </cell>
          <cell r="BD39">
            <v>0</v>
          </cell>
          <cell r="BE39">
            <v>1304455.2705500014</v>
          </cell>
          <cell r="BF39">
            <v>7561.6835999999894</v>
          </cell>
          <cell r="BG39">
            <v>325.3889200000558</v>
          </cell>
          <cell r="BH39">
            <v>201935.68600000069</v>
          </cell>
          <cell r="BI39">
            <v>272760.28992999997</v>
          </cell>
          <cell r="BJ39">
            <v>151608.29596999986</v>
          </cell>
          <cell r="BK39">
            <v>216726.33600000013</v>
          </cell>
          <cell r="BL39">
            <v>33386.549799999979</v>
          </cell>
          <cell r="BM39">
            <v>67084.343220000039</v>
          </cell>
          <cell r="BN39">
            <v>224174.39484999934</v>
          </cell>
          <cell r="BO39">
            <v>106617.80446000001</v>
          </cell>
          <cell r="BP39">
            <v>15239.193800000008</v>
          </cell>
          <cell r="BQ39">
            <v>7035.3040000000037</v>
          </cell>
          <cell r="BR39">
            <v>181322.29763999954</v>
          </cell>
          <cell r="BS39">
            <v>1211.5344000000041</v>
          </cell>
          <cell r="BT39">
            <v>4807.1570000000065</v>
          </cell>
          <cell r="BU39">
            <v>166213.78000000003</v>
          </cell>
          <cell r="BV39">
            <v>230331.96354000014</v>
          </cell>
          <cell r="BW39">
            <v>122787.09499999997</v>
          </cell>
          <cell r="BX39">
            <v>165804.71900000027</v>
          </cell>
          <cell r="BY39">
            <v>-743549.12099999993</v>
          </cell>
          <cell r="BZ39">
            <v>20139.213400000008</v>
          </cell>
          <cell r="CA39">
            <v>187012.26849999977</v>
          </cell>
          <cell r="CB39">
            <v>22166.386400000076</v>
          </cell>
          <cell r="CC39">
            <v>4397.3013999999966</v>
          </cell>
          <cell r="CD39">
            <v>0</v>
          </cell>
          <cell r="CE39">
            <v>261201.27805000031</v>
          </cell>
          <cell r="CF39">
            <v>0</v>
          </cell>
          <cell r="CG39">
            <v>0</v>
          </cell>
          <cell r="CH39">
            <v>53605.191400000011</v>
          </cell>
          <cell r="CI39">
            <v>83717.313029999961</v>
          </cell>
          <cell r="CJ39">
            <v>36167.089900000021</v>
          </cell>
          <cell r="CK39">
            <v>33872.757999999973</v>
          </cell>
          <cell r="CL39">
            <v>1356.964499999769</v>
          </cell>
          <cell r="CM39">
            <v>558.18640000000596</v>
          </cell>
          <cell r="CN39">
            <v>51778.57799999998</v>
          </cell>
          <cell r="CO39">
            <v>145.19682000001194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26627.743000000715</v>
          </cell>
          <cell r="G41">
            <v>105060.6633999981</v>
          </cell>
          <cell r="H41">
            <v>311648.36200000346</v>
          </cell>
          <cell r="I41">
            <v>279224.1155999992</v>
          </cell>
          <cell r="J41">
            <v>291341.64215999842</v>
          </cell>
          <cell r="K41">
            <v>330547.7576700002</v>
          </cell>
          <cell r="L41">
            <v>120116.65206999704</v>
          </cell>
          <cell r="M41">
            <v>148117.37919999659</v>
          </cell>
          <cell r="N41">
            <v>255963.25079999864</v>
          </cell>
          <cell r="O41">
            <v>175657.86629999429</v>
          </cell>
          <cell r="P41">
            <v>80025.429999999702</v>
          </cell>
          <cell r="Q41">
            <v>11937.748699992895</v>
          </cell>
          <cell r="R41">
            <v>1933605.3556760252</v>
          </cell>
          <cell r="S41">
            <v>5757.6870000008494</v>
          </cell>
          <cell r="T41">
            <v>93098.326350003481</v>
          </cell>
          <cell r="U41">
            <v>315744.98169999942</v>
          </cell>
          <cell r="V41">
            <v>322356.05701000057</v>
          </cell>
          <cell r="W41">
            <v>185320.28642000072</v>
          </cell>
          <cell r="X41">
            <v>275120.89949999936</v>
          </cell>
          <cell r="Y41">
            <v>78094.760230004787</v>
          </cell>
          <cell r="Z41">
            <v>127452.22925600037</v>
          </cell>
          <cell r="AA41">
            <v>250758.68039999902</v>
          </cell>
          <cell r="AB41">
            <v>176485.57507999986</v>
          </cell>
          <cell r="AC41">
            <v>76849.03200000152</v>
          </cell>
          <cell r="AD41">
            <v>26566.840730004013</v>
          </cell>
          <cell r="AE41">
            <v>1262339.6112100184</v>
          </cell>
          <cell r="AF41">
            <v>18247.721199996769</v>
          </cell>
          <cell r="AG41">
            <v>57637.926599998027</v>
          </cell>
          <cell r="AH41">
            <v>269177.23150000349</v>
          </cell>
          <cell r="AI41">
            <v>300971.22100000083</v>
          </cell>
          <cell r="AJ41">
            <v>220201.50579999946</v>
          </cell>
          <cell r="AK41">
            <v>272340.54088000022</v>
          </cell>
          <cell r="AL41">
            <v>-592491.89891000465</v>
          </cell>
          <cell r="AM41">
            <v>141107.09916000441</v>
          </cell>
          <cell r="AN41">
            <v>277095.97169999778</v>
          </cell>
          <cell r="AO41">
            <v>155062.87100000307</v>
          </cell>
          <cell r="AP41">
            <v>53984.155999995768</v>
          </cell>
          <cell r="AQ41">
            <v>89005.265280000865</v>
          </cell>
          <cell r="AR41">
            <v>1015534.900475055</v>
          </cell>
          <cell r="AS41">
            <v>48406.665600001812</v>
          </cell>
          <cell r="AT41">
            <v>36066.746039999649</v>
          </cell>
          <cell r="AU41">
            <v>236597.53170000017</v>
          </cell>
          <cell r="AV41">
            <v>280763.56151999906</v>
          </cell>
          <cell r="AW41">
            <v>244228.46610000171</v>
          </cell>
          <cell r="AX41">
            <v>266905.92908000201</v>
          </cell>
          <cell r="AY41">
            <v>-706372.39859499782</v>
          </cell>
          <cell r="AZ41">
            <v>102238.40040000528</v>
          </cell>
          <cell r="BA41">
            <v>293924.59241999686</v>
          </cell>
          <cell r="BB41">
            <v>142097.3053399995</v>
          </cell>
          <cell r="BC41">
            <v>16401.714690003544</v>
          </cell>
          <cell r="BD41">
            <v>54276.386179998517</v>
          </cell>
          <cell r="BE41">
            <v>889949.86076998711</v>
          </cell>
          <cell r="BF41">
            <v>52332.120400000364</v>
          </cell>
          <cell r="BG41">
            <v>45473.491920001805</v>
          </cell>
          <cell r="BH41">
            <v>216657.28600000218</v>
          </cell>
          <cell r="BI41">
            <v>285945.01292999834</v>
          </cell>
          <cell r="BJ41">
            <v>203412.86477000266</v>
          </cell>
          <cell r="BK41">
            <v>221280.03600000031</v>
          </cell>
          <cell r="BL41">
            <v>-757439.02588000149</v>
          </cell>
          <cell r="BM41">
            <v>116508.04382000118</v>
          </cell>
          <cell r="BN41">
            <v>255628.94405000284</v>
          </cell>
          <cell r="BO41">
            <v>148892.85726000369</v>
          </cell>
          <cell r="BP41">
            <v>34134.588800001889</v>
          </cell>
          <cell r="BQ41">
            <v>67123.640700003132</v>
          </cell>
          <cell r="BR41">
            <v>911007.94200000167</v>
          </cell>
          <cell r="BS41">
            <v>102902.31612000056</v>
          </cell>
          <cell r="BT41">
            <v>96354.261040000245</v>
          </cell>
          <cell r="BU41">
            <v>212888.05360000208</v>
          </cell>
          <cell r="BV41">
            <v>260063.82054000162</v>
          </cell>
          <cell r="BW41">
            <v>157274.59212000296</v>
          </cell>
          <cell r="BX41">
            <v>186873.98725999705</v>
          </cell>
          <cell r="BY41">
            <v>-672364.90100000054</v>
          </cell>
          <cell r="BZ41">
            <v>157590.15246000141</v>
          </cell>
          <cell r="CA41">
            <v>288082.5328800045</v>
          </cell>
          <cell r="CB41">
            <v>99090.377399995923</v>
          </cell>
          <cell r="CC41">
            <v>104688.48025999963</v>
          </cell>
          <cell r="CD41">
            <v>-82435.730679998174</v>
          </cell>
          <cell r="CE41">
            <v>1152583.9354300201</v>
          </cell>
          <cell r="CF41">
            <v>171174.83152000047</v>
          </cell>
          <cell r="CG41">
            <v>84351.472799997777</v>
          </cell>
          <cell r="CH41">
            <v>135301.10710000247</v>
          </cell>
          <cell r="CI41">
            <v>128844.19238999672</v>
          </cell>
          <cell r="CJ41">
            <v>93044.843659998849</v>
          </cell>
          <cell r="CK41">
            <v>13390.870350003242</v>
          </cell>
          <cell r="CL41">
            <v>136025.92450000346</v>
          </cell>
          <cell r="CM41">
            <v>193977.08836999908</v>
          </cell>
          <cell r="CN41">
            <v>183528.9319999963</v>
          </cell>
          <cell r="CO41">
            <v>194738.44973999821</v>
          </cell>
          <cell r="CP41">
            <v>101902.15074000135</v>
          </cell>
          <cell r="CQ41">
            <v>-283695.92774000019</v>
          </cell>
          <cell r="CR41">
            <v>73248.936179995537</v>
          </cell>
          <cell r="CS41">
            <v>1355.3986400011927</v>
          </cell>
          <cell r="CT41">
            <v>1154.1850599981844</v>
          </cell>
          <cell r="CU41">
            <v>1575.4750000014901</v>
          </cell>
          <cell r="CV41">
            <v>1889.7309600003064</v>
          </cell>
          <cell r="CW41">
            <v>11.277900000102818</v>
          </cell>
          <cell r="CX41">
            <v>-10263.566499998793</v>
          </cell>
          <cell r="CY41">
            <v>68548.050000000745</v>
          </cell>
          <cell r="CZ41">
            <v>7748.4609999991953</v>
          </cell>
          <cell r="DA41">
            <v>15269.829500000924</v>
          </cell>
          <cell r="DB41">
            <v>-16206.406840000302</v>
          </cell>
          <cell r="DC41">
            <v>1249.2419600021094</v>
          </cell>
          <cell r="DD41">
            <v>917.25950000248849</v>
          </cell>
          <cell r="DE41">
            <v>33823.989710003138</v>
          </cell>
          <cell r="DF41">
            <v>942.40230000019073</v>
          </cell>
          <cell r="DG41">
            <v>1388.2433000002056</v>
          </cell>
          <cell r="DH41">
            <v>2328.6443000007421</v>
          </cell>
          <cell r="DI41">
            <v>1956.1212500017136</v>
          </cell>
          <cell r="DJ41">
            <v>-8.6439400007948279</v>
          </cell>
          <cell r="DK41">
            <v>-6183.4451499991119</v>
          </cell>
          <cell r="DL41">
            <v>22261.679999999702</v>
          </cell>
          <cell r="DM41">
            <v>3461.5999999996275</v>
          </cell>
          <cell r="DN41">
            <v>2980.7978400029242</v>
          </cell>
          <cell r="DO41">
            <v>2028.0623699985445</v>
          </cell>
          <cell r="DP41">
            <v>1320.1256099976599</v>
          </cell>
          <cell r="DQ41">
            <v>1348.4018300008029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26627.743000000715</v>
          </cell>
          <cell r="G43">
            <v>105060.6633999981</v>
          </cell>
          <cell r="H43">
            <v>311648.36200000346</v>
          </cell>
          <cell r="I43">
            <v>279224.1155999992</v>
          </cell>
          <cell r="J43">
            <v>291341.64215999842</v>
          </cell>
          <cell r="K43">
            <v>330547.7576700002</v>
          </cell>
          <cell r="L43">
            <v>120116.65206999704</v>
          </cell>
          <cell r="M43">
            <v>148117.37919999659</v>
          </cell>
          <cell r="N43">
            <v>255963.25079999864</v>
          </cell>
          <cell r="O43">
            <v>175657.86629999429</v>
          </cell>
          <cell r="P43">
            <v>80025.429999999702</v>
          </cell>
          <cell r="Q43">
            <v>11937.748699992895</v>
          </cell>
          <cell r="R43">
            <v>1933605.3556760252</v>
          </cell>
          <cell r="S43">
            <v>5757.6870000008494</v>
          </cell>
          <cell r="T43">
            <v>93098.326350003481</v>
          </cell>
          <cell r="U43">
            <v>315744.98169999942</v>
          </cell>
          <cell r="V43">
            <v>322356.05701000057</v>
          </cell>
          <cell r="W43">
            <v>185320.28642000072</v>
          </cell>
          <cell r="X43">
            <v>275120.89949999936</v>
          </cell>
          <cell r="Y43">
            <v>78094.760230004787</v>
          </cell>
          <cell r="Z43">
            <v>127452.22925600037</v>
          </cell>
          <cell r="AA43">
            <v>250758.68039999902</v>
          </cell>
          <cell r="AB43">
            <v>176485.57507999986</v>
          </cell>
          <cell r="AC43">
            <v>76849.03200000152</v>
          </cell>
          <cell r="AD43">
            <v>26566.840730004013</v>
          </cell>
          <cell r="AE43">
            <v>1262339.6112100184</v>
          </cell>
          <cell r="AF43">
            <v>18247.721199996769</v>
          </cell>
          <cell r="AG43">
            <v>57637.926599998027</v>
          </cell>
          <cell r="AH43">
            <v>269177.23150000349</v>
          </cell>
          <cell r="AI43">
            <v>300971.22100000083</v>
          </cell>
          <cell r="AJ43">
            <v>220201.50579999946</v>
          </cell>
          <cell r="AK43">
            <v>272340.54088000022</v>
          </cell>
          <cell r="AL43">
            <v>-592491.89891000465</v>
          </cell>
          <cell r="AM43">
            <v>141107.09916000441</v>
          </cell>
          <cell r="AN43">
            <v>277095.97169999778</v>
          </cell>
          <cell r="AO43">
            <v>155062.87100000307</v>
          </cell>
          <cell r="AP43">
            <v>53984.155999995768</v>
          </cell>
          <cell r="AQ43">
            <v>89005.265280000865</v>
          </cell>
          <cell r="AR43">
            <v>1015534.900475055</v>
          </cell>
          <cell r="AS43">
            <v>48406.665600001812</v>
          </cell>
          <cell r="AT43">
            <v>36066.746039999649</v>
          </cell>
          <cell r="AU43">
            <v>236597.53170000017</v>
          </cell>
          <cell r="AV43">
            <v>280763.56151999906</v>
          </cell>
          <cell r="AW43">
            <v>244228.46610000171</v>
          </cell>
          <cell r="AX43">
            <v>266905.92908000201</v>
          </cell>
          <cell r="AY43">
            <v>-706372.39859499782</v>
          </cell>
          <cell r="AZ43">
            <v>102238.40040000528</v>
          </cell>
          <cell r="BA43">
            <v>293924.59241999686</v>
          </cell>
          <cell r="BB43">
            <v>142097.3053399995</v>
          </cell>
          <cell r="BC43">
            <v>16401.714690003544</v>
          </cell>
          <cell r="BD43">
            <v>54276.386179998517</v>
          </cell>
          <cell r="BE43">
            <v>889949.86076998711</v>
          </cell>
          <cell r="BF43">
            <v>52332.120400000364</v>
          </cell>
          <cell r="BG43">
            <v>45473.491920001805</v>
          </cell>
          <cell r="BH43">
            <v>216657.28600000218</v>
          </cell>
          <cell r="BI43">
            <v>285945.01292999834</v>
          </cell>
          <cell r="BJ43">
            <v>203412.86477000266</v>
          </cell>
          <cell r="BK43">
            <v>221280.03600000031</v>
          </cell>
          <cell r="BL43">
            <v>-757439.02588000149</v>
          </cell>
          <cell r="BM43">
            <v>116508.04382000118</v>
          </cell>
          <cell r="BN43">
            <v>255628.94405000284</v>
          </cell>
          <cell r="BO43">
            <v>148892.85726000369</v>
          </cell>
          <cell r="BP43">
            <v>34134.588800001889</v>
          </cell>
          <cell r="BQ43">
            <v>67123.640700003132</v>
          </cell>
          <cell r="BR43">
            <v>911007.94200000167</v>
          </cell>
          <cell r="BS43">
            <v>102902.31612000056</v>
          </cell>
          <cell r="BT43">
            <v>96354.261040000245</v>
          </cell>
          <cell r="BU43">
            <v>212888.05360000208</v>
          </cell>
          <cell r="BV43">
            <v>260063.82054000162</v>
          </cell>
          <cell r="BW43">
            <v>157274.59212000296</v>
          </cell>
          <cell r="BX43">
            <v>186873.98725999705</v>
          </cell>
          <cell r="BY43">
            <v>-672364.90100000054</v>
          </cell>
          <cell r="BZ43">
            <v>157590.15246000141</v>
          </cell>
          <cell r="CA43">
            <v>288082.5328800045</v>
          </cell>
          <cell r="CB43">
            <v>99090.377399995923</v>
          </cell>
          <cell r="CC43">
            <v>104688.48025999963</v>
          </cell>
          <cell r="CD43">
            <v>-82435.730679998174</v>
          </cell>
          <cell r="CE43">
            <v>1152583.9354300201</v>
          </cell>
          <cell r="CF43">
            <v>171174.83152000047</v>
          </cell>
          <cell r="CG43">
            <v>84351.472799997777</v>
          </cell>
          <cell r="CH43">
            <v>135301.10710000247</v>
          </cell>
          <cell r="CI43">
            <v>128844.19238999672</v>
          </cell>
          <cell r="CJ43">
            <v>93044.843659998849</v>
          </cell>
          <cell r="CK43">
            <v>13390.870350003242</v>
          </cell>
          <cell r="CL43">
            <v>136025.92450000346</v>
          </cell>
          <cell r="CM43">
            <v>193977.08836999908</v>
          </cell>
          <cell r="CN43">
            <v>183528.9319999963</v>
          </cell>
          <cell r="CO43">
            <v>194738.44973999821</v>
          </cell>
          <cell r="CP43">
            <v>101902.15074000135</v>
          </cell>
          <cell r="CQ43">
            <v>-283695.92774000019</v>
          </cell>
          <cell r="CR43">
            <v>73248.936179995537</v>
          </cell>
          <cell r="CS43">
            <v>1355.3986400011927</v>
          </cell>
          <cell r="CT43">
            <v>1154.1850599981844</v>
          </cell>
          <cell r="CU43">
            <v>1575.4750000014901</v>
          </cell>
          <cell r="CV43">
            <v>1889.7309600003064</v>
          </cell>
          <cell r="CW43">
            <v>11.277900000102818</v>
          </cell>
          <cell r="CX43">
            <v>-10263.566499998793</v>
          </cell>
          <cell r="CY43">
            <v>68548.050000000745</v>
          </cell>
          <cell r="CZ43">
            <v>7748.4609999991953</v>
          </cell>
          <cell r="DA43">
            <v>15269.829500000924</v>
          </cell>
          <cell r="DB43">
            <v>-16206.406840000302</v>
          </cell>
          <cell r="DC43">
            <v>1249.2419600021094</v>
          </cell>
          <cell r="DD43">
            <v>917.25950000248849</v>
          </cell>
          <cell r="DE43">
            <v>33823.989710003138</v>
          </cell>
          <cell r="DF43">
            <v>942.40230000019073</v>
          </cell>
          <cell r="DG43">
            <v>1388.2433000002056</v>
          </cell>
          <cell r="DH43">
            <v>2328.6443000007421</v>
          </cell>
          <cell r="DI43">
            <v>1956.1212500017136</v>
          </cell>
          <cell r="DJ43">
            <v>-8.6439400007948279</v>
          </cell>
          <cell r="DK43">
            <v>-6183.4451499991119</v>
          </cell>
          <cell r="DL43">
            <v>22261.679999999702</v>
          </cell>
          <cell r="DM43">
            <v>3461.5999999996275</v>
          </cell>
          <cell r="DN43">
            <v>2980.7978400029242</v>
          </cell>
          <cell r="DO43">
            <v>2028.0623699985445</v>
          </cell>
          <cell r="DP43">
            <v>1320.1256099976599</v>
          </cell>
          <cell r="DQ43">
            <v>1348.4018300008029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-1621.8399999999674</v>
          </cell>
          <cell r="H176">
            <v>-2096.398000000001</v>
          </cell>
          <cell r="I176">
            <v>-4156.6026999999958</v>
          </cell>
          <cell r="J176">
            <v>-4660.609999999986</v>
          </cell>
          <cell r="K176">
            <v>1088.7399999999907</v>
          </cell>
          <cell r="L176">
            <v>-3724.1900000000023</v>
          </cell>
          <cell r="M176">
            <v>-2643.820000000007</v>
          </cell>
          <cell r="N176">
            <v>-8883.0300000000279</v>
          </cell>
          <cell r="O176">
            <v>-4438.5999999999767</v>
          </cell>
          <cell r="P176">
            <v>139.05000000004657</v>
          </cell>
          <cell r="Q176">
            <v>-2238.7000000000698</v>
          </cell>
          <cell r="R176">
            <v>-39699.202899998054</v>
          </cell>
          <cell r="S176">
            <v>-4216.1529999999329</v>
          </cell>
          <cell r="T176">
            <v>1540.7000000000698</v>
          </cell>
          <cell r="U176">
            <v>-2453.106000000007</v>
          </cell>
          <cell r="V176">
            <v>-2942.2000000000116</v>
          </cell>
          <cell r="W176">
            <v>17240.800000000047</v>
          </cell>
          <cell r="X176">
            <v>-4020.4199999999255</v>
          </cell>
          <cell r="Y176">
            <v>-7701.3000000000466</v>
          </cell>
          <cell r="Z176">
            <v>-9564.5600000000559</v>
          </cell>
          <cell r="AA176">
            <v>-9036.2380000000121</v>
          </cell>
          <cell r="AB176">
            <v>-1910.3000000000466</v>
          </cell>
          <cell r="AC176">
            <v>-677.02589999989141</v>
          </cell>
          <cell r="AD176">
            <v>-15959.399999999907</v>
          </cell>
          <cell r="AE176">
            <v>-125096.17399999872</v>
          </cell>
          <cell r="AF176">
            <v>-2971.3999999999069</v>
          </cell>
          <cell r="AG176">
            <v>-10572.39000000013</v>
          </cell>
          <cell r="AH176">
            <v>-5779.0639999999548</v>
          </cell>
          <cell r="AI176">
            <v>-6450.8260000000009</v>
          </cell>
          <cell r="AJ176">
            <v>-4935.3299999998417</v>
          </cell>
          <cell r="AK176">
            <v>-3701.2699999997858</v>
          </cell>
          <cell r="AL176">
            <v>-30579.719999999856</v>
          </cell>
          <cell r="AM176">
            <v>-13248.339999999967</v>
          </cell>
          <cell r="AN176">
            <v>-22634.899999999965</v>
          </cell>
          <cell r="AO176">
            <v>-5702.7999999998137</v>
          </cell>
          <cell r="AP176">
            <v>-3835.1799999999348</v>
          </cell>
          <cell r="AQ176">
            <v>-14684.954000000143</v>
          </cell>
          <cell r="AR176">
            <v>-106913.36000000127</v>
          </cell>
          <cell r="AS176">
            <v>-2258.0200000000186</v>
          </cell>
          <cell r="AT176">
            <v>-9432.0400000002701</v>
          </cell>
          <cell r="AU176">
            <v>-8241.070000000007</v>
          </cell>
          <cell r="AV176">
            <v>-4286.7600000000093</v>
          </cell>
          <cell r="AW176">
            <v>-6491.7499999997672</v>
          </cell>
          <cell r="AX176">
            <v>-7003.7600000000093</v>
          </cell>
          <cell r="AY176">
            <v>-11271.799999999814</v>
          </cell>
          <cell r="AZ176">
            <v>-32199.239999999991</v>
          </cell>
          <cell r="BA176">
            <v>-7299.2999999999884</v>
          </cell>
          <cell r="BB176">
            <v>-9721.4499999999534</v>
          </cell>
          <cell r="BC176">
            <v>-2143.0999999999767</v>
          </cell>
          <cell r="BD176">
            <v>-6565.0700000000652</v>
          </cell>
          <cell r="BE176">
            <v>-136795.46599999815</v>
          </cell>
          <cell r="BF176">
            <v>-5007.109999999986</v>
          </cell>
          <cell r="BG176">
            <v>-4841.7399999997579</v>
          </cell>
          <cell r="BH176">
            <v>-10555.794999999984</v>
          </cell>
          <cell r="BI176">
            <v>-14299.604000000021</v>
          </cell>
          <cell r="BJ176">
            <v>-13296.199999999953</v>
          </cell>
          <cell r="BK176">
            <v>-368.69999999995343</v>
          </cell>
          <cell r="BL176">
            <v>-35472.289999999804</v>
          </cell>
          <cell r="BM176">
            <v>-18067.260000000009</v>
          </cell>
          <cell r="BN176">
            <v>-3591.0069999999832</v>
          </cell>
          <cell r="BO176">
            <v>-11752.899999999907</v>
          </cell>
          <cell r="BP176">
            <v>-283</v>
          </cell>
          <cell r="BQ176">
            <v>-19259.860000000102</v>
          </cell>
          <cell r="BR176">
            <v>-214868.10999999568</v>
          </cell>
          <cell r="BS176">
            <v>-10873.570000000065</v>
          </cell>
          <cell r="BT176">
            <v>-24474.899999999907</v>
          </cell>
          <cell r="BU176">
            <v>-21643.349999999977</v>
          </cell>
          <cell r="BV176">
            <v>-11263.459999999846</v>
          </cell>
          <cell r="BW176">
            <v>-22800.700000000186</v>
          </cell>
          <cell r="BX176">
            <v>-6198.5800000000745</v>
          </cell>
          <cell r="BY176">
            <v>-8765.2099999999627</v>
          </cell>
          <cell r="BZ176">
            <v>-50898.600000000093</v>
          </cell>
          <cell r="CA176">
            <v>-16064.309999999939</v>
          </cell>
          <cell r="CB176">
            <v>-12391.299999999814</v>
          </cell>
          <cell r="CC176">
            <v>-8282.589999999851</v>
          </cell>
          <cell r="CD176">
            <v>-21211.539999999572</v>
          </cell>
          <cell r="CE176">
            <v>-197816.14400000125</v>
          </cell>
          <cell r="CF176">
            <v>-38586.099999999627</v>
          </cell>
          <cell r="CG176">
            <v>-43785.199999999721</v>
          </cell>
          <cell r="CH176">
            <v>-29563.290000000037</v>
          </cell>
          <cell r="CI176">
            <v>-18217.409999999916</v>
          </cell>
          <cell r="CJ176">
            <v>-18963.399999999907</v>
          </cell>
          <cell r="CK176">
            <v>-12862.550000000047</v>
          </cell>
          <cell r="CL176">
            <v>141365.90000000037</v>
          </cell>
          <cell r="CM176">
            <v>-100838.13999999966</v>
          </cell>
          <cell r="CN176">
            <v>-23212.994000000064</v>
          </cell>
          <cell r="CO176">
            <v>-13138.439999999478</v>
          </cell>
          <cell r="CP176">
            <v>-21571.619999999879</v>
          </cell>
          <cell r="CQ176">
            <v>-18442.899999999441</v>
          </cell>
          <cell r="CR176">
            <v>-64271.210000000894</v>
          </cell>
          <cell r="CS176">
            <v>-645.73999999975786</v>
          </cell>
          <cell r="CT176">
            <v>-537.09999999962747</v>
          </cell>
          <cell r="CU176">
            <v>-728.76000000024214</v>
          </cell>
          <cell r="CV176">
            <v>-793.80000000004657</v>
          </cell>
          <cell r="CW176">
            <v>-12757.400000000373</v>
          </cell>
          <cell r="CX176">
            <v>-29347.549999999814</v>
          </cell>
          <cell r="CY176">
            <v>-421.79999999981374</v>
          </cell>
          <cell r="CZ176">
            <v>-526</v>
          </cell>
          <cell r="DA176">
            <v>-9673.429999999702</v>
          </cell>
          <cell r="DB176">
            <v>-7992.3100000000559</v>
          </cell>
          <cell r="DC176">
            <v>-422.60000000009313</v>
          </cell>
          <cell r="DD176">
            <v>-424.71999999973923</v>
          </cell>
          <cell r="DE176">
            <v>-17506.039999999106</v>
          </cell>
          <cell r="DF176">
            <v>-672.39999999990687</v>
          </cell>
          <cell r="DG176">
            <v>-901.79999999981374</v>
          </cell>
          <cell r="DH176">
            <v>-762.80000000004657</v>
          </cell>
          <cell r="DI176">
            <v>-930.45000000018626</v>
          </cell>
          <cell r="DJ176">
            <v>-1896.7000000001863</v>
          </cell>
          <cell r="DK176">
            <v>-9523.4500000001863</v>
          </cell>
          <cell r="DL176">
            <v>-228</v>
          </cell>
          <cell r="DM176">
            <v>-309.18999999947846</v>
          </cell>
          <cell r="DN176">
            <v>-527.37000000011176</v>
          </cell>
          <cell r="DO176">
            <v>-643.08000000007451</v>
          </cell>
          <cell r="DP176">
            <v>-500.1999999997206</v>
          </cell>
          <cell r="DQ176">
            <v>-610.60000000055879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-2716.0300000000279</v>
          </cell>
          <cell r="G177">
            <v>-1675.679999999993</v>
          </cell>
          <cell r="H177">
            <v>-3068.140000000014</v>
          </cell>
          <cell r="I177">
            <v>-2950.1899999999441</v>
          </cell>
          <cell r="J177">
            <v>-327.93999999994412</v>
          </cell>
          <cell r="K177">
            <v>-325.34000000002561</v>
          </cell>
          <cell r="L177">
            <v>-12260.590000000026</v>
          </cell>
          <cell r="M177">
            <v>-84.275000000008731</v>
          </cell>
          <cell r="N177">
            <v>-4512</v>
          </cell>
          <cell r="O177">
            <v>-6341.2000000001863</v>
          </cell>
          <cell r="P177">
            <v>-320.34999999997672</v>
          </cell>
          <cell r="Q177">
            <v>-8440.6000000000931</v>
          </cell>
          <cell r="R177">
            <v>-38102.990000002086</v>
          </cell>
          <cell r="S177">
            <v>-5940.9000000000233</v>
          </cell>
          <cell r="T177">
            <v>-8069.5999999999767</v>
          </cell>
          <cell r="U177">
            <v>-7541</v>
          </cell>
          <cell r="V177">
            <v>-5056.3499999999767</v>
          </cell>
          <cell r="W177">
            <v>48367.600000000093</v>
          </cell>
          <cell r="X177">
            <v>-17358</v>
          </cell>
          <cell r="Y177">
            <v>-14500.25</v>
          </cell>
          <cell r="Z177">
            <v>-87.75</v>
          </cell>
          <cell r="AA177">
            <v>-9022.2000000001863</v>
          </cell>
          <cell r="AB177">
            <v>-9832</v>
          </cell>
          <cell r="AC177">
            <v>-990.3399999999674</v>
          </cell>
          <cell r="AD177">
            <v>-8072.2000000001863</v>
          </cell>
          <cell r="AE177">
            <v>-171565.80000000075</v>
          </cell>
          <cell r="AF177">
            <v>-33410</v>
          </cell>
          <cell r="AG177">
            <v>-30831.599999999627</v>
          </cell>
          <cell r="AH177">
            <v>-9146.0999999998603</v>
          </cell>
          <cell r="AI177">
            <v>-5575.1000000000931</v>
          </cell>
          <cell r="AJ177">
            <v>-2442</v>
          </cell>
          <cell r="AK177">
            <v>-15481.300000000047</v>
          </cell>
          <cell r="AL177">
            <v>-10782.100000000093</v>
          </cell>
          <cell r="AM177">
            <v>-2382.7000000001863</v>
          </cell>
          <cell r="AN177">
            <v>-9845.7999999998137</v>
          </cell>
          <cell r="AO177">
            <v>-21728.200000000186</v>
          </cell>
          <cell r="AP177">
            <v>-3284.4000000001397</v>
          </cell>
          <cell r="AQ177">
            <v>-26656.5</v>
          </cell>
          <cell r="AR177">
            <v>-242283.39999999478</v>
          </cell>
          <cell r="AS177">
            <v>-44411</v>
          </cell>
          <cell r="AT177">
            <v>-34630</v>
          </cell>
          <cell r="AU177">
            <v>-14599.799999999814</v>
          </cell>
          <cell r="AV177">
            <v>-9122.3000000000466</v>
          </cell>
          <cell r="AW177">
            <v>-4708.7999999998137</v>
          </cell>
          <cell r="AX177">
            <v>-3141.3000000000466</v>
          </cell>
          <cell r="AY177">
            <v>-40717.200000000186</v>
          </cell>
          <cell r="AZ177">
            <v>-8277</v>
          </cell>
          <cell r="BA177">
            <v>-11667.700000000186</v>
          </cell>
          <cell r="BB177">
            <v>-30845.5</v>
          </cell>
          <cell r="BC177">
            <v>-10266.300000000047</v>
          </cell>
          <cell r="BD177">
            <v>-29896.5</v>
          </cell>
          <cell r="BE177">
            <v>-304401.90000000596</v>
          </cell>
          <cell r="BF177">
            <v>-38874</v>
          </cell>
          <cell r="BG177">
            <v>-32483</v>
          </cell>
          <cell r="BH177">
            <v>-23610.5</v>
          </cell>
          <cell r="BI177">
            <v>-5452.6000000000931</v>
          </cell>
          <cell r="BJ177">
            <v>-36170</v>
          </cell>
          <cell r="BK177">
            <v>-8994.1000000000931</v>
          </cell>
          <cell r="BL177">
            <v>-46521.5</v>
          </cell>
          <cell r="BM177">
            <v>-9730</v>
          </cell>
          <cell r="BN177">
            <v>-10046.200000000186</v>
          </cell>
          <cell r="BO177">
            <v>-23706</v>
          </cell>
          <cell r="BP177">
            <v>-13412</v>
          </cell>
          <cell r="BQ177">
            <v>-55402</v>
          </cell>
          <cell r="BR177">
            <v>-427509.70000000298</v>
          </cell>
          <cell r="BS177">
            <v>-60824</v>
          </cell>
          <cell r="BT177">
            <v>-39356</v>
          </cell>
          <cell r="BU177">
            <v>-32160</v>
          </cell>
          <cell r="BV177">
            <v>-25821</v>
          </cell>
          <cell r="BW177">
            <v>-12358.200000000186</v>
          </cell>
          <cell r="BX177">
            <v>-16923</v>
          </cell>
          <cell r="BY177">
            <v>14503.5</v>
          </cell>
          <cell r="BZ177">
            <v>-10956</v>
          </cell>
          <cell r="CA177">
            <v>-4899.5</v>
          </cell>
          <cell r="CB177">
            <v>-84352.5</v>
          </cell>
          <cell r="CC177">
            <v>-49355</v>
          </cell>
          <cell r="CD177">
            <v>-105008</v>
          </cell>
          <cell r="CE177">
            <v>-824988.70000000298</v>
          </cell>
          <cell r="CF177">
            <v>-76943</v>
          </cell>
          <cell r="CG177">
            <v>-100993.5</v>
          </cell>
          <cell r="CH177">
            <v>-65584.5</v>
          </cell>
          <cell r="CI177">
            <v>-40420.5</v>
          </cell>
          <cell r="CJ177">
            <v>-112444.5</v>
          </cell>
          <cell r="CK177">
            <v>17699.799999999814</v>
          </cell>
          <cell r="CL177">
            <v>-20553.5</v>
          </cell>
          <cell r="CM177">
            <v>-60188</v>
          </cell>
          <cell r="CN177">
            <v>-76272</v>
          </cell>
          <cell r="CO177">
            <v>-122263</v>
          </cell>
          <cell r="CP177">
            <v>-72890</v>
          </cell>
          <cell r="CQ177">
            <v>-94136</v>
          </cell>
          <cell r="CR177">
            <v>306969.5</v>
          </cell>
          <cell r="CS177">
            <v>-1504</v>
          </cell>
          <cell r="CT177">
            <v>-1867</v>
          </cell>
          <cell r="CU177">
            <v>-1886.5</v>
          </cell>
          <cell r="CV177">
            <v>-1652.5</v>
          </cell>
          <cell r="CW177">
            <v>45711</v>
          </cell>
          <cell r="CX177">
            <v>54112.5</v>
          </cell>
          <cell r="CY177">
            <v>98923</v>
          </cell>
          <cell r="CZ177">
            <v>59617</v>
          </cell>
          <cell r="DA177">
            <v>58791</v>
          </cell>
          <cell r="DB177">
            <v>-144</v>
          </cell>
          <cell r="DC177">
            <v>-1958</v>
          </cell>
          <cell r="DD177">
            <v>-1173</v>
          </cell>
          <cell r="DE177">
            <v>3913</v>
          </cell>
          <cell r="DF177">
            <v>-1869</v>
          </cell>
          <cell r="DG177">
            <v>-1669</v>
          </cell>
          <cell r="DH177">
            <v>-2114</v>
          </cell>
          <cell r="DI177">
            <v>-2145</v>
          </cell>
          <cell r="DJ177">
            <v>-395</v>
          </cell>
          <cell r="DK177">
            <v>3700</v>
          </cell>
          <cell r="DL177">
            <v>19039</v>
          </cell>
          <cell r="DM177">
            <v>-3913</v>
          </cell>
          <cell r="DN177">
            <v>-2125</v>
          </cell>
          <cell r="DO177">
            <v>-1581</v>
          </cell>
          <cell r="DP177">
            <v>-2141</v>
          </cell>
          <cell r="DQ177">
            <v>-874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-223.5</v>
          </cell>
          <cell r="G178">
            <v>-58.860000000102445</v>
          </cell>
          <cell r="H178">
            <v>-428.79999999981374</v>
          </cell>
          <cell r="I178">
            <v>3984.7999999998137</v>
          </cell>
          <cell r="J178">
            <v>-28250</v>
          </cell>
          <cell r="K178">
            <v>16770</v>
          </cell>
          <cell r="L178">
            <v>-10421</v>
          </cell>
          <cell r="M178">
            <v>-10878</v>
          </cell>
          <cell r="N178">
            <v>-7652.7999999998137</v>
          </cell>
          <cell r="O178">
            <v>-476</v>
          </cell>
          <cell r="P178">
            <v>-43.599999999976717</v>
          </cell>
          <cell r="Q178">
            <v>-2273.7000000001863</v>
          </cell>
          <cell r="R178">
            <v>51906.70000000298</v>
          </cell>
          <cell r="S178">
            <v>151889.5</v>
          </cell>
          <cell r="T178">
            <v>-1894</v>
          </cell>
          <cell r="U178">
            <v>-2395.4000000003725</v>
          </cell>
          <cell r="V178">
            <v>-4940.5</v>
          </cell>
          <cell r="W178">
            <v>6558</v>
          </cell>
          <cell r="X178">
            <v>-35284</v>
          </cell>
          <cell r="Y178">
            <v>-21553.5</v>
          </cell>
          <cell r="Z178">
            <v>-14565.5</v>
          </cell>
          <cell r="AA178">
            <v>-13356</v>
          </cell>
          <cell r="AB178">
            <v>-2947</v>
          </cell>
          <cell r="AC178">
            <v>-1676.3999999999069</v>
          </cell>
          <cell r="AD178">
            <v>-7928.5</v>
          </cell>
          <cell r="AE178">
            <v>82636.29999999702</v>
          </cell>
          <cell r="AF178">
            <v>-15464</v>
          </cell>
          <cell r="AG178">
            <v>-14333</v>
          </cell>
          <cell r="AH178">
            <v>-9555</v>
          </cell>
          <cell r="AI178">
            <v>-9632</v>
          </cell>
          <cell r="AJ178">
            <v>-60446</v>
          </cell>
          <cell r="AK178">
            <v>-51716</v>
          </cell>
          <cell r="AL178">
            <v>329956</v>
          </cell>
          <cell r="AM178">
            <v>-40734</v>
          </cell>
          <cell r="AN178">
            <v>-17722</v>
          </cell>
          <cell r="AO178">
            <v>-5241</v>
          </cell>
          <cell r="AP178">
            <v>-6468.7000000001863</v>
          </cell>
          <cell r="AQ178">
            <v>-16008</v>
          </cell>
          <cell r="AR178">
            <v>-30796.5</v>
          </cell>
          <cell r="AS178">
            <v>-28714</v>
          </cell>
          <cell r="AT178">
            <v>-15626</v>
          </cell>
          <cell r="AU178">
            <v>-10348.5</v>
          </cell>
          <cell r="AV178">
            <v>-12249.5</v>
          </cell>
          <cell r="AW178">
            <v>-60814</v>
          </cell>
          <cell r="AX178">
            <v>-27438</v>
          </cell>
          <cell r="AY178">
            <v>236837</v>
          </cell>
          <cell r="AZ178">
            <v>-67284</v>
          </cell>
          <cell r="BA178">
            <v>-13402.5</v>
          </cell>
          <cell r="BB178">
            <v>-7759.5</v>
          </cell>
          <cell r="BC178">
            <v>-6785.5</v>
          </cell>
          <cell r="BD178">
            <v>-17212</v>
          </cell>
          <cell r="BE178">
            <v>-166404.79999999702</v>
          </cell>
          <cell r="BF178">
            <v>-34344</v>
          </cell>
          <cell r="BG178">
            <v>-19170.5</v>
          </cell>
          <cell r="BH178">
            <v>-11734.5</v>
          </cell>
          <cell r="BI178">
            <v>-7620.5</v>
          </cell>
          <cell r="BJ178">
            <v>-165702</v>
          </cell>
          <cell r="BK178">
            <v>-29680</v>
          </cell>
          <cell r="BL178">
            <v>219008</v>
          </cell>
          <cell r="BM178">
            <v>-48282</v>
          </cell>
          <cell r="BN178">
            <v>-23716</v>
          </cell>
          <cell r="BO178">
            <v>-9908</v>
          </cell>
          <cell r="BP178">
            <v>-6572.2999999998137</v>
          </cell>
          <cell r="BQ178">
            <v>-28683</v>
          </cell>
          <cell r="BR178">
            <v>79336</v>
          </cell>
          <cell r="BS178">
            <v>-54312</v>
          </cell>
          <cell r="BT178">
            <v>-30279</v>
          </cell>
          <cell r="BU178">
            <v>-27659</v>
          </cell>
          <cell r="BV178">
            <v>-21255</v>
          </cell>
          <cell r="BW178">
            <v>-102213</v>
          </cell>
          <cell r="BX178">
            <v>-40428</v>
          </cell>
          <cell r="BY178">
            <v>-39922</v>
          </cell>
          <cell r="BZ178">
            <v>-213478</v>
          </cell>
          <cell r="CA178">
            <v>-38576</v>
          </cell>
          <cell r="CB178">
            <v>-25108</v>
          </cell>
          <cell r="CC178">
            <v>-17338</v>
          </cell>
          <cell r="CD178">
            <v>689904</v>
          </cell>
          <cell r="CE178">
            <v>-173759</v>
          </cell>
          <cell r="CF178">
            <v>-123868</v>
          </cell>
          <cell r="CG178">
            <v>-64401</v>
          </cell>
          <cell r="CH178">
            <v>-46338</v>
          </cell>
          <cell r="CI178">
            <v>-36697</v>
          </cell>
          <cell r="CJ178">
            <v>-135352</v>
          </cell>
          <cell r="CK178">
            <v>2299</v>
          </cell>
          <cell r="CL178">
            <v>107174</v>
          </cell>
          <cell r="CM178">
            <v>-254112</v>
          </cell>
          <cell r="CN178">
            <v>-77326</v>
          </cell>
          <cell r="CO178">
            <v>-55308</v>
          </cell>
          <cell r="CP178">
            <v>-28246</v>
          </cell>
          <cell r="CQ178">
            <v>538416</v>
          </cell>
          <cell r="CR178">
            <v>-165974</v>
          </cell>
          <cell r="CS178">
            <v>-1966</v>
          </cell>
          <cell r="CT178">
            <v>-1734</v>
          </cell>
          <cell r="CU178">
            <v>-1593</v>
          </cell>
          <cell r="CV178">
            <v>-1382</v>
          </cell>
          <cell r="CW178">
            <v>-44282</v>
          </cell>
          <cell r="CX178">
            <v>-47776</v>
          </cell>
          <cell r="CY178">
            <v>-22884</v>
          </cell>
          <cell r="CZ178">
            <v>-3804</v>
          </cell>
          <cell r="DA178">
            <v>-20610</v>
          </cell>
          <cell r="DB178">
            <v>-17058</v>
          </cell>
          <cell r="DC178">
            <v>-1091</v>
          </cell>
          <cell r="DD178">
            <v>-1794</v>
          </cell>
          <cell r="DE178">
            <v>-54211</v>
          </cell>
          <cell r="DF178">
            <v>-2216</v>
          </cell>
          <cell r="DG178">
            <v>-1902</v>
          </cell>
          <cell r="DH178">
            <v>-1927</v>
          </cell>
          <cell r="DI178">
            <v>-1990</v>
          </cell>
          <cell r="DJ178">
            <v>-7774</v>
          </cell>
          <cell r="DK178">
            <v>-11070</v>
          </cell>
          <cell r="DL178">
            <v>-13532</v>
          </cell>
          <cell r="DM178">
            <v>-3584</v>
          </cell>
          <cell r="DN178">
            <v>-2696</v>
          </cell>
          <cell r="DO178">
            <v>-3730</v>
          </cell>
          <cell r="DP178">
            <v>-2152</v>
          </cell>
          <cell r="DQ178">
            <v>-1638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-2733.2399999999907</v>
          </cell>
          <cell r="G179">
            <v>-1085.3800000000047</v>
          </cell>
          <cell r="H179">
            <v>-2012.9400000000023</v>
          </cell>
          <cell r="I179">
            <v>1079.3499999998603</v>
          </cell>
          <cell r="J179">
            <v>-3454.982799999998</v>
          </cell>
          <cell r="K179">
            <v>-2230.7699999999604</v>
          </cell>
          <cell r="L179">
            <v>-2914.3600000000442</v>
          </cell>
          <cell r="M179">
            <v>-21.592000000004191</v>
          </cell>
          <cell r="N179">
            <v>-756.31599999999162</v>
          </cell>
          <cell r="O179">
            <v>-870.36000000010245</v>
          </cell>
          <cell r="P179">
            <v>-1298.0999999999767</v>
          </cell>
          <cell r="Q179">
            <v>-17910.870540000033</v>
          </cell>
          <cell r="R179">
            <v>-76524.598500000313</v>
          </cell>
          <cell r="S179">
            <v>-10873.100000000093</v>
          </cell>
          <cell r="T179">
            <v>-6773.6999999999534</v>
          </cell>
          <cell r="U179">
            <v>-2242.3600000001024</v>
          </cell>
          <cell r="V179">
            <v>-2706.8446999998996</v>
          </cell>
          <cell r="W179">
            <v>867.48509999993257</v>
          </cell>
          <cell r="X179">
            <v>-10839.972000000067</v>
          </cell>
          <cell r="Y179">
            <v>-8669.6999999999534</v>
          </cell>
          <cell r="Z179">
            <v>-1443.9459999999963</v>
          </cell>
          <cell r="AA179">
            <v>-657.07989999977872</v>
          </cell>
          <cell r="AB179">
            <v>-2477.8499999999767</v>
          </cell>
          <cell r="AC179">
            <v>-6283.6399999998976</v>
          </cell>
          <cell r="AD179">
            <v>-24423.890999999829</v>
          </cell>
          <cell r="AE179">
            <v>-126757.34300000221</v>
          </cell>
          <cell r="AF179">
            <v>-25659.300000000047</v>
          </cell>
          <cell r="AG179">
            <v>-6280.6000000000931</v>
          </cell>
          <cell r="AH179">
            <v>-10648.799999999814</v>
          </cell>
          <cell r="AI179">
            <v>-8195.6610000000801</v>
          </cell>
          <cell r="AJ179">
            <v>-26566.5</v>
          </cell>
          <cell r="AK179">
            <v>-11803.579000000143</v>
          </cell>
          <cell r="AL179">
            <v>-13078.619000000181</v>
          </cell>
          <cell r="AM179">
            <v>-807.0800000000163</v>
          </cell>
          <cell r="AN179">
            <v>-1013.9740000001621</v>
          </cell>
          <cell r="AO179">
            <v>-3090.3000000000466</v>
          </cell>
          <cell r="AP179">
            <v>-10210.984000000171</v>
          </cell>
          <cell r="AQ179">
            <v>-9401.9459999999963</v>
          </cell>
          <cell r="AR179">
            <v>-193553.80280000344</v>
          </cell>
          <cell r="AS179">
            <v>-43800.5</v>
          </cell>
          <cell r="AT179">
            <v>-30041.858000000007</v>
          </cell>
          <cell r="AU179">
            <v>-17156</v>
          </cell>
          <cell r="AV179">
            <v>-10155.18200000003</v>
          </cell>
          <cell r="AW179">
            <v>-10551.5</v>
          </cell>
          <cell r="AX179">
            <v>-10256.314000000013</v>
          </cell>
          <cell r="AY179">
            <v>-34726.466000000015</v>
          </cell>
          <cell r="AZ179">
            <v>732.8082000000868</v>
          </cell>
          <cell r="BA179">
            <v>-3900.627000000095</v>
          </cell>
          <cell r="BB179">
            <v>-6166.3999999999069</v>
          </cell>
          <cell r="BC179">
            <v>-8419</v>
          </cell>
          <cell r="BD179">
            <v>-19112.763999999501</v>
          </cell>
          <cell r="BE179">
            <v>-234038.42300000042</v>
          </cell>
          <cell r="BF179">
            <v>-38232.519999999553</v>
          </cell>
          <cell r="BG179">
            <v>-27147.449999999721</v>
          </cell>
          <cell r="BH179">
            <v>-20541</v>
          </cell>
          <cell r="BI179">
            <v>-8553.0439999999944</v>
          </cell>
          <cell r="BJ179">
            <v>-14013.001000000164</v>
          </cell>
          <cell r="BK179">
            <v>-10887.299999999814</v>
          </cell>
          <cell r="BL179">
            <v>-42292</v>
          </cell>
          <cell r="BM179">
            <v>1939.3399999999674</v>
          </cell>
          <cell r="BN179">
            <v>-1366.1274999999441</v>
          </cell>
          <cell r="BO179">
            <v>-11783.170499999542</v>
          </cell>
          <cell r="BP179">
            <v>-29709.799999999814</v>
          </cell>
          <cell r="BQ179">
            <v>-31452.350000000559</v>
          </cell>
          <cell r="BR179">
            <v>-235479.24000000209</v>
          </cell>
          <cell r="BS179">
            <v>-33024.125</v>
          </cell>
          <cell r="BT179">
            <v>-58800.714000000618</v>
          </cell>
          <cell r="BU179">
            <v>-31639.924999999814</v>
          </cell>
          <cell r="BV179">
            <v>-12691.299999999814</v>
          </cell>
          <cell r="BW179">
            <v>-43230</v>
          </cell>
          <cell r="BX179">
            <v>-13490.799999999814</v>
          </cell>
          <cell r="BY179">
            <v>30104.37600000063</v>
          </cell>
          <cell r="BZ179">
            <v>-13371.90000000014</v>
          </cell>
          <cell r="CA179">
            <v>-6658.1999999997206</v>
          </cell>
          <cell r="CB179">
            <v>-12299.75400000019</v>
          </cell>
          <cell r="CC179">
            <v>-12003.978000000119</v>
          </cell>
          <cell r="CD179">
            <v>-28372.919999999925</v>
          </cell>
          <cell r="CE179">
            <v>-421886.21899998933</v>
          </cell>
          <cell r="CF179">
            <v>-42204.686000000685</v>
          </cell>
          <cell r="CG179">
            <v>-56314.814000000246</v>
          </cell>
          <cell r="CH179">
            <v>-54461.992999999784</v>
          </cell>
          <cell r="CI179">
            <v>-27319.524999999907</v>
          </cell>
          <cell r="CJ179">
            <v>-50643.132999999914</v>
          </cell>
          <cell r="CK179">
            <v>-20688.012000000104</v>
          </cell>
          <cell r="CL179">
            <v>11530.979999999981</v>
          </cell>
          <cell r="CM179">
            <v>-11018.164000000339</v>
          </cell>
          <cell r="CN179">
            <v>-6763.8560000001453</v>
          </cell>
          <cell r="CO179">
            <v>-33277.684000000358</v>
          </cell>
          <cell r="CP179">
            <v>-87859.847000000067</v>
          </cell>
          <cell r="CQ179">
            <v>-42865.484999999404</v>
          </cell>
          <cell r="CR179">
            <v>-80186.874999992549</v>
          </cell>
          <cell r="CS179">
            <v>-373.5</v>
          </cell>
          <cell r="CT179">
            <v>-449.79999999981374</v>
          </cell>
          <cell r="CU179">
            <v>-825</v>
          </cell>
          <cell r="CV179">
            <v>-994</v>
          </cell>
          <cell r="CW179">
            <v>-984.12999999988824</v>
          </cell>
          <cell r="CX179">
            <v>-1228.105000000447</v>
          </cell>
          <cell r="CY179">
            <v>-5032.5499999998137</v>
          </cell>
          <cell r="CZ179">
            <v>-46090.25</v>
          </cell>
          <cell r="DA179">
            <v>-22159.455000000075</v>
          </cell>
          <cell r="DB179">
            <v>-1243.7000000001863</v>
          </cell>
          <cell r="DC179">
            <v>-428.5</v>
          </cell>
          <cell r="DD179">
            <v>-377.88500000070781</v>
          </cell>
          <cell r="DE179">
            <v>5169.0419999957085</v>
          </cell>
          <cell r="DF179">
            <v>-164.5</v>
          </cell>
          <cell r="DG179">
            <v>-195.5</v>
          </cell>
          <cell r="DH179">
            <v>-967.47000000067055</v>
          </cell>
          <cell r="DI179">
            <v>-1040.1699999999255</v>
          </cell>
          <cell r="DJ179">
            <v>-72.869999999180436</v>
          </cell>
          <cell r="DK179">
            <v>331.4660000000149</v>
          </cell>
          <cell r="DL179">
            <v>12084.780000000261</v>
          </cell>
          <cell r="DM179">
            <v>-2322.6090000001714</v>
          </cell>
          <cell r="DN179">
            <v>-1063.5540000004694</v>
          </cell>
          <cell r="DO179">
            <v>-995.14499999955297</v>
          </cell>
          <cell r="DP179">
            <v>-342.5</v>
          </cell>
          <cell r="DQ179">
            <v>-82.885999999940395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-74.438499999999976</v>
          </cell>
          <cell r="G180">
            <v>-68.356989999999996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-566.67200000000048</v>
          </cell>
          <cell r="N180">
            <v>0</v>
          </cell>
          <cell r="O180">
            <v>0</v>
          </cell>
          <cell r="P180">
            <v>-292.45999999999998</v>
          </cell>
          <cell r="Q180">
            <v>-533.04970000000048</v>
          </cell>
          <cell r="R180">
            <v>-1333.823699999979</v>
          </cell>
          <cell r="S180">
            <v>-153.92600000000039</v>
          </cell>
          <cell r="T180">
            <v>-81.935799999999972</v>
          </cell>
          <cell r="U180">
            <v>-199.13739999999962</v>
          </cell>
          <cell r="V180">
            <v>0</v>
          </cell>
          <cell r="W180">
            <v>377.65799999999945</v>
          </cell>
          <cell r="X180">
            <v>-113.74499999999898</v>
          </cell>
          <cell r="Y180">
            <v>0</v>
          </cell>
          <cell r="Z180">
            <v>-21.520000000000437</v>
          </cell>
          <cell r="AA180">
            <v>0</v>
          </cell>
          <cell r="AB180">
            <v>-194.46299999999974</v>
          </cell>
          <cell r="AC180">
            <v>-165.69149999999991</v>
          </cell>
          <cell r="AD180">
            <v>-781.06299999999828</v>
          </cell>
          <cell r="AE180">
            <v>-3285.4920000000857</v>
          </cell>
          <cell r="AF180">
            <v>-367.85599999999977</v>
          </cell>
          <cell r="AG180">
            <v>0</v>
          </cell>
          <cell r="AH180">
            <v>0</v>
          </cell>
          <cell r="AI180">
            <v>0</v>
          </cell>
          <cell r="AJ180">
            <v>-116.71899999999732</v>
          </cell>
          <cell r="AK180">
            <v>0</v>
          </cell>
          <cell r="AL180">
            <v>-687.23600000000442</v>
          </cell>
          <cell r="AM180">
            <v>0</v>
          </cell>
          <cell r="AN180">
            <v>-178.25</v>
          </cell>
          <cell r="AO180">
            <v>-246.38900000000285</v>
          </cell>
          <cell r="AP180">
            <v>-193.18900000000031</v>
          </cell>
          <cell r="AQ180">
            <v>-1495.8530000000028</v>
          </cell>
          <cell r="AR180">
            <v>-1853.155999999959</v>
          </cell>
          <cell r="AS180">
            <v>0</v>
          </cell>
          <cell r="AT180">
            <v>-279.41499999999724</v>
          </cell>
          <cell r="AU180">
            <v>-284.96999999999753</v>
          </cell>
          <cell r="AV180">
            <v>-11.992000000002008</v>
          </cell>
          <cell r="AW180">
            <v>0</v>
          </cell>
          <cell r="AX180">
            <v>-130.84000000000015</v>
          </cell>
          <cell r="AY180">
            <v>0</v>
          </cell>
          <cell r="AZ180">
            <v>-458.84700000000157</v>
          </cell>
          <cell r="BA180">
            <v>0</v>
          </cell>
          <cell r="BB180">
            <v>-67.650000000001455</v>
          </cell>
          <cell r="BC180">
            <v>-320.10999999999876</v>
          </cell>
          <cell r="BD180">
            <v>-299.33200000000215</v>
          </cell>
          <cell r="BE180">
            <v>-6403.530999999959</v>
          </cell>
          <cell r="BF180">
            <v>-983.27399999999761</v>
          </cell>
          <cell r="BG180">
            <v>-128.52100000000064</v>
          </cell>
          <cell r="BH180">
            <v>-83.282999999999447</v>
          </cell>
          <cell r="BI180">
            <v>0</v>
          </cell>
          <cell r="BJ180">
            <v>-487.48799999999756</v>
          </cell>
          <cell r="BK180">
            <v>-139.44899999999689</v>
          </cell>
          <cell r="BL180">
            <v>-336.10099999999511</v>
          </cell>
          <cell r="BM180">
            <v>-1050.8419999999969</v>
          </cell>
          <cell r="BN180">
            <v>-741.58999999999651</v>
          </cell>
          <cell r="BO180">
            <v>-229.42199999999866</v>
          </cell>
          <cell r="BP180">
            <v>-844.77200000000084</v>
          </cell>
          <cell r="BQ180">
            <v>-1378.788999999997</v>
          </cell>
          <cell r="BR180">
            <v>-8056.6899999997113</v>
          </cell>
          <cell r="BS180">
            <v>-1182.4609999999957</v>
          </cell>
          <cell r="BT180">
            <v>-957.3660000000018</v>
          </cell>
          <cell r="BU180">
            <v>-303.30299999999988</v>
          </cell>
          <cell r="BV180">
            <v>0</v>
          </cell>
          <cell r="BW180">
            <v>0</v>
          </cell>
          <cell r="BX180">
            <v>-250.52999999999884</v>
          </cell>
          <cell r="BY180">
            <v>334.38999999999942</v>
          </cell>
          <cell r="BZ180">
            <v>-1793.3949999999895</v>
          </cell>
          <cell r="CA180">
            <v>-651.80499999999302</v>
          </cell>
          <cell r="CB180">
            <v>-395.81999999999971</v>
          </cell>
          <cell r="CC180">
            <v>-1669.7360000000044</v>
          </cell>
          <cell r="CD180">
            <v>-1186.6639999999898</v>
          </cell>
          <cell r="CE180">
            <v>-5612.2340000000549</v>
          </cell>
          <cell r="CF180">
            <v>-1429.3600000000006</v>
          </cell>
          <cell r="CG180">
            <v>-352.37599999998929</v>
          </cell>
          <cell r="CH180">
            <v>0</v>
          </cell>
          <cell r="CI180">
            <v>0</v>
          </cell>
          <cell r="CJ180">
            <v>-151.29299999999785</v>
          </cell>
          <cell r="CK180">
            <v>1482.3800000000047</v>
          </cell>
          <cell r="CL180">
            <v>0</v>
          </cell>
          <cell r="CM180">
            <v>-1181.044000000009</v>
          </cell>
          <cell r="CN180">
            <v>-494.49000000000524</v>
          </cell>
          <cell r="CO180">
            <v>-1564.054999999993</v>
          </cell>
          <cell r="CP180">
            <v>-1401.6059999999998</v>
          </cell>
          <cell r="CQ180">
            <v>-520.38999999999942</v>
          </cell>
          <cell r="CR180">
            <v>935.32199999969453</v>
          </cell>
          <cell r="CS180">
            <v>0</v>
          </cell>
          <cell r="CT180">
            <v>0</v>
          </cell>
          <cell r="CU180">
            <v>0</v>
          </cell>
          <cell r="CV180">
            <v>-29.120000000009895</v>
          </cell>
          <cell r="CW180">
            <v>-32.929999999993015</v>
          </cell>
          <cell r="CX180">
            <v>1320.2039999999979</v>
          </cell>
          <cell r="CY180">
            <v>-65.840000000025611</v>
          </cell>
          <cell r="CZ180">
            <v>-135.97000000000116</v>
          </cell>
          <cell r="DA180">
            <v>-41.439999999973224</v>
          </cell>
          <cell r="DB180">
            <v>-36.559999999997672</v>
          </cell>
          <cell r="DC180">
            <v>-24.351999999998952</v>
          </cell>
          <cell r="DD180">
            <v>-18.670000000012806</v>
          </cell>
          <cell r="DE180">
            <v>745.49099999992177</v>
          </cell>
          <cell r="DF180">
            <v>-21.290000000008149</v>
          </cell>
          <cell r="DG180">
            <v>0</v>
          </cell>
          <cell r="DH180">
            <v>0</v>
          </cell>
          <cell r="DI180">
            <v>-29.819999999992433</v>
          </cell>
          <cell r="DJ180">
            <v>-60.714000000007218</v>
          </cell>
          <cell r="DK180">
            <v>962.23499999998603</v>
          </cell>
          <cell r="DL180">
            <v>0</v>
          </cell>
          <cell r="DM180">
            <v>0</v>
          </cell>
          <cell r="DN180">
            <v>-82.060000000026776</v>
          </cell>
          <cell r="DO180">
            <v>0</v>
          </cell>
          <cell r="DP180">
            <v>-22.85999999998603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-5747.2084999992512</v>
          </cell>
          <cell r="G185">
            <v>-4510.1169900004752</v>
          </cell>
          <cell r="H185">
            <v>-7606.2779999994673</v>
          </cell>
          <cell r="I185">
            <v>-2042.6427000006661</v>
          </cell>
          <cell r="J185">
            <v>-36693.532800002024</v>
          </cell>
          <cell r="K185">
            <v>15302.629999999888</v>
          </cell>
          <cell r="L185">
            <v>-29320.140000000596</v>
          </cell>
          <cell r="M185">
            <v>-14194.359000000171</v>
          </cell>
          <cell r="N185">
            <v>-21804.145999998786</v>
          </cell>
          <cell r="O185">
            <v>-12126.160000000149</v>
          </cell>
          <cell r="P185">
            <v>-1815.4599999999627</v>
          </cell>
          <cell r="Q185">
            <v>-31396.920240000822</v>
          </cell>
          <cell r="R185">
            <v>-103753.91509999335</v>
          </cell>
          <cell r="S185">
            <v>130705.42100000009</v>
          </cell>
          <cell r="T185">
            <v>-15278.535799999721</v>
          </cell>
          <cell r="U185">
            <v>-14831.003400000744</v>
          </cell>
          <cell r="V185">
            <v>-15645.894700000063</v>
          </cell>
          <cell r="W185">
            <v>73411.54310000129</v>
          </cell>
          <cell r="X185">
            <v>-67616.136999996379</v>
          </cell>
          <cell r="Y185">
            <v>-52424.750000001863</v>
          </cell>
          <cell r="Z185">
            <v>-25683.276000001468</v>
          </cell>
          <cell r="AA185">
            <v>-32071.517899999395</v>
          </cell>
          <cell r="AB185">
            <v>-17361.612999999896</v>
          </cell>
          <cell r="AC185">
            <v>-9793.0973999993876</v>
          </cell>
          <cell r="AD185">
            <v>-57165.053999999538</v>
          </cell>
          <cell r="AE185">
            <v>-344068.50900000334</v>
          </cell>
          <cell r="AF185">
            <v>-77872.555999998003</v>
          </cell>
          <cell r="AG185">
            <v>-62017.589999997988</v>
          </cell>
          <cell r="AH185">
            <v>-35128.963999998756</v>
          </cell>
          <cell r="AI185">
            <v>-29853.587000001222</v>
          </cell>
          <cell r="AJ185">
            <v>-94506.548999998719</v>
          </cell>
          <cell r="AK185">
            <v>-82702.148999998346</v>
          </cell>
          <cell r="AL185">
            <v>274828.32499999925</v>
          </cell>
          <cell r="AM185">
            <v>-57172.120000001043</v>
          </cell>
          <cell r="AN185">
            <v>-51394.924000000581</v>
          </cell>
          <cell r="AO185">
            <v>-36008.688999999315</v>
          </cell>
          <cell r="AP185">
            <v>-23992.452999999747</v>
          </cell>
          <cell r="AQ185">
            <v>-68247.252999998629</v>
          </cell>
          <cell r="AR185">
            <v>-575400.2188000381</v>
          </cell>
          <cell r="AS185">
            <v>-119183.51999999955</v>
          </cell>
          <cell r="AT185">
            <v>-90009.312999999151</v>
          </cell>
          <cell r="AU185">
            <v>-50630.340000001714</v>
          </cell>
          <cell r="AV185">
            <v>-35825.734000001103</v>
          </cell>
          <cell r="AW185">
            <v>-82566.050000000745</v>
          </cell>
          <cell r="AX185">
            <v>-47970.214000003412</v>
          </cell>
          <cell r="AY185">
            <v>150121.53399999999</v>
          </cell>
          <cell r="AZ185">
            <v>-107486.27879999951</v>
          </cell>
          <cell r="BA185">
            <v>-36270.127000000328</v>
          </cell>
          <cell r="BB185">
            <v>-54560.5</v>
          </cell>
          <cell r="BC185">
            <v>-27934.009999997914</v>
          </cell>
          <cell r="BD185">
            <v>-73085.665999997407</v>
          </cell>
          <cell r="BE185">
            <v>-848044.12000000477</v>
          </cell>
          <cell r="BF185">
            <v>-117440.90399999917</v>
          </cell>
          <cell r="BG185">
            <v>-83771.211000001058</v>
          </cell>
          <cell r="BH185">
            <v>-66525.077999999747</v>
          </cell>
          <cell r="BI185">
            <v>-35925.747999999672</v>
          </cell>
          <cell r="BJ185">
            <v>-229668.68899999931</v>
          </cell>
          <cell r="BK185">
            <v>-50069.549000000581</v>
          </cell>
          <cell r="BL185">
            <v>94386.109000001103</v>
          </cell>
          <cell r="BM185">
            <v>-75190.762000000104</v>
          </cell>
          <cell r="BN185">
            <v>-39460.924500001594</v>
          </cell>
          <cell r="BO185">
            <v>-57379.492499999702</v>
          </cell>
          <cell r="BP185">
            <v>-50821.871999999508</v>
          </cell>
          <cell r="BQ185">
            <v>-136175.99900000542</v>
          </cell>
          <cell r="BR185">
            <v>-806577.74000000954</v>
          </cell>
          <cell r="BS185">
            <v>-160216.15600000322</v>
          </cell>
          <cell r="BT185">
            <v>-153867.98000000417</v>
          </cell>
          <cell r="BU185">
            <v>-113405.57800000161</v>
          </cell>
          <cell r="BV185">
            <v>-71030.759999997914</v>
          </cell>
          <cell r="BW185">
            <v>-180601.89999999851</v>
          </cell>
          <cell r="BX185">
            <v>-77290.910000003874</v>
          </cell>
          <cell r="BY185">
            <v>-3744.9439999982715</v>
          </cell>
          <cell r="BZ185">
            <v>-290497.89499999955</v>
          </cell>
          <cell r="CA185">
            <v>-66849.814999997616</v>
          </cell>
          <cell r="CB185">
            <v>-134547.37399999797</v>
          </cell>
          <cell r="CC185">
            <v>-88649.303999997675</v>
          </cell>
          <cell r="CD185">
            <v>534124.87600000203</v>
          </cell>
          <cell r="CE185">
            <v>-1624062.2969999313</v>
          </cell>
          <cell r="CF185">
            <v>-283031.1459999904</v>
          </cell>
          <cell r="CG185">
            <v>-265846.89000000432</v>
          </cell>
          <cell r="CH185">
            <v>-195947.78299999982</v>
          </cell>
          <cell r="CI185">
            <v>-122654.43500000238</v>
          </cell>
          <cell r="CJ185">
            <v>-317554.32600000128</v>
          </cell>
          <cell r="CK185">
            <v>-12069.381999999285</v>
          </cell>
          <cell r="CL185">
            <v>239517.38000000268</v>
          </cell>
          <cell r="CM185">
            <v>-427337.34799999744</v>
          </cell>
          <cell r="CN185">
            <v>-184069.33999999613</v>
          </cell>
          <cell r="CO185">
            <v>-225551.17899999768</v>
          </cell>
          <cell r="CP185">
            <v>-211969.07299999893</v>
          </cell>
          <cell r="CQ185">
            <v>382451.22500000894</v>
          </cell>
          <cell r="CR185">
            <v>-2527.2630000114441</v>
          </cell>
          <cell r="CS185">
            <v>-4489.2399999946356</v>
          </cell>
          <cell r="CT185">
            <v>-4587.8999999985099</v>
          </cell>
          <cell r="CU185">
            <v>-5033.2600000016391</v>
          </cell>
          <cell r="CV185">
            <v>-4851.4200000017881</v>
          </cell>
          <cell r="CW185">
            <v>-12345.459999993443</v>
          </cell>
          <cell r="CX185">
            <v>-22918.950999997556</v>
          </cell>
          <cell r="CY185">
            <v>70518.809999994934</v>
          </cell>
          <cell r="CZ185">
            <v>9060.7800000011921</v>
          </cell>
          <cell r="DA185">
            <v>6306.6749999970198</v>
          </cell>
          <cell r="DB185">
            <v>-26474.570000007749</v>
          </cell>
          <cell r="DC185">
            <v>-3924.4519999995828</v>
          </cell>
          <cell r="DD185">
            <v>-3788.2749999910593</v>
          </cell>
          <cell r="DE185">
            <v>-61889.506999909878</v>
          </cell>
          <cell r="DF185">
            <v>-4943.1899999901652</v>
          </cell>
          <cell r="DG185">
            <v>-4668.2999999970198</v>
          </cell>
          <cell r="DH185">
            <v>-5771.2700000032783</v>
          </cell>
          <cell r="DI185">
            <v>-6135.4400000013411</v>
          </cell>
          <cell r="DJ185">
            <v>-10199.283999994397</v>
          </cell>
          <cell r="DK185">
            <v>-15599.748999997973</v>
          </cell>
          <cell r="DL185">
            <v>17363.780000001192</v>
          </cell>
          <cell r="DM185">
            <v>-10128.799000002444</v>
          </cell>
          <cell r="DN185">
            <v>-6493.9839999973774</v>
          </cell>
          <cell r="DO185">
            <v>-6949.2250000089407</v>
          </cell>
          <cell r="DP185">
            <v>-5158.5600000023842</v>
          </cell>
          <cell r="DQ185">
            <v>-3205.4860000014305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-5747.2084999978542</v>
          </cell>
          <cell r="G187">
            <v>-4510.1169900000095</v>
          </cell>
          <cell r="H187">
            <v>-7606.277999997139</v>
          </cell>
          <cell r="I187">
            <v>-2042.6427000015974</v>
          </cell>
          <cell r="J187">
            <v>-36693.532800003886</v>
          </cell>
          <cell r="K187">
            <v>15302.629999995232</v>
          </cell>
          <cell r="L187">
            <v>-29320.140000000596</v>
          </cell>
          <cell r="M187">
            <v>-14194.358999997377</v>
          </cell>
          <cell r="N187">
            <v>-21804.145999997854</v>
          </cell>
          <cell r="O187">
            <v>-12126.160000011325</v>
          </cell>
          <cell r="P187">
            <v>-1815.4600000008941</v>
          </cell>
          <cell r="Q187">
            <v>-31396.92023999989</v>
          </cell>
          <cell r="R187">
            <v>-103753.91510021687</v>
          </cell>
          <cell r="S187">
            <v>130705.42099999636</v>
          </cell>
          <cell r="T187">
            <v>-15278.535800002515</v>
          </cell>
          <cell r="U187">
            <v>-14831.003400012851</v>
          </cell>
          <cell r="V187">
            <v>-15645.894700005651</v>
          </cell>
          <cell r="W187">
            <v>73411.543099999428</v>
          </cell>
          <cell r="X187">
            <v>-67616.136999994516</v>
          </cell>
          <cell r="Y187">
            <v>-52424.75</v>
          </cell>
          <cell r="Z187">
            <v>-25683.276000007987</v>
          </cell>
          <cell r="AA187">
            <v>-32071.517900004983</v>
          </cell>
          <cell r="AB187">
            <v>-17361.613000005484</v>
          </cell>
          <cell r="AC187">
            <v>-9793.0973999947309</v>
          </cell>
          <cell r="AD187">
            <v>-57165.053999997675</v>
          </cell>
          <cell r="AE187">
            <v>-344068.50900030136</v>
          </cell>
          <cell r="AF187">
            <v>-77872.556000009179</v>
          </cell>
          <cell r="AG187">
            <v>-62017.589999988675</v>
          </cell>
          <cell r="AH187">
            <v>-35128.96400000155</v>
          </cell>
          <cell r="AI187">
            <v>-29853.587000012398</v>
          </cell>
          <cell r="AJ187">
            <v>-94506.548999994993</v>
          </cell>
          <cell r="AK187">
            <v>-82702.149000003934</v>
          </cell>
          <cell r="AL187">
            <v>274828.32500000298</v>
          </cell>
          <cell r="AM187">
            <v>-57172.119999989867</v>
          </cell>
          <cell r="AN187">
            <v>-51394.924000009894</v>
          </cell>
          <cell r="AO187">
            <v>-36008.688999995589</v>
          </cell>
          <cell r="AP187">
            <v>-23992.453000001609</v>
          </cell>
          <cell r="AQ187">
            <v>-68247.25300000608</v>
          </cell>
          <cell r="AR187">
            <v>-575400.21879982948</v>
          </cell>
          <cell r="AS187">
            <v>-119183.51999999583</v>
          </cell>
          <cell r="AT187">
            <v>-90009.312999993563</v>
          </cell>
          <cell r="AU187">
            <v>-50630.339999988675</v>
          </cell>
          <cell r="AV187">
            <v>-35825.733999997377</v>
          </cell>
          <cell r="AW187">
            <v>-82566.04999999702</v>
          </cell>
          <cell r="AX187">
            <v>-47970.214000016451</v>
          </cell>
          <cell r="AY187">
            <v>150121.5340000093</v>
          </cell>
          <cell r="AZ187">
            <v>-107486.27880001068</v>
          </cell>
          <cell r="BA187">
            <v>-36270.126999989152</v>
          </cell>
          <cell r="BB187">
            <v>-54560.5</v>
          </cell>
          <cell r="BC187">
            <v>-27934.009999990463</v>
          </cell>
          <cell r="BD187">
            <v>-73085.665999993682</v>
          </cell>
          <cell r="BE187">
            <v>-848044.12000012398</v>
          </cell>
          <cell r="BF187">
            <v>-117440.90399999917</v>
          </cell>
          <cell r="BG187">
            <v>-83771.21099999547</v>
          </cell>
          <cell r="BH187">
            <v>-66525.07800000906</v>
          </cell>
          <cell r="BI187">
            <v>-35925.747999995947</v>
          </cell>
          <cell r="BJ187">
            <v>-229668.68900001049</v>
          </cell>
          <cell r="BK187">
            <v>-50069.548999994993</v>
          </cell>
          <cell r="BL187">
            <v>94386.108999997377</v>
          </cell>
          <cell r="BM187">
            <v>-75190.761999994516</v>
          </cell>
          <cell r="BN187">
            <v>-39460.924500003457</v>
          </cell>
          <cell r="BO187">
            <v>-57379.492499992251</v>
          </cell>
          <cell r="BP187">
            <v>-50821.87199999392</v>
          </cell>
          <cell r="BQ187">
            <v>-136175.99900001287</v>
          </cell>
          <cell r="BR187">
            <v>-806577.74000000954</v>
          </cell>
          <cell r="BS187">
            <v>-160216.15600000322</v>
          </cell>
          <cell r="BT187">
            <v>-153867.98000000417</v>
          </cell>
          <cell r="BU187">
            <v>-113405.57800000906</v>
          </cell>
          <cell r="BV187">
            <v>-71030.760000005364</v>
          </cell>
          <cell r="BW187">
            <v>-180601.90000000596</v>
          </cell>
          <cell r="BX187">
            <v>-77290.909999996424</v>
          </cell>
          <cell r="BY187">
            <v>-3744.944000005722</v>
          </cell>
          <cell r="BZ187">
            <v>-290497.89499999583</v>
          </cell>
          <cell r="CA187">
            <v>-66849.814999997616</v>
          </cell>
          <cell r="CB187">
            <v>-134547.37399999797</v>
          </cell>
          <cell r="CC187">
            <v>-88649.304000005126</v>
          </cell>
          <cell r="CD187">
            <v>534124.87599998713</v>
          </cell>
          <cell r="CE187">
            <v>-1624062.2970001698</v>
          </cell>
          <cell r="CF187">
            <v>-283031.14599999785</v>
          </cell>
          <cell r="CG187">
            <v>-265846.8900000155</v>
          </cell>
          <cell r="CH187">
            <v>-195947.78300000727</v>
          </cell>
          <cell r="CI187">
            <v>-122654.43500000238</v>
          </cell>
          <cell r="CJ187">
            <v>-317554.32600000501</v>
          </cell>
          <cell r="CK187">
            <v>-12069.381999999285</v>
          </cell>
          <cell r="CL187">
            <v>239517.38000001013</v>
          </cell>
          <cell r="CM187">
            <v>-427337.34800000489</v>
          </cell>
          <cell r="CN187">
            <v>-184069.34000000358</v>
          </cell>
          <cell r="CO187">
            <v>-225551.17899999022</v>
          </cell>
          <cell r="CP187">
            <v>-211969.07299999893</v>
          </cell>
          <cell r="CQ187">
            <v>382451.22500000894</v>
          </cell>
          <cell r="CR187">
            <v>-2527.2630001306534</v>
          </cell>
          <cell r="CS187">
            <v>-4489.2400000095367</v>
          </cell>
          <cell r="CT187">
            <v>-4587.8999999910593</v>
          </cell>
          <cell r="CU187">
            <v>-5033.2600000053644</v>
          </cell>
          <cell r="CV187">
            <v>-4851.419999986887</v>
          </cell>
          <cell r="CW187">
            <v>-12345.460000008345</v>
          </cell>
          <cell r="CX187">
            <v>-22918.950999990106</v>
          </cell>
          <cell r="CY187">
            <v>70518.809999987483</v>
          </cell>
          <cell r="CZ187">
            <v>9060.7800000011921</v>
          </cell>
          <cell r="DA187">
            <v>6306.6749999970198</v>
          </cell>
          <cell r="DB187">
            <v>-26474.57000002265</v>
          </cell>
          <cell r="DC187">
            <v>-3924.4519999995828</v>
          </cell>
          <cell r="DD187">
            <v>-3788.2749999910593</v>
          </cell>
          <cell r="DE187">
            <v>-61889.506999969482</v>
          </cell>
          <cell r="DF187">
            <v>-4943.1899999827147</v>
          </cell>
          <cell r="DG187">
            <v>-4668.2999999821186</v>
          </cell>
          <cell r="DH187">
            <v>-5771.2699999958277</v>
          </cell>
          <cell r="DI187">
            <v>-6135.4399999976158</v>
          </cell>
          <cell r="DJ187">
            <v>-10199.283999994397</v>
          </cell>
          <cell r="DK187">
            <v>-15599.748999997973</v>
          </cell>
          <cell r="DL187">
            <v>17363.780000001192</v>
          </cell>
          <cell r="DM187">
            <v>-10128.799000009894</v>
          </cell>
          <cell r="DN187">
            <v>-6493.9839999973774</v>
          </cell>
          <cell r="DO187">
            <v>-6949.2249999940395</v>
          </cell>
          <cell r="DP187">
            <v>-5158.5600000023842</v>
          </cell>
          <cell r="DQ187">
            <v>-3205.4860000014305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-132.11100000000079</v>
          </cell>
          <cell r="G192">
            <v>-33.56499999999869</v>
          </cell>
          <cell r="H192">
            <v>-41.153000000000247</v>
          </cell>
          <cell r="I192">
            <v>-88.473500000000058</v>
          </cell>
          <cell r="J192">
            <v>-108.48840000000018</v>
          </cell>
          <cell r="K192">
            <v>-95.696200000000317</v>
          </cell>
          <cell r="L192">
            <v>-615.98600000000079</v>
          </cell>
          <cell r="M192">
            <v>-429.97700000000259</v>
          </cell>
          <cell r="N192">
            <v>-7.5559999999968568</v>
          </cell>
          <cell r="O192">
            <v>-141.05499999999847</v>
          </cell>
          <cell r="P192">
            <v>-68.582000000002154</v>
          </cell>
          <cell r="Q192">
            <v>-74.080000000001746</v>
          </cell>
          <cell r="R192">
            <v>-2412.6613999999827</v>
          </cell>
          <cell r="S192">
            <v>-256.65599999999904</v>
          </cell>
          <cell r="T192">
            <v>-228.92499999999927</v>
          </cell>
          <cell r="U192">
            <v>-215.98300000000017</v>
          </cell>
          <cell r="V192">
            <v>-79.876699999999801</v>
          </cell>
          <cell r="W192">
            <v>-192.48769999999968</v>
          </cell>
          <cell r="X192">
            <v>0</v>
          </cell>
          <cell r="Y192">
            <v>-391.55799999999726</v>
          </cell>
          <cell r="Z192">
            <v>-400.80799999999726</v>
          </cell>
          <cell r="AA192">
            <v>19.298000000002503</v>
          </cell>
          <cell r="AB192">
            <v>-207.56099999999969</v>
          </cell>
          <cell r="AC192">
            <v>-264.05900000000111</v>
          </cell>
          <cell r="AD192">
            <v>-194.04499999999825</v>
          </cell>
          <cell r="AE192">
            <v>-3484.6639999999898</v>
          </cell>
          <cell r="AF192">
            <v>-494.16700000000128</v>
          </cell>
          <cell r="AG192">
            <v>-457.26200000000244</v>
          </cell>
          <cell r="AH192">
            <v>-153.02499999999782</v>
          </cell>
          <cell r="AI192">
            <v>-45.204999999999927</v>
          </cell>
          <cell r="AJ192">
            <v>-215.93100000000049</v>
          </cell>
          <cell r="AK192">
            <v>-160.6880000000001</v>
          </cell>
          <cell r="AL192">
            <v>-962.35700000000361</v>
          </cell>
          <cell r="AM192">
            <v>-451.80900000000111</v>
          </cell>
          <cell r="AN192">
            <v>44.101999999998952</v>
          </cell>
          <cell r="AO192">
            <v>-238.875</v>
          </cell>
          <cell r="AP192">
            <v>-60.164000000000669</v>
          </cell>
          <cell r="AQ192">
            <v>-289.28299999999581</v>
          </cell>
          <cell r="AR192">
            <v>-41.614580000001297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-90.313780000000008</v>
          </cell>
          <cell r="AY192">
            <v>-20.208700000000135</v>
          </cell>
          <cell r="AZ192">
            <v>0</v>
          </cell>
          <cell r="BA192">
            <v>7.6869999999980791</v>
          </cell>
          <cell r="BB192">
            <v>0</v>
          </cell>
          <cell r="BC192">
            <v>40.712399999999434</v>
          </cell>
          <cell r="BD192">
            <v>20.508499999999913</v>
          </cell>
          <cell r="BE192">
            <v>-47.839229999997769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-171.99763000000002</v>
          </cell>
          <cell r="BL192">
            <v>-139.33650000000011</v>
          </cell>
          <cell r="BM192">
            <v>0</v>
          </cell>
          <cell r="BN192">
            <v>145.26599999999962</v>
          </cell>
          <cell r="BO192">
            <v>0</v>
          </cell>
          <cell r="BP192">
            <v>30.213999999999942</v>
          </cell>
          <cell r="BQ192">
            <v>88.01489999999967</v>
          </cell>
          <cell r="BR192">
            <v>-168.4791699999987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-272.40253999999999</v>
          </cell>
          <cell r="BX192">
            <v>-384.62420000000009</v>
          </cell>
          <cell r="BY192">
            <v>-75.792830000000038</v>
          </cell>
          <cell r="BZ192">
            <v>313.98300000000017</v>
          </cell>
          <cell r="CA192">
            <v>0</v>
          </cell>
          <cell r="CB192">
            <v>218.5012999999999</v>
          </cell>
          <cell r="CC192">
            <v>31.856099999999969</v>
          </cell>
          <cell r="CD192">
            <v>0</v>
          </cell>
          <cell r="CE192">
            <v>702.73731000000043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456.45300000000134</v>
          </cell>
          <cell r="CM192">
            <v>0</v>
          </cell>
          <cell r="CN192">
            <v>145.96289999999999</v>
          </cell>
          <cell r="CO192">
            <v>100.32140999999999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-132.11100000143051</v>
          </cell>
          <cell r="G194">
            <v>-33.564999999478459</v>
          </cell>
          <cell r="H194">
            <v>-41.153000000864267</v>
          </cell>
          <cell r="I194">
            <v>-88.473500000312924</v>
          </cell>
          <cell r="J194">
            <v>-108.4883999992162</v>
          </cell>
          <cell r="K194">
            <v>-95.69620000012219</v>
          </cell>
          <cell r="L194">
            <v>-615.98600000143051</v>
          </cell>
          <cell r="M194">
            <v>-429.9769999999553</v>
          </cell>
          <cell r="N194">
            <v>-7.5559999998658895</v>
          </cell>
          <cell r="O194">
            <v>-141.05499999970198</v>
          </cell>
          <cell r="P194">
            <v>-68.582000000402331</v>
          </cell>
          <cell r="Q194">
            <v>-74.080000000074506</v>
          </cell>
          <cell r="R194">
            <v>-2412.6613999903202</v>
          </cell>
          <cell r="S194">
            <v>-256.65599999949336</v>
          </cell>
          <cell r="T194">
            <v>-228.92499999888241</v>
          </cell>
          <cell r="U194">
            <v>-215.98300000093877</v>
          </cell>
          <cell r="V194">
            <v>-79.8766999989748</v>
          </cell>
          <cell r="W194">
            <v>-192.48769999854267</v>
          </cell>
          <cell r="X194">
            <v>0</v>
          </cell>
          <cell r="Y194">
            <v>-391.55800000019372</v>
          </cell>
          <cell r="Z194">
            <v>-400.80799999833107</v>
          </cell>
          <cell r="AA194">
            <v>19.297999998554587</v>
          </cell>
          <cell r="AB194">
            <v>-207.56099999882281</v>
          </cell>
          <cell r="AC194">
            <v>-264.05900000035763</v>
          </cell>
          <cell r="AD194">
            <v>-194.04499999992549</v>
          </cell>
          <cell r="AE194">
            <v>-3484.66400000453</v>
          </cell>
          <cell r="AF194">
            <v>-494.1670000012964</v>
          </cell>
          <cell r="AG194">
            <v>-457.26200000010431</v>
          </cell>
          <cell r="AH194">
            <v>-153.02500000037253</v>
          </cell>
          <cell r="AI194">
            <v>-45.205000000074506</v>
          </cell>
          <cell r="AJ194">
            <v>-215.93099999986589</v>
          </cell>
          <cell r="AK194">
            <v>-160.68800000101328</v>
          </cell>
          <cell r="AL194">
            <v>-962.35700000077486</v>
          </cell>
          <cell r="AM194">
            <v>-451.80900000035763</v>
          </cell>
          <cell r="AN194">
            <v>44.101999999955297</v>
          </cell>
          <cell r="AO194">
            <v>-238.875</v>
          </cell>
          <cell r="AP194">
            <v>-60.164000000804663</v>
          </cell>
          <cell r="AQ194">
            <v>-289.28299999982119</v>
          </cell>
          <cell r="AR194">
            <v>-41.614580005407333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-90.313780000433326</v>
          </cell>
          <cell r="AY194">
            <v>-20.208699999377131</v>
          </cell>
          <cell r="AZ194">
            <v>0</v>
          </cell>
          <cell r="BA194">
            <v>7.6870000008493662</v>
          </cell>
          <cell r="BB194">
            <v>0</v>
          </cell>
          <cell r="BC194">
            <v>40.712400000542402</v>
          </cell>
          <cell r="BD194">
            <v>20.508499998599291</v>
          </cell>
          <cell r="BE194">
            <v>-47.839230000972748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-171.99763000011444</v>
          </cell>
          <cell r="BL194">
            <v>-139.33650000020862</v>
          </cell>
          <cell r="BM194">
            <v>0</v>
          </cell>
          <cell r="BN194">
            <v>145.26600000075996</v>
          </cell>
          <cell r="BO194">
            <v>0</v>
          </cell>
          <cell r="BP194">
            <v>30.214000001549721</v>
          </cell>
          <cell r="BQ194">
            <v>88.01490000076592</v>
          </cell>
          <cell r="BR194">
            <v>-168.47916999459267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-272.40254000015557</v>
          </cell>
          <cell r="BX194">
            <v>-384.62420000135899</v>
          </cell>
          <cell r="BY194">
            <v>-75.792830001562834</v>
          </cell>
          <cell r="BZ194">
            <v>313.98299999907613</v>
          </cell>
          <cell r="CA194">
            <v>0</v>
          </cell>
          <cell r="CB194">
            <v>218.50129999965429</v>
          </cell>
          <cell r="CC194">
            <v>31.856100000441074</v>
          </cell>
          <cell r="CD194">
            <v>0</v>
          </cell>
          <cell r="CE194">
            <v>702.73730999231339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456.45299999974668</v>
          </cell>
          <cell r="CM194">
            <v>0</v>
          </cell>
          <cell r="CN194">
            <v>145.96290000155568</v>
          </cell>
          <cell r="CO194">
            <v>100.3214099984616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-7484.9552845200524</v>
          </cell>
          <cell r="G198">
            <v>-9063.4835422744509</v>
          </cell>
          <cell r="H198">
            <v>-13566.001868823543</v>
          </cell>
          <cell r="I198">
            <v>-5036.8053590195486</v>
          </cell>
          <cell r="J198">
            <v>-14669.004313279409</v>
          </cell>
          <cell r="K198">
            <v>-23063.760034977924</v>
          </cell>
          <cell r="L198">
            <v>-12350.746635949239</v>
          </cell>
          <cell r="M198">
            <v>-13530.094289329601</v>
          </cell>
          <cell r="N198">
            <v>-10208.402816139627</v>
          </cell>
          <cell r="O198">
            <v>-12687.264631206635</v>
          </cell>
          <cell r="P198">
            <v>-5549.7549317907542</v>
          </cell>
          <cell r="Q198">
            <v>-3995.7629036898725</v>
          </cell>
          <cell r="R198">
            <v>-104585.119156003</v>
          </cell>
          <cell r="S198">
            <v>-1520.0574114550836</v>
          </cell>
          <cell r="T198">
            <v>-12039.457253911532</v>
          </cell>
          <cell r="U198">
            <v>-8668.7030372105073</v>
          </cell>
          <cell r="V198">
            <v>-6883.8984307276551</v>
          </cell>
          <cell r="W198">
            <v>-7104.5145465848036</v>
          </cell>
          <cell r="X198">
            <v>-19584.575552222552</v>
          </cell>
          <cell r="Y198">
            <v>-14648.729404912563</v>
          </cell>
          <cell r="Z198">
            <v>-12542.889364457922</v>
          </cell>
          <cell r="AA198">
            <v>-8872.7233533801045</v>
          </cell>
          <cell r="AB198">
            <v>-7315.6052626206074</v>
          </cell>
          <cell r="AC198">
            <v>-2206.4164785658941</v>
          </cell>
          <cell r="AD198">
            <v>-3197.5490599537734</v>
          </cell>
          <cell r="AE198">
            <v>-105129.02363700047</v>
          </cell>
          <cell r="AF198">
            <v>-817.78123434074223</v>
          </cell>
          <cell r="AG198">
            <v>-7763.1947413510643</v>
          </cell>
          <cell r="AH198">
            <v>-14379.442494663177</v>
          </cell>
          <cell r="AI198">
            <v>-7378.4903187170858</v>
          </cell>
          <cell r="AJ198">
            <v>-11208.645475377329</v>
          </cell>
          <cell r="AK198">
            <v>-10118.122876259498</v>
          </cell>
          <cell r="AL198">
            <v>-13200.529067237861</v>
          </cell>
          <cell r="AM198">
            <v>-6449.6921365016606</v>
          </cell>
          <cell r="AN198">
            <v>-14672.615809049457</v>
          </cell>
          <cell r="AO198">
            <v>-14594.571800543927</v>
          </cell>
          <cell r="AP198">
            <v>-2862.8482851823792</v>
          </cell>
          <cell r="AQ198">
            <v>-1683.089397772681</v>
          </cell>
          <cell r="AR198">
            <v>-112424.62703698501</v>
          </cell>
          <cell r="AS198">
            <v>-2154.0814104727469</v>
          </cell>
          <cell r="AT198">
            <v>-2517.6232638009824</v>
          </cell>
          <cell r="AU198">
            <v>-6728.721936527174</v>
          </cell>
          <cell r="AV198">
            <v>-12724.212426508777</v>
          </cell>
          <cell r="AW198">
            <v>-15264.652469891123</v>
          </cell>
          <cell r="AX198">
            <v>-18389.602292548399</v>
          </cell>
          <cell r="AY198">
            <v>-11402.283310766332</v>
          </cell>
          <cell r="AZ198">
            <v>-13516.77575196512</v>
          </cell>
          <cell r="BA198">
            <v>-17842.040842596209</v>
          </cell>
          <cell r="BB198">
            <v>-6401.4063625331037</v>
          </cell>
          <cell r="BC198">
            <v>-5483.22696938226</v>
          </cell>
          <cell r="BD198">
            <v>0</v>
          </cell>
          <cell r="BE198">
            <v>-114619.96948499605</v>
          </cell>
          <cell r="BF198">
            <v>-1778.8207171773538</v>
          </cell>
          <cell r="BG198">
            <v>-4700.312463268172</v>
          </cell>
          <cell r="BH198">
            <v>-14107.599639682099</v>
          </cell>
          <cell r="BI198">
            <v>-8272.2301473582629</v>
          </cell>
          <cell r="BJ198">
            <v>-16908.578687997535</v>
          </cell>
          <cell r="BK198">
            <v>-24098.817155321129</v>
          </cell>
          <cell r="BL198">
            <v>-7865.4310548645444</v>
          </cell>
          <cell r="BM198">
            <v>-6142.2771366606466</v>
          </cell>
          <cell r="BN198">
            <v>-19425.069091562647</v>
          </cell>
          <cell r="BO198">
            <v>-8635.840940648457</v>
          </cell>
          <cell r="BP198">
            <v>-2145.0118104196154</v>
          </cell>
          <cell r="BQ198">
            <v>-539.98064003605396</v>
          </cell>
          <cell r="BR198">
            <v>-86099.581271998584</v>
          </cell>
          <cell r="BS198">
            <v>-762.05198081117123</v>
          </cell>
          <cell r="BT198">
            <v>-4188.1206145426258</v>
          </cell>
          <cell r="BU198">
            <v>-11359.235713972477</v>
          </cell>
          <cell r="BV198">
            <v>-12004.475857725716</v>
          </cell>
          <cell r="BW198">
            <v>-11324.28755485313</v>
          </cell>
          <cell r="BX198">
            <v>-18526.383373502875</v>
          </cell>
          <cell r="BY198">
            <v>-6048.8499276894145</v>
          </cell>
          <cell r="BZ198">
            <v>-6360.0879998519085</v>
          </cell>
          <cell r="CA198">
            <v>-11039.347322027665</v>
          </cell>
          <cell r="CB198">
            <v>-4318.5258112589363</v>
          </cell>
          <cell r="CC198">
            <v>-168.21511576441117</v>
          </cell>
          <cell r="CD198">
            <v>0</v>
          </cell>
          <cell r="CE198">
            <v>-62734.479258004576</v>
          </cell>
          <cell r="CF198">
            <v>0</v>
          </cell>
          <cell r="CG198">
            <v>0</v>
          </cell>
          <cell r="CH198">
            <v>-9244.6528925630264</v>
          </cell>
          <cell r="CI198">
            <v>-12878.222703865496</v>
          </cell>
          <cell r="CJ198">
            <v>-7738.1147259229328</v>
          </cell>
          <cell r="CK198">
            <v>-11939.227757123765</v>
          </cell>
          <cell r="CL198">
            <v>-626.95949779450893</v>
          </cell>
          <cell r="CM198">
            <v>-2291.5929588340223</v>
          </cell>
          <cell r="CN198">
            <v>-18015.708721900359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-5673.0087747704238</v>
          </cell>
          <cell r="G199">
            <v>-2587.4451472731307</v>
          </cell>
          <cell r="H199">
            <v>-1563.6509379199706</v>
          </cell>
          <cell r="I199">
            <v>291.4064884306863</v>
          </cell>
          <cell r="J199">
            <v>-1652.8694343778188</v>
          </cell>
          <cell r="K199">
            <v>-1544.4674386815168</v>
          </cell>
          <cell r="L199">
            <v>-8370.7046676662285</v>
          </cell>
          <cell r="M199">
            <v>-6850.5102280213032</v>
          </cell>
          <cell r="N199">
            <v>-9516.2336221868172</v>
          </cell>
          <cell r="O199">
            <v>-6268.3932511324529</v>
          </cell>
          <cell r="P199">
            <v>-7830.260689123068</v>
          </cell>
          <cell r="Q199">
            <v>-3217.1728722723201</v>
          </cell>
          <cell r="R199">
            <v>-76133.686490999535</v>
          </cell>
          <cell r="S199">
            <v>-7751.6721486146562</v>
          </cell>
          <cell r="T199">
            <v>-4229.6190728342626</v>
          </cell>
          <cell r="U199">
            <v>-4266.8022116285283</v>
          </cell>
          <cell r="V199">
            <v>-2612.1031552901259</v>
          </cell>
          <cell r="W199">
            <v>-5488.8584119973821</v>
          </cell>
          <cell r="X199">
            <v>-4820.0557136867428</v>
          </cell>
          <cell r="Y199">
            <v>-10415.377402231563</v>
          </cell>
          <cell r="Z199">
            <v>-9053.5017363966908</v>
          </cell>
          <cell r="AA199">
            <v>-5972.9552262981888</v>
          </cell>
          <cell r="AB199">
            <v>-7285.8212437222246</v>
          </cell>
          <cell r="AC199">
            <v>-8682.7813984192908</v>
          </cell>
          <cell r="AD199">
            <v>-5554.1387698806357</v>
          </cell>
          <cell r="AE199">
            <v>-82231.782509004697</v>
          </cell>
          <cell r="AF199">
            <v>-9071.8630207790993</v>
          </cell>
          <cell r="AG199">
            <v>-7340.4565940694883</v>
          </cell>
          <cell r="AH199">
            <v>-4815.6829317791853</v>
          </cell>
          <cell r="AI199">
            <v>-1245.0241716798628</v>
          </cell>
          <cell r="AJ199">
            <v>-6481.7389404998976</v>
          </cell>
          <cell r="AK199">
            <v>-5706.7720743522514</v>
          </cell>
          <cell r="AL199">
            <v>-11048.017139955191</v>
          </cell>
          <cell r="AM199">
            <v>-10678.516461328138</v>
          </cell>
          <cell r="AN199">
            <v>-7311.9575349467341</v>
          </cell>
          <cell r="AO199">
            <v>-5697.4326846401673</v>
          </cell>
          <cell r="AP199">
            <v>-8269.4094954775646</v>
          </cell>
          <cell r="AQ199">
            <v>-4564.9114594974089</v>
          </cell>
          <cell r="AR199">
            <v>-107110.95254600793</v>
          </cell>
          <cell r="AS199">
            <v>-6592.650840340415</v>
          </cell>
          <cell r="AT199">
            <v>-9104.706319503719</v>
          </cell>
          <cell r="AU199">
            <v>-13456.374674116028</v>
          </cell>
          <cell r="AV199">
            <v>-1661.6125997592462</v>
          </cell>
          <cell r="AW199">
            <v>-3809.9633477310417</v>
          </cell>
          <cell r="AX199">
            <v>-8105.9385236920789</v>
          </cell>
          <cell r="AY199">
            <v>-16703.154695485951</v>
          </cell>
          <cell r="AZ199">
            <v>-9276.0140753551386</v>
          </cell>
          <cell r="BA199">
            <v>-11646.904077937361</v>
          </cell>
          <cell r="BB199">
            <v>-16187.778787967516</v>
          </cell>
          <cell r="BC199">
            <v>-9173.006337849889</v>
          </cell>
          <cell r="BD199">
            <v>-1392.848266268149</v>
          </cell>
          <cell r="BE199">
            <v>-108383.04431099631</v>
          </cell>
          <cell r="BF199">
            <v>-1245.2096694509964</v>
          </cell>
          <cell r="BG199">
            <v>-12850.707374728518</v>
          </cell>
          <cell r="BH199">
            <v>-8707.6929863707628</v>
          </cell>
          <cell r="BI199">
            <v>-7460.2231669754256</v>
          </cell>
          <cell r="BJ199">
            <v>-7707.0315409203176</v>
          </cell>
          <cell r="BK199">
            <v>-18053.413007088704</v>
          </cell>
          <cell r="BL199">
            <v>-10753.261636185925</v>
          </cell>
          <cell r="BM199">
            <v>-12189.015240962384</v>
          </cell>
          <cell r="BN199">
            <v>-9482.7116973567754</v>
          </cell>
          <cell r="BO199">
            <v>-13062.975339521188</v>
          </cell>
          <cell r="BP199">
            <v>-6094.2683104865719</v>
          </cell>
          <cell r="BQ199">
            <v>-776.53434094879776</v>
          </cell>
          <cell r="BR199">
            <v>-92141.594025004655</v>
          </cell>
          <cell r="BS199">
            <v>-985.41447085747495</v>
          </cell>
          <cell r="BT199">
            <v>-8616.5587451735046</v>
          </cell>
          <cell r="BU199">
            <v>-9174.0664786859415</v>
          </cell>
          <cell r="BV199">
            <v>-9613.8814656788018</v>
          </cell>
          <cell r="BW199">
            <v>-4073.2753795369063</v>
          </cell>
          <cell r="BX199">
            <v>-16476.167012733407</v>
          </cell>
          <cell r="BY199">
            <v>-10697.395933634834</v>
          </cell>
          <cell r="BZ199">
            <v>-8093.3860106461216</v>
          </cell>
          <cell r="CA199">
            <v>-3747.6378891672939</v>
          </cell>
          <cell r="CB199">
            <v>-8340.6797533326317</v>
          </cell>
          <cell r="CC199">
            <v>-12323.130885555409</v>
          </cell>
          <cell r="CD199">
            <v>0</v>
          </cell>
          <cell r="CE199">
            <v>-72235.272416997701</v>
          </cell>
          <cell r="CF199">
            <v>0</v>
          </cell>
          <cell r="CG199">
            <v>-4182.5173382812645</v>
          </cell>
          <cell r="CH199">
            <v>-9187.5731447592843</v>
          </cell>
          <cell r="CI199">
            <v>-15897.755385307479</v>
          </cell>
          <cell r="CJ199">
            <v>-6227.8590891975909</v>
          </cell>
          <cell r="CK199">
            <v>-16486.631482538301</v>
          </cell>
          <cell r="CL199">
            <v>-879.51566599309444</v>
          </cell>
          <cell r="CM199">
            <v>-3735.3580555710942</v>
          </cell>
          <cell r="CN199">
            <v>-5778.214036583202</v>
          </cell>
          <cell r="CO199">
            <v>-6347.0922545869835</v>
          </cell>
          <cell r="CP199">
            <v>-3512.7559641781263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-66.71912469167728</v>
          </cell>
          <cell r="G201">
            <v>0</v>
          </cell>
          <cell r="H201">
            <v>-25.379086569417268</v>
          </cell>
          <cell r="I201">
            <v>328.95990591146983</v>
          </cell>
          <cell r="J201">
            <v>-1690.2178255214822</v>
          </cell>
          <cell r="K201">
            <v>-282.89613028860185</v>
          </cell>
          <cell r="L201">
            <v>-1101.8337768996134</v>
          </cell>
          <cell r="M201">
            <v>-353.19473308604211</v>
          </cell>
          <cell r="N201">
            <v>-996.1511528280098</v>
          </cell>
          <cell r="O201">
            <v>-1213.3931998613989</v>
          </cell>
          <cell r="P201">
            <v>-92.479631058871746</v>
          </cell>
          <cell r="Q201">
            <v>-50.81685310730245</v>
          </cell>
          <cell r="R201">
            <v>-6754.0196930039674</v>
          </cell>
          <cell r="S201">
            <v>482.08202536939643</v>
          </cell>
          <cell r="T201">
            <v>-352.26989316404797</v>
          </cell>
          <cell r="U201">
            <v>0</v>
          </cell>
          <cell r="V201">
            <v>-553.07726376131177</v>
          </cell>
          <cell r="W201">
            <v>-2261.8944629696198</v>
          </cell>
          <cell r="X201">
            <v>0</v>
          </cell>
          <cell r="Y201">
            <v>-812.37075832020491</v>
          </cell>
          <cell r="Z201">
            <v>-1133.5783553137444</v>
          </cell>
          <cell r="AA201">
            <v>-125.24149424058851</v>
          </cell>
          <cell r="AB201">
            <v>-725.07758718426339</v>
          </cell>
          <cell r="AC201">
            <v>-605.09834060096182</v>
          </cell>
          <cell r="AD201">
            <v>-667.49356282153167</v>
          </cell>
          <cell r="AE201">
            <v>-7592.6271979920566</v>
          </cell>
          <cell r="AF201">
            <v>-451.20461684651673</v>
          </cell>
          <cell r="AG201">
            <v>-1146.2569747103844</v>
          </cell>
          <cell r="AH201">
            <v>-466.61461059143767</v>
          </cell>
          <cell r="AI201">
            <v>-358.00497467839159</v>
          </cell>
          <cell r="AJ201">
            <v>-1110.7523491221946</v>
          </cell>
          <cell r="AK201">
            <v>0</v>
          </cell>
          <cell r="AL201">
            <v>-1394.8509938006755</v>
          </cell>
          <cell r="AM201">
            <v>-354.98461590404622</v>
          </cell>
          <cell r="AN201">
            <v>0</v>
          </cell>
          <cell r="AO201">
            <v>-1067.8509265370667</v>
          </cell>
          <cell r="AP201">
            <v>-381.73636504565366</v>
          </cell>
          <cell r="AQ201">
            <v>-860.37077075778507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-61491.531369738281</v>
          </cell>
          <cell r="G202">
            <v>-46269.151626737788</v>
          </cell>
          <cell r="H202">
            <v>-16061.162039857358</v>
          </cell>
          <cell r="I202">
            <v>4484.2502832077444</v>
          </cell>
          <cell r="J202">
            <v>-25753.886303560808</v>
          </cell>
          <cell r="K202">
            <v>-8132.0372695475817</v>
          </cell>
          <cell r="L202">
            <v>-118511.79885621741</v>
          </cell>
          <cell r="M202">
            <v>-107788.74289636873</v>
          </cell>
          <cell r="N202">
            <v>-65676.862554062158</v>
          </cell>
          <cell r="O202">
            <v>-60003.197175312787</v>
          </cell>
          <cell r="P202">
            <v>-57474.095784779638</v>
          </cell>
          <cell r="Q202">
            <v>-56604.238888032734</v>
          </cell>
          <cell r="R202">
            <v>-850868.18074411154</v>
          </cell>
          <cell r="S202">
            <v>-75160.967783059925</v>
          </cell>
          <cell r="T202">
            <v>-46759.047065038234</v>
          </cell>
          <cell r="U202">
            <v>-18222.783147402108</v>
          </cell>
          <cell r="V202">
            <v>-15649.140754831955</v>
          </cell>
          <cell r="W202">
            <v>-52629.132648093626</v>
          </cell>
          <cell r="X202">
            <v>-74405.010985238478</v>
          </cell>
          <cell r="Y202">
            <v>-131719.70041980967</v>
          </cell>
          <cell r="Z202">
            <v>-130554.32842317596</v>
          </cell>
          <cell r="AA202">
            <v>-97789.814917743206</v>
          </cell>
          <cell r="AB202">
            <v>-93358.699730534106</v>
          </cell>
          <cell r="AC202">
            <v>-66329.437408551574</v>
          </cell>
          <cell r="AD202">
            <v>-48290.117460615933</v>
          </cell>
          <cell r="AE202">
            <v>-916219.45998302102</v>
          </cell>
          <cell r="AF202">
            <v>-58471.168339367956</v>
          </cell>
          <cell r="AG202">
            <v>-65070.74232124351</v>
          </cell>
          <cell r="AH202">
            <v>-51552.438758376986</v>
          </cell>
          <cell r="AI202">
            <v>-32698.598610172048</v>
          </cell>
          <cell r="AJ202">
            <v>-76268.875290481374</v>
          </cell>
          <cell r="AK202">
            <v>-75939.651691382751</v>
          </cell>
          <cell r="AL202">
            <v>-145123.17200133204</v>
          </cell>
          <cell r="AM202">
            <v>-138751.38651883602</v>
          </cell>
          <cell r="AN202">
            <v>-79968.110180318356</v>
          </cell>
          <cell r="AO202">
            <v>-72511.749400801957</v>
          </cell>
          <cell r="AP202">
            <v>-86692.779061846435</v>
          </cell>
          <cell r="AQ202">
            <v>-33170.787808872759</v>
          </cell>
          <cell r="AR202">
            <v>-989021.067419976</v>
          </cell>
          <cell r="AS202">
            <v>-45969.14988007769</v>
          </cell>
          <cell r="AT202">
            <v>-74425.001805843785</v>
          </cell>
          <cell r="AU202">
            <v>-68348.327821701765</v>
          </cell>
          <cell r="AV202">
            <v>-38276.879900148138</v>
          </cell>
          <cell r="AW202">
            <v>-99587.999740207568</v>
          </cell>
          <cell r="AX202">
            <v>-84778.283778835088</v>
          </cell>
          <cell r="AY202">
            <v>-142622.14162794501</v>
          </cell>
          <cell r="AZ202">
            <v>-139190.99963689223</v>
          </cell>
          <cell r="BA202">
            <v>-85639.229776594788</v>
          </cell>
          <cell r="BB202">
            <v>-81083.72378847748</v>
          </cell>
          <cell r="BC202">
            <v>-89387.71176681295</v>
          </cell>
          <cell r="BD202">
            <v>-39711.617896407843</v>
          </cell>
          <cell r="BE202">
            <v>-999981.9223549962</v>
          </cell>
          <cell r="BF202">
            <v>-41614.313889924437</v>
          </cell>
          <cell r="BG202">
            <v>-76817.412296805531</v>
          </cell>
          <cell r="BH202">
            <v>-41771.955889508128</v>
          </cell>
          <cell r="BI202">
            <v>-29978.165420707315</v>
          </cell>
          <cell r="BJ202">
            <v>-104670.32022313401</v>
          </cell>
          <cell r="BK202">
            <v>-107439.89971581288</v>
          </cell>
          <cell r="BL202">
            <v>-139061.13913216814</v>
          </cell>
          <cell r="BM202">
            <v>-153479.56309403479</v>
          </cell>
          <cell r="BN202">
            <v>-92215.808756079525</v>
          </cell>
          <cell r="BO202">
            <v>-87270.71676915884</v>
          </cell>
          <cell r="BP202">
            <v>-92377.68275565654</v>
          </cell>
          <cell r="BQ202">
            <v>-33284.944411959499</v>
          </cell>
          <cell r="BR202">
            <v>-1024413.4291889668</v>
          </cell>
          <cell r="BS202">
            <v>-33805.356610536575</v>
          </cell>
          <cell r="BT202">
            <v>-43986.517083594576</v>
          </cell>
          <cell r="BU202">
            <v>-57477.26634789072</v>
          </cell>
          <cell r="BV202">
            <v>-62891.404433565214</v>
          </cell>
          <cell r="BW202">
            <v>-138282.41653404757</v>
          </cell>
          <cell r="BX202">
            <v>-133523.79824664071</v>
          </cell>
          <cell r="BY202">
            <v>-130921.50935352966</v>
          </cell>
          <cell r="BZ202">
            <v>-137323.53583658114</v>
          </cell>
          <cell r="CA202">
            <v>-96769.415843907744</v>
          </cell>
          <cell r="CB202">
            <v>-98100.516840387136</v>
          </cell>
          <cell r="CC202">
            <v>-80505.313586950302</v>
          </cell>
          <cell r="CD202">
            <v>-10826.378471348435</v>
          </cell>
          <cell r="CE202">
            <v>-853717.13422098756</v>
          </cell>
          <cell r="CF202">
            <v>-8994.233470723033</v>
          </cell>
          <cell r="CG202">
            <v>-31207.336198415607</v>
          </cell>
          <cell r="CH202">
            <v>-66917.486082166433</v>
          </cell>
          <cell r="CI202">
            <v>-90251.359506212175</v>
          </cell>
          <cell r="CJ202">
            <v>-134030.335863702</v>
          </cell>
          <cell r="CK202">
            <v>-163406.58896808326</v>
          </cell>
          <cell r="CL202">
            <v>-52565.062728889287</v>
          </cell>
          <cell r="CM202">
            <v>-102289.98746702448</v>
          </cell>
          <cell r="CN202">
            <v>-91459.390802279115</v>
          </cell>
          <cell r="CO202">
            <v>-54186.053423609585</v>
          </cell>
          <cell r="CP202">
            <v>-49445.357339046896</v>
          </cell>
          <cell r="CQ202">
            <v>-8963.9423708207905</v>
          </cell>
          <cell r="CR202">
            <v>-3059.3187519311905</v>
          </cell>
          <cell r="CS202">
            <v>-58.668745379894972</v>
          </cell>
          <cell r="CT202">
            <v>-105.94550136849284</v>
          </cell>
          <cell r="CU202">
            <v>-371.94845373183489</v>
          </cell>
          <cell r="CV202">
            <v>-467.35636491328478</v>
          </cell>
          <cell r="CW202">
            <v>-440.30039010569453</v>
          </cell>
          <cell r="CX202">
            <v>-514.3483211658895</v>
          </cell>
          <cell r="CY202">
            <v>-92.559913836419582</v>
          </cell>
          <cell r="CZ202">
            <v>-12.815988063812256</v>
          </cell>
          <cell r="DA202">
            <v>-564.47307450696826</v>
          </cell>
          <cell r="DB202">
            <v>-169.74064197763801</v>
          </cell>
          <cell r="DC202">
            <v>-197.93581573292613</v>
          </cell>
          <cell r="DD202">
            <v>-63.225541140884161</v>
          </cell>
          <cell r="DE202">
            <v>-2442.9081810414791</v>
          </cell>
          <cell r="DF202">
            <v>-50.790539313107729</v>
          </cell>
          <cell r="DG202">
            <v>-92.824089087545872</v>
          </cell>
          <cell r="DH202">
            <v>-425.88159112632275</v>
          </cell>
          <cell r="DI202">
            <v>-466.45564264804125</v>
          </cell>
          <cell r="DJ202">
            <v>-359.32847064733505</v>
          </cell>
          <cell r="DK202">
            <v>-319.6301180832088</v>
          </cell>
          <cell r="DL202">
            <v>-149.45262142270803</v>
          </cell>
          <cell r="DM202">
            <v>-87.56989536806941</v>
          </cell>
          <cell r="DN202">
            <v>-330.43040518090129</v>
          </cell>
          <cell r="DO202">
            <v>-91.656490486115217</v>
          </cell>
          <cell r="DP202">
            <v>-18.681577678769827</v>
          </cell>
          <cell r="DQ202">
            <v>-50.206740006804466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-67775.564842063934</v>
          </cell>
          <cell r="G203">
            <v>-68980.411339256912</v>
          </cell>
          <cell r="H203">
            <v>-57854.296365182847</v>
          </cell>
          <cell r="I203">
            <v>-48833.927886202931</v>
          </cell>
          <cell r="J203">
            <v>-65423.357847545296</v>
          </cell>
          <cell r="K203">
            <v>-114526.91223312169</v>
          </cell>
          <cell r="L203">
            <v>-121982.71771574579</v>
          </cell>
          <cell r="M203">
            <v>-134415.99568677694</v>
          </cell>
          <cell r="N203">
            <v>-73515.584828689694</v>
          </cell>
          <cell r="O203">
            <v>-63698.348851565272</v>
          </cell>
          <cell r="P203">
            <v>-65780.714846713468</v>
          </cell>
          <cell r="Q203">
            <v>-37713.38991211541</v>
          </cell>
          <cell r="R203">
            <v>-951933.24410101771</v>
          </cell>
          <cell r="S203">
            <v>-40119.875307321548</v>
          </cell>
          <cell r="T203">
            <v>-58936.498363854364</v>
          </cell>
          <cell r="U203">
            <v>-66361.201946701854</v>
          </cell>
          <cell r="V203">
            <v>-57701.320066707209</v>
          </cell>
          <cell r="W203">
            <v>-83394.875807354227</v>
          </cell>
          <cell r="X203">
            <v>-124471.97581246868</v>
          </cell>
          <cell r="Y203">
            <v>-135783.63178633526</v>
          </cell>
          <cell r="Z203">
            <v>-137070.70648336224</v>
          </cell>
          <cell r="AA203">
            <v>-85263.366103040054</v>
          </cell>
          <cell r="AB203">
            <v>-52054.947779750451</v>
          </cell>
          <cell r="AC203">
            <v>-67817.379743341357</v>
          </cell>
          <cell r="AD203">
            <v>-42957.464900767431</v>
          </cell>
          <cell r="AE203">
            <v>-1001593.9675559402</v>
          </cell>
          <cell r="AF203">
            <v>-56627.724261818454</v>
          </cell>
          <cell r="AG203">
            <v>-53104.45387041755</v>
          </cell>
          <cell r="AH203">
            <v>-69319.171830851585</v>
          </cell>
          <cell r="AI203">
            <v>-66628.816637415439</v>
          </cell>
          <cell r="AJ203">
            <v>-104738.59734442271</v>
          </cell>
          <cell r="AK203">
            <v>-115663.2773177661</v>
          </cell>
          <cell r="AL203">
            <v>-140533.17685707845</v>
          </cell>
          <cell r="AM203">
            <v>-111310.02452838607</v>
          </cell>
          <cell r="AN203">
            <v>-90207.795379882678</v>
          </cell>
          <cell r="AO203">
            <v>-71149.727826384827</v>
          </cell>
          <cell r="AP203">
            <v>-77729.709010329098</v>
          </cell>
          <cell r="AQ203">
            <v>-44581.49269121699</v>
          </cell>
          <cell r="AR203">
            <v>-1011622.7044949532</v>
          </cell>
          <cell r="AS203">
            <v>-42053.689395865425</v>
          </cell>
          <cell r="AT203">
            <v>-76523.99231050536</v>
          </cell>
          <cell r="AU203">
            <v>-71255.977323554456</v>
          </cell>
          <cell r="AV203">
            <v>-78628.192305296659</v>
          </cell>
          <cell r="AW203">
            <v>-111785.12372318655</v>
          </cell>
          <cell r="AX203">
            <v>-116544.62371140532</v>
          </cell>
          <cell r="AY203">
            <v>-126613.22068647109</v>
          </cell>
          <cell r="AZ203">
            <v>-118894.06320558488</v>
          </cell>
          <cell r="BA203">
            <v>-82691.051795233041</v>
          </cell>
          <cell r="BB203">
            <v>-76763.720809910446</v>
          </cell>
          <cell r="BC203">
            <v>-72765.991319812834</v>
          </cell>
          <cell r="BD203">
            <v>-37103.057908119634</v>
          </cell>
          <cell r="BE203">
            <v>-1079633.4214319587</v>
          </cell>
          <cell r="BF203">
            <v>-49687.461481811479</v>
          </cell>
          <cell r="BG203">
            <v>-71601.489429689944</v>
          </cell>
          <cell r="BH203">
            <v>-97196.231768811122</v>
          </cell>
          <cell r="BI203">
            <v>-87243.434192482382</v>
          </cell>
          <cell r="BJ203">
            <v>-110297.39733764715</v>
          </cell>
          <cell r="BK203">
            <v>-145652.33725355007</v>
          </cell>
          <cell r="BL203">
            <v>-129247.43969257176</v>
          </cell>
          <cell r="BM203">
            <v>-101570.56295840628</v>
          </cell>
          <cell r="BN203">
            <v>-91449.818182475865</v>
          </cell>
          <cell r="BO203">
            <v>-92980.85977883637</v>
          </cell>
          <cell r="BP203">
            <v>-71654.903829559684</v>
          </cell>
          <cell r="BQ203">
            <v>-31051.485526140779</v>
          </cell>
          <cell r="BR203">
            <v>-1020077.9205679893</v>
          </cell>
          <cell r="BS203">
            <v>-27548.880728919059</v>
          </cell>
          <cell r="BT203">
            <v>-58744.923848425969</v>
          </cell>
          <cell r="BU203">
            <v>-92323.979761786759</v>
          </cell>
          <cell r="BV203">
            <v>-95246.026154244319</v>
          </cell>
          <cell r="BW203">
            <v>-116294.65649993718</v>
          </cell>
          <cell r="BX203">
            <v>-176753.27554394305</v>
          </cell>
          <cell r="BY203">
            <v>-75387.586205486208</v>
          </cell>
          <cell r="BZ203">
            <v>-105768.23572709598</v>
          </cell>
          <cell r="CA203">
            <v>-112337.97091014683</v>
          </cell>
          <cell r="CB203">
            <v>-94146.113357083872</v>
          </cell>
          <cell r="CC203">
            <v>-59141.039847405627</v>
          </cell>
          <cell r="CD203">
            <v>-6385.2319835238159</v>
          </cell>
          <cell r="CE203">
            <v>-945693.78410193324</v>
          </cell>
          <cell r="CF203">
            <v>-6796.5317806079984</v>
          </cell>
          <cell r="CG203">
            <v>-41888.338480493054</v>
          </cell>
          <cell r="CH203">
            <v>-97518.130521783605</v>
          </cell>
          <cell r="CI203">
            <v>-138748.42680415511</v>
          </cell>
          <cell r="CJ203">
            <v>-136861.9852095414</v>
          </cell>
          <cell r="CK203">
            <v>-200332.70482845977</v>
          </cell>
          <cell r="CL203">
            <v>-36802.33869500272</v>
          </cell>
          <cell r="CM203">
            <v>-76615.645381417125</v>
          </cell>
          <cell r="CN203">
            <v>-122564.74365032837</v>
          </cell>
          <cell r="CO203">
            <v>-44971.612871697173</v>
          </cell>
          <cell r="CP203">
            <v>-41794.717880763113</v>
          </cell>
          <cell r="CQ203">
            <v>-798.60799772292376</v>
          </cell>
          <cell r="CR203">
            <v>-2459.1882350444794</v>
          </cell>
          <cell r="CS203">
            <v>-13.824984453618526</v>
          </cell>
          <cell r="CT203">
            <v>-57.235435649752617</v>
          </cell>
          <cell r="CU203">
            <v>-390.69406072981656</v>
          </cell>
          <cell r="CV203">
            <v>-583.96734342165291</v>
          </cell>
          <cell r="CW203">
            <v>-342.58311482146382</v>
          </cell>
          <cell r="CX203">
            <v>-358.89659648016095</v>
          </cell>
          <cell r="CY203">
            <v>-23.225973889231682</v>
          </cell>
          <cell r="CZ203">
            <v>-2.7649968899786472</v>
          </cell>
          <cell r="DA203">
            <v>-420.83252684026957</v>
          </cell>
          <cell r="DB203">
            <v>-171.42980725504458</v>
          </cell>
          <cell r="DC203">
            <v>-89.032899897545576</v>
          </cell>
          <cell r="DD203">
            <v>-4.7004947140812874</v>
          </cell>
          <cell r="DE203">
            <v>-1945.8215660452843</v>
          </cell>
          <cell r="DF203">
            <v>-26.356161613017321</v>
          </cell>
          <cell r="DG203">
            <v>-126.39621591195464</v>
          </cell>
          <cell r="DH203">
            <v>-346.88109479099512</v>
          </cell>
          <cell r="DI203">
            <v>-442.38675569370389</v>
          </cell>
          <cell r="DJ203">
            <v>-469.30971647799015</v>
          </cell>
          <cell r="DK203">
            <v>-329.31032038480043</v>
          </cell>
          <cell r="DL203">
            <v>-61.497710436582565</v>
          </cell>
          <cell r="DM203">
            <v>-78.218286078423262</v>
          </cell>
          <cell r="DN203">
            <v>-24.65576409175992</v>
          </cell>
          <cell r="DO203">
            <v>-36.55854675732553</v>
          </cell>
          <cell r="DP203">
            <v>-0.56679917499423027</v>
          </cell>
          <cell r="DQ203">
            <v>-3.6841946355998516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-12982.782258262858</v>
          </cell>
          <cell r="G204">
            <v>-11100.182678820565</v>
          </cell>
          <cell r="H204">
            <v>-11465.447154831141</v>
          </cell>
          <cell r="I204">
            <v>32945.068440334871</v>
          </cell>
          <cell r="J204">
            <v>-22763.420151492581</v>
          </cell>
          <cell r="K204">
            <v>-12794.324340326712</v>
          </cell>
          <cell r="L204">
            <v>-60281.081741906703</v>
          </cell>
          <cell r="M204">
            <v>-45380.632704574615</v>
          </cell>
          <cell r="N204">
            <v>-25369.846323031932</v>
          </cell>
          <cell r="O204">
            <v>-35696.429610300809</v>
          </cell>
          <cell r="P204">
            <v>-14636.879440207034</v>
          </cell>
          <cell r="Q204">
            <v>-39521.016768541187</v>
          </cell>
          <cell r="R204">
            <v>-309750.86744600534</v>
          </cell>
          <cell r="S204">
            <v>-45263.05353911221</v>
          </cell>
          <cell r="T204">
            <v>-11811.72987972945</v>
          </cell>
          <cell r="U204">
            <v>-11087.256087103859</v>
          </cell>
          <cell r="V204">
            <v>-9003.0929083265364</v>
          </cell>
          <cell r="W204">
            <v>-5991.4960389919579</v>
          </cell>
          <cell r="X204">
            <v>-17589.857820892707</v>
          </cell>
          <cell r="Y204">
            <v>-53881.67385135591</v>
          </cell>
          <cell r="Z204">
            <v>-41263.78157983534</v>
          </cell>
          <cell r="AA204">
            <v>-18355.806713093072</v>
          </cell>
          <cell r="AB204">
            <v>-33731.398856533691</v>
          </cell>
          <cell r="AC204">
            <v>-16702.953029925004</v>
          </cell>
          <cell r="AD204">
            <v>-45068.767141092569</v>
          </cell>
          <cell r="AE204">
            <v>-552335.90071704984</v>
          </cell>
          <cell r="AF204">
            <v>-84141.410907503217</v>
          </cell>
          <cell r="AG204">
            <v>-58897.500455258414</v>
          </cell>
          <cell r="AH204">
            <v>-22467.086768496782</v>
          </cell>
          <cell r="AI204">
            <v>-17735.914596186951</v>
          </cell>
          <cell r="AJ204">
            <v>-45971.319930918515</v>
          </cell>
          <cell r="AK204">
            <v>-13323.516222013161</v>
          </cell>
          <cell r="AL204">
            <v>-71133.43548364006</v>
          </cell>
          <cell r="AM204">
            <v>-71770.013179909438</v>
          </cell>
          <cell r="AN204">
            <v>-21421.049624618143</v>
          </cell>
          <cell r="AO204">
            <v>-70138.318089462817</v>
          </cell>
          <cell r="AP204">
            <v>-33348.394804803655</v>
          </cell>
          <cell r="AQ204">
            <v>-41987.940654240549</v>
          </cell>
          <cell r="AR204">
            <v>-676922.77338600159</v>
          </cell>
          <cell r="AS204">
            <v>-76002.612827915698</v>
          </cell>
          <cell r="AT204">
            <v>-53621.513937484473</v>
          </cell>
          <cell r="AU204">
            <v>-33846.876034295186</v>
          </cell>
          <cell r="AV204">
            <v>-21694.438093790784</v>
          </cell>
          <cell r="AW204">
            <v>-29698.5765546076</v>
          </cell>
          <cell r="AX204">
            <v>-51767.993746563792</v>
          </cell>
          <cell r="AY204">
            <v>-77035.918022856116</v>
          </cell>
          <cell r="AZ204">
            <v>-88712.465565692633</v>
          </cell>
          <cell r="BA204">
            <v>-33001.143238440156</v>
          </cell>
          <cell r="BB204">
            <v>-78343.953816454858</v>
          </cell>
          <cell r="BC204">
            <v>-50126.23815459758</v>
          </cell>
          <cell r="BD204">
            <v>-83071.043393302709</v>
          </cell>
          <cell r="BE204">
            <v>-755705.44880303741</v>
          </cell>
          <cell r="BF204">
            <v>-88170.493403658271</v>
          </cell>
          <cell r="BG204">
            <v>-69615.40008706972</v>
          </cell>
          <cell r="BH204">
            <v>-51958.813266435638</v>
          </cell>
          <cell r="BI204">
            <v>-27816.674074962735</v>
          </cell>
          <cell r="BJ204">
            <v>-55022.227852668613</v>
          </cell>
          <cell r="BK204">
            <v>-33410.853649815544</v>
          </cell>
          <cell r="BL204">
            <v>-99929.888250805438</v>
          </cell>
          <cell r="BM204">
            <v>-128494.92142239958</v>
          </cell>
          <cell r="BN204">
            <v>-34135.09404656291</v>
          </cell>
          <cell r="BO204">
            <v>-65068.175907511264</v>
          </cell>
          <cell r="BP204">
            <v>-50893.853771226481</v>
          </cell>
          <cell r="BQ204">
            <v>-51189.053069893271</v>
          </cell>
          <cell r="BR204">
            <v>-520749.11371797323</v>
          </cell>
          <cell r="BS204">
            <v>-79019.811071630567</v>
          </cell>
          <cell r="BT204">
            <v>-53731.089840723202</v>
          </cell>
          <cell r="BU204">
            <v>-32996.824579365551</v>
          </cell>
          <cell r="BV204">
            <v>-5845.2333609126508</v>
          </cell>
          <cell r="BW204">
            <v>-19341.813470670022</v>
          </cell>
          <cell r="BX204">
            <v>-27235.159217890352</v>
          </cell>
          <cell r="BY204">
            <v>-39845.918533567339</v>
          </cell>
          <cell r="BZ204">
            <v>-110269.71626267582</v>
          </cell>
          <cell r="CA204">
            <v>-25288.373030908406</v>
          </cell>
          <cell r="CB204">
            <v>-78973.152271946892</v>
          </cell>
          <cell r="CC204">
            <v>-33282.000377457589</v>
          </cell>
          <cell r="CD204">
            <v>-14920.021700236946</v>
          </cell>
          <cell r="CE204">
            <v>-659596.52273097634</v>
          </cell>
          <cell r="CF204">
            <v>-29019.181942975149</v>
          </cell>
          <cell r="CG204">
            <v>-57910.236786646768</v>
          </cell>
          <cell r="CH204">
            <v>-97132.475874420255</v>
          </cell>
          <cell r="CI204">
            <v>-29550.249140104279</v>
          </cell>
          <cell r="CJ204">
            <v>-42578.883569607511</v>
          </cell>
          <cell r="CK204">
            <v>-53265.897111779079</v>
          </cell>
          <cell r="CL204">
            <v>-26619.029455963522</v>
          </cell>
          <cell r="CM204">
            <v>-113920.69488357566</v>
          </cell>
          <cell r="CN204">
            <v>-55789.893898122013</v>
          </cell>
          <cell r="CO204">
            <v>-105536.75702894665</v>
          </cell>
          <cell r="CP204">
            <v>-35858.813505971804</v>
          </cell>
          <cell r="CQ204">
            <v>-12414.409532826394</v>
          </cell>
          <cell r="CR204">
            <v>-6303.8277420401573</v>
          </cell>
          <cell r="CS204">
            <v>-79.744353722780943</v>
          </cell>
          <cell r="CT204">
            <v>-457.9813342448324</v>
          </cell>
          <cell r="CU204">
            <v>-1235.6716829650104</v>
          </cell>
          <cell r="CV204">
            <v>-592.22985634021461</v>
          </cell>
          <cell r="CW204">
            <v>-447.37314040027559</v>
          </cell>
          <cell r="CX204">
            <v>-1069.5985793322325</v>
          </cell>
          <cell r="CY204">
            <v>-326.29341065883636</v>
          </cell>
          <cell r="CZ204">
            <v>-564.06327268481255</v>
          </cell>
          <cell r="DA204">
            <v>-493.46391365118325</v>
          </cell>
          <cell r="DB204">
            <v>-521.26469751819968</v>
          </cell>
          <cell r="DC204">
            <v>-452.49433742649853</v>
          </cell>
          <cell r="DD204">
            <v>-63.649163067340851</v>
          </cell>
          <cell r="DE204">
            <v>-5166.6806009113789</v>
          </cell>
          <cell r="DF204">
            <v>-52.4859619140625</v>
          </cell>
          <cell r="DG204">
            <v>-421.01239450648427</v>
          </cell>
          <cell r="DH204">
            <v>-582.96907698735595</v>
          </cell>
          <cell r="DI204">
            <v>-594.59096855297685</v>
          </cell>
          <cell r="DJ204">
            <v>-291.48453849367797</v>
          </cell>
          <cell r="DK204">
            <v>-1503.7228088658303</v>
          </cell>
          <cell r="DL204">
            <v>-316.41537040472031</v>
          </cell>
          <cell r="DM204">
            <v>-252.30751691758633</v>
          </cell>
          <cell r="DN204">
            <v>-677.81870816089213</v>
          </cell>
          <cell r="DO204">
            <v>-310.4169747531414</v>
          </cell>
          <cell r="DP204">
            <v>-163.4562813937664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-5557.7302569863386</v>
          </cell>
          <cell r="G205">
            <v>-3179.1306495512836</v>
          </cell>
          <cell r="H205">
            <v>-4013.8753100475296</v>
          </cell>
          <cell r="I205">
            <v>4139.9707840806805</v>
          </cell>
          <cell r="J205">
            <v>-4347.4042942640372</v>
          </cell>
          <cell r="K205">
            <v>-6232.995805030223</v>
          </cell>
          <cell r="L205">
            <v>-8169.8001533737406</v>
          </cell>
          <cell r="M205">
            <v>-9545.5687882667407</v>
          </cell>
          <cell r="N205">
            <v>-2889.0680232774466</v>
          </cell>
          <cell r="O205">
            <v>-7338.9902126900852</v>
          </cell>
          <cell r="P205">
            <v>-4751.3586151474155</v>
          </cell>
          <cell r="Q205">
            <v>-13070.493681452237</v>
          </cell>
          <cell r="R205">
            <v>-114627.29541900754</v>
          </cell>
          <cell r="S205">
            <v>-9705.6469132020138</v>
          </cell>
          <cell r="T205">
            <v>-10174.389660316985</v>
          </cell>
          <cell r="U205">
            <v>-3739.1655572154559</v>
          </cell>
          <cell r="V205">
            <v>-2058.6112634101883</v>
          </cell>
          <cell r="W205">
            <v>-1787.8458408536389</v>
          </cell>
          <cell r="X205">
            <v>-12954.926513881888</v>
          </cell>
          <cell r="Y205">
            <v>-19488.682384276297</v>
          </cell>
          <cell r="Z205">
            <v>-16328.292491151951</v>
          </cell>
          <cell r="AA205">
            <v>-4555.0854747863486</v>
          </cell>
          <cell r="AB205">
            <v>-13840.136919547804</v>
          </cell>
          <cell r="AC205">
            <v>-7362.9730075998232</v>
          </cell>
          <cell r="AD205">
            <v>-12631.539392772131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-1204.3415854177438</v>
          </cell>
          <cell r="G206">
            <v>-7000.2183152390644</v>
          </cell>
          <cell r="H206">
            <v>-7894.0763044161722</v>
          </cell>
          <cell r="I206">
            <v>-13234.037439757958</v>
          </cell>
          <cell r="J206">
            <v>-17711.559385542758</v>
          </cell>
          <cell r="K206">
            <v>-19705.486961399671</v>
          </cell>
          <cell r="L206">
            <v>-6971.1319155916572</v>
          </cell>
          <cell r="M206">
            <v>-9122.8394895377569</v>
          </cell>
          <cell r="N206">
            <v>-14178.796628317796</v>
          </cell>
          <cell r="O206">
            <v>-10675.669070736039</v>
          </cell>
          <cell r="P206">
            <v>-5114.8159380680881</v>
          </cell>
          <cell r="Q206">
            <v>-497.76159397279844</v>
          </cell>
          <cell r="R206">
            <v>-84295.181993998587</v>
          </cell>
          <cell r="S206">
            <v>0</v>
          </cell>
          <cell r="T206">
            <v>-4887.2559184832498</v>
          </cell>
          <cell r="U206">
            <v>-5386.5265101552941</v>
          </cell>
          <cell r="V206">
            <v>-11707.199404729297</v>
          </cell>
          <cell r="W206">
            <v>-8953.407850661315</v>
          </cell>
          <cell r="X206">
            <v>-16974.497116873506</v>
          </cell>
          <cell r="Y206">
            <v>-5971.8443003925495</v>
          </cell>
          <cell r="Z206">
            <v>-8695.9692549551837</v>
          </cell>
          <cell r="AA206">
            <v>-11061.986015491653</v>
          </cell>
          <cell r="AB206">
            <v>-8587.9884567563422</v>
          </cell>
          <cell r="AC206">
            <v>-2068.5071654985659</v>
          </cell>
          <cell r="AD206">
            <v>0</v>
          </cell>
          <cell r="AE206">
            <v>-96618.760359000415</v>
          </cell>
          <cell r="AF206">
            <v>0</v>
          </cell>
          <cell r="AG206">
            <v>-825.83708768291399</v>
          </cell>
          <cell r="AH206">
            <v>-6818.3795983083546</v>
          </cell>
          <cell r="AI206">
            <v>-12740.60130998306</v>
          </cell>
          <cell r="AJ206">
            <v>-12663.507811132818</v>
          </cell>
          <cell r="AK206">
            <v>-23957.056942697614</v>
          </cell>
          <cell r="AL206">
            <v>-9992.1820509741083</v>
          </cell>
          <cell r="AM206">
            <v>-11428.570829550736</v>
          </cell>
          <cell r="AN206">
            <v>-11105.786834365223</v>
          </cell>
          <cell r="AO206">
            <v>-6343.5701053901576</v>
          </cell>
          <cell r="AP206">
            <v>-743.2677889149636</v>
          </cell>
          <cell r="AQ206">
            <v>0</v>
          </cell>
          <cell r="AR206">
            <v>-105194.74482297897</v>
          </cell>
          <cell r="AS206">
            <v>0</v>
          </cell>
          <cell r="AT206">
            <v>0</v>
          </cell>
          <cell r="AU206">
            <v>-5159.7517275535502</v>
          </cell>
          <cell r="AV206">
            <v>-15465.962182846852</v>
          </cell>
          <cell r="AW206">
            <v>-18187.039244641084</v>
          </cell>
          <cell r="AX206">
            <v>-23470.268170459662</v>
          </cell>
          <cell r="AY206">
            <v>-7982.8894879138097</v>
          </cell>
          <cell r="AZ206">
            <v>-10344.021654762328</v>
          </cell>
          <cell r="BA206">
            <v>-14236.212000112981</v>
          </cell>
          <cell r="BB206">
            <v>-7192.3990990133025</v>
          </cell>
          <cell r="BC206">
            <v>-3156.2012556833215</v>
          </cell>
          <cell r="BD206">
            <v>0</v>
          </cell>
          <cell r="BE206">
            <v>-114391.32828600705</v>
          </cell>
          <cell r="BF206">
            <v>0</v>
          </cell>
          <cell r="BG206">
            <v>-656.3189913132228</v>
          </cell>
          <cell r="BH206">
            <v>-2872.6635619800072</v>
          </cell>
          <cell r="BI206">
            <v>-19582.529940820299</v>
          </cell>
          <cell r="BJ206">
            <v>-23447.317689668853</v>
          </cell>
          <cell r="BK206">
            <v>-28622.321021176409</v>
          </cell>
          <cell r="BL206">
            <v>-5736.8487240714021</v>
          </cell>
          <cell r="BM206">
            <v>-5478.1061274958774</v>
          </cell>
          <cell r="BN206">
            <v>-20515.305328474846</v>
          </cell>
          <cell r="BO206">
            <v>-6332.7591161848977</v>
          </cell>
          <cell r="BP206">
            <v>-1147.1577848172747</v>
          </cell>
          <cell r="BQ206">
            <v>0</v>
          </cell>
          <cell r="BR206">
            <v>-92093.195248015225</v>
          </cell>
          <cell r="BS206">
            <v>0</v>
          </cell>
          <cell r="BT206">
            <v>0</v>
          </cell>
          <cell r="BU206">
            <v>-6178.2014958821237</v>
          </cell>
          <cell r="BV206">
            <v>-19214.380476191174</v>
          </cell>
          <cell r="BW206">
            <v>-26487.517953620292</v>
          </cell>
          <cell r="BX206">
            <v>-22363.698823118117</v>
          </cell>
          <cell r="BY206">
            <v>-2627.2255557244644</v>
          </cell>
          <cell r="BZ206">
            <v>-2251.6415620543994</v>
          </cell>
          <cell r="CA206">
            <v>-11721.790202459786</v>
          </cell>
          <cell r="CB206">
            <v>-1248.5839789588936</v>
          </cell>
          <cell r="CC206">
            <v>-0.15519999712705612</v>
          </cell>
          <cell r="CD206">
            <v>0</v>
          </cell>
          <cell r="CE206">
            <v>-42000.489209003747</v>
          </cell>
          <cell r="CF206">
            <v>0</v>
          </cell>
          <cell r="CG206">
            <v>0</v>
          </cell>
          <cell r="CH206">
            <v>-4057.6862462931313</v>
          </cell>
          <cell r="CI206">
            <v>-17655.803631191608</v>
          </cell>
          <cell r="CJ206">
            <v>-7998.4339970164001</v>
          </cell>
          <cell r="CK206">
            <v>-5460.3117931610905</v>
          </cell>
          <cell r="CL206">
            <v>-412.0689843907021</v>
          </cell>
          <cell r="CM206">
            <v>-762.08897113148123</v>
          </cell>
          <cell r="CN206">
            <v>-5199.3878030455671</v>
          </cell>
          <cell r="CO206">
            <v>-454.70778277516365</v>
          </cell>
          <cell r="CP206">
            <v>0</v>
          </cell>
          <cell r="CQ206">
            <v>0</v>
          </cell>
          <cell r="CR206">
            <v>-2.118670254945755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-1.6297463532537222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-0.4889239058829844</v>
          </cell>
          <cell r="DC206">
            <v>0</v>
          </cell>
          <cell r="DD206">
            <v>0</v>
          </cell>
          <cell r="DE206">
            <v>-5.1815285384654999</v>
          </cell>
          <cell r="DF206">
            <v>0</v>
          </cell>
          <cell r="DG206">
            <v>-0.1671460815705359</v>
          </cell>
          <cell r="DH206">
            <v>-0.1671460815705359</v>
          </cell>
          <cell r="DI206">
            <v>-0.50143824564293027</v>
          </cell>
          <cell r="DJ206">
            <v>-2.6743373107165098</v>
          </cell>
          <cell r="DK206">
            <v>-1.671460818964988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-162236.6334964484</v>
          </cell>
          <cell r="G208">
            <v>-148180.02329915762</v>
          </cell>
          <cell r="H208">
            <v>-112443.88906763494</v>
          </cell>
          <cell r="I208">
            <v>-24915.114783011377</v>
          </cell>
          <cell r="J208">
            <v>-154011.71955559403</v>
          </cell>
          <cell r="K208">
            <v>-186282.88021337241</v>
          </cell>
          <cell r="L208">
            <v>-337739.81546333432</v>
          </cell>
          <cell r="M208">
            <v>-326987.57881595939</v>
          </cell>
          <cell r="N208">
            <v>-202350.94594852626</v>
          </cell>
          <cell r="O208">
            <v>-197581.68600281328</v>
          </cell>
          <cell r="P208">
            <v>-161230.35987688601</v>
          </cell>
          <cell r="Q208">
            <v>-154670.65347316861</v>
          </cell>
          <cell r="R208">
            <v>-2498947.595044136</v>
          </cell>
          <cell r="S208">
            <v>-179039.19107740372</v>
          </cell>
          <cell r="T208">
            <v>-149190.26710733026</v>
          </cell>
          <cell r="U208">
            <v>-117732.43849740922</v>
          </cell>
          <cell r="V208">
            <v>-106168.4432477802</v>
          </cell>
          <cell r="W208">
            <v>-167612.02560750395</v>
          </cell>
          <cell r="X208">
            <v>-270800.89951526374</v>
          </cell>
          <cell r="Y208">
            <v>-372722.01030763984</v>
          </cell>
          <cell r="Z208">
            <v>-356643.0476886481</v>
          </cell>
          <cell r="AA208">
            <v>-231996.97929807752</v>
          </cell>
          <cell r="AB208">
            <v>-216899.67583665252</v>
          </cell>
          <cell r="AC208">
            <v>-171775.54657249898</v>
          </cell>
          <cell r="AD208">
            <v>-158367.07028790563</v>
          </cell>
          <cell r="AE208">
            <v>-2761721.5219590664</v>
          </cell>
          <cell r="AF208">
            <v>-209581.15238064528</v>
          </cell>
          <cell r="AG208">
            <v>-194148.44204473495</v>
          </cell>
          <cell r="AH208">
            <v>-169818.81699306518</v>
          </cell>
          <cell r="AI208">
            <v>-138785.4506188333</v>
          </cell>
          <cell r="AJ208">
            <v>-258443.43714194745</v>
          </cell>
          <cell r="AK208">
            <v>-244708.39712447673</v>
          </cell>
          <cell r="AL208">
            <v>-392425.36359402537</v>
          </cell>
          <cell r="AM208">
            <v>-350743.18827041984</v>
          </cell>
          <cell r="AN208">
            <v>-224687.31536318362</v>
          </cell>
          <cell r="AO208">
            <v>-241503.22083374858</v>
          </cell>
          <cell r="AP208">
            <v>-210028.14481160045</v>
          </cell>
          <cell r="AQ208">
            <v>-126848.5927823633</v>
          </cell>
          <cell r="AR208">
            <v>-3002296.8697068691</v>
          </cell>
          <cell r="AS208">
            <v>-172772.1843546778</v>
          </cell>
          <cell r="AT208">
            <v>-216192.83763714135</v>
          </cell>
          <cell r="AU208">
            <v>-198796.02951775491</v>
          </cell>
          <cell r="AV208">
            <v>-168451.29750834405</v>
          </cell>
          <cell r="AW208">
            <v>-278333.35508026183</v>
          </cell>
          <cell r="AX208">
            <v>-303056.71022349596</v>
          </cell>
          <cell r="AY208">
            <v>-382359.60783144087</v>
          </cell>
          <cell r="AZ208">
            <v>-379934.33989024162</v>
          </cell>
          <cell r="BA208">
            <v>-245056.5817309171</v>
          </cell>
          <cell r="BB208">
            <v>-265972.98266435415</v>
          </cell>
          <cell r="BC208">
            <v>-230092.37580414116</v>
          </cell>
          <cell r="BD208">
            <v>-161278.56746410578</v>
          </cell>
          <cell r="BE208">
            <v>-3172715.1346719265</v>
          </cell>
          <cell r="BF208">
            <v>-182496.29916203022</v>
          </cell>
          <cell r="BG208">
            <v>-236241.64064286649</v>
          </cell>
          <cell r="BH208">
            <v>-216614.9571127966</v>
          </cell>
          <cell r="BI208">
            <v>-180353.25694330782</v>
          </cell>
          <cell r="BJ208">
            <v>-318052.87333203107</v>
          </cell>
          <cell r="BK208">
            <v>-357277.64180277288</v>
          </cell>
          <cell r="BL208">
            <v>-392594.00849066675</v>
          </cell>
          <cell r="BM208">
            <v>-407354.44597996026</v>
          </cell>
          <cell r="BN208">
            <v>-267223.80710251629</v>
          </cell>
          <cell r="BO208">
            <v>-273351.32785186917</v>
          </cell>
          <cell r="BP208">
            <v>-224312.87826216966</v>
          </cell>
          <cell r="BQ208">
            <v>-116841.99798897654</v>
          </cell>
          <cell r="BR208">
            <v>-2835574.8340200186</v>
          </cell>
          <cell r="BS208">
            <v>-142121.51486275345</v>
          </cell>
          <cell r="BT208">
            <v>-169267.21013245732</v>
          </cell>
          <cell r="BU208">
            <v>-209509.57437758893</v>
          </cell>
          <cell r="BV208">
            <v>-204815.40174832195</v>
          </cell>
          <cell r="BW208">
            <v>-315803.96739266813</v>
          </cell>
          <cell r="BX208">
            <v>-394878.48221782595</v>
          </cell>
          <cell r="BY208">
            <v>-265528.48550961912</v>
          </cell>
          <cell r="BZ208">
            <v>-370066.60339889675</v>
          </cell>
          <cell r="CA208">
            <v>-260904.53519862145</v>
          </cell>
          <cell r="CB208">
            <v>-285127.57201296836</v>
          </cell>
          <cell r="CC208">
            <v>-185419.85501312464</v>
          </cell>
          <cell r="CD208">
            <v>-32131.632155105472</v>
          </cell>
          <cell r="CE208">
            <v>-2635977.681937933</v>
          </cell>
          <cell r="CF208">
            <v>-44809.947194308043</v>
          </cell>
          <cell r="CG208">
            <v>-135188.42880383879</v>
          </cell>
          <cell r="CH208">
            <v>-284058.00476197898</v>
          </cell>
          <cell r="CI208">
            <v>-304981.81717083603</v>
          </cell>
          <cell r="CJ208">
            <v>-335435.61245499551</v>
          </cell>
          <cell r="CK208">
            <v>-450891.36194115132</v>
          </cell>
          <cell r="CL208">
            <v>-117904.97502803802</v>
          </cell>
          <cell r="CM208">
            <v>-299615.3677175492</v>
          </cell>
          <cell r="CN208">
            <v>-298807.33891225606</v>
          </cell>
          <cell r="CO208">
            <v>-211496.22336161137</v>
          </cell>
          <cell r="CP208">
            <v>-130611.64468996227</v>
          </cell>
          <cell r="CQ208">
            <v>-22176.959901370108</v>
          </cell>
          <cell r="CR208">
            <v>-11824.453399300575</v>
          </cell>
          <cell r="CS208">
            <v>-152.23808355629444</v>
          </cell>
          <cell r="CT208">
            <v>-621.16227125376463</v>
          </cell>
          <cell r="CU208">
            <v>-1998.3141974210739</v>
          </cell>
          <cell r="CV208">
            <v>-1643.5535646751523</v>
          </cell>
          <cell r="CW208">
            <v>-1231.8863916769624</v>
          </cell>
          <cell r="CX208">
            <v>-1942.8434969782829</v>
          </cell>
          <cell r="CY208">
            <v>-442.07929838448763</v>
          </cell>
          <cell r="CZ208">
            <v>-579.64425763487816</v>
          </cell>
          <cell r="DA208">
            <v>-1478.7695149928331</v>
          </cell>
          <cell r="DB208">
            <v>-862.92407064884901</v>
          </cell>
          <cell r="DC208">
            <v>-739.46305306255817</v>
          </cell>
          <cell r="DD208">
            <v>-131.57519892603159</v>
          </cell>
          <cell r="DE208">
            <v>-9560.591876745224</v>
          </cell>
          <cell r="DF208">
            <v>-129.63266283273697</v>
          </cell>
          <cell r="DG208">
            <v>-640.39984557777643</v>
          </cell>
          <cell r="DH208">
            <v>-1355.8989089950919</v>
          </cell>
          <cell r="DI208">
            <v>-1503.9348051398993</v>
          </cell>
          <cell r="DJ208">
            <v>-1122.7970629185438</v>
          </cell>
          <cell r="DK208">
            <v>-2154.3347081542015</v>
          </cell>
          <cell r="DL208">
            <v>-527.36570227146149</v>
          </cell>
          <cell r="DM208">
            <v>-418.09569835662842</v>
          </cell>
          <cell r="DN208">
            <v>-1032.9048774316907</v>
          </cell>
          <cell r="DO208">
            <v>-438.63201199471951</v>
          </cell>
          <cell r="DP208">
            <v>-182.70465825498104</v>
          </cell>
          <cell r="DQ208">
            <v>-53.890934638679028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1">
          <cell r="F211">
            <v>-10750.155500000343</v>
          </cell>
          <cell r="G211">
            <v>-6711.7345000002533</v>
          </cell>
          <cell r="H211">
            <v>-7842.0040000006557</v>
          </cell>
          <cell r="I211">
            <v>3901.5699999993667</v>
          </cell>
          <cell r="J211">
            <v>-596.97200000000885</v>
          </cell>
          <cell r="K211">
            <v>-4273.2390000000596</v>
          </cell>
          <cell r="L211">
            <v>-24003.465499999002</v>
          </cell>
          <cell r="M211">
            <v>-16237.544000000693</v>
          </cell>
          <cell r="N211">
            <v>-13149.678499999456</v>
          </cell>
          <cell r="O211">
            <v>-13107.846000000834</v>
          </cell>
          <cell r="P211">
            <v>0</v>
          </cell>
          <cell r="Q211">
            <v>-8233.6745000015944</v>
          </cell>
          <cell r="R211">
            <v>-94299.84849999845</v>
          </cell>
          <cell r="S211">
            <v>-16900.572000000626</v>
          </cell>
          <cell r="T211">
            <v>-6942.8729999996722</v>
          </cell>
          <cell r="U211">
            <v>-7739.9399999994785</v>
          </cell>
          <cell r="V211">
            <v>-13090.625500000082</v>
          </cell>
          <cell r="W211">
            <v>0</v>
          </cell>
          <cell r="X211">
            <v>0</v>
          </cell>
          <cell r="Y211">
            <v>-12775.627999998629</v>
          </cell>
          <cell r="Z211">
            <v>-10239.246500000358</v>
          </cell>
          <cell r="AA211">
            <v>-10503.517000000924</v>
          </cell>
          <cell r="AB211">
            <v>-16106.953499999829</v>
          </cell>
          <cell r="AC211">
            <v>0</v>
          </cell>
          <cell r="AD211">
            <v>-0.49300000071525574</v>
          </cell>
          <cell r="AE211">
            <v>-117986.9469999969</v>
          </cell>
          <cell r="AF211">
            <v>-1466.7320000007749</v>
          </cell>
          <cell r="AG211">
            <v>-9874.339999999851</v>
          </cell>
          <cell r="AH211">
            <v>-7187.9010000005364</v>
          </cell>
          <cell r="AI211">
            <v>-8707.5600000005215</v>
          </cell>
          <cell r="AJ211">
            <v>0</v>
          </cell>
          <cell r="AK211">
            <v>0</v>
          </cell>
          <cell r="AL211">
            <v>-25219.102500000969</v>
          </cell>
          <cell r="AM211">
            <v>-26867.253499999642</v>
          </cell>
          <cell r="AN211">
            <v>-11352.153999999166</v>
          </cell>
          <cell r="AO211">
            <v>-26947.132999999449</v>
          </cell>
          <cell r="AP211">
            <v>0</v>
          </cell>
          <cell r="AQ211">
            <v>-364.77100000157952</v>
          </cell>
          <cell r="AR211">
            <v>-108930.2839999944</v>
          </cell>
          <cell r="AS211">
            <v>-1202.4379999991506</v>
          </cell>
          <cell r="AT211">
            <v>0</v>
          </cell>
          <cell r="AU211">
            <v>-9531.0995000004768</v>
          </cell>
          <cell r="AV211">
            <v>-15245.299499999732</v>
          </cell>
          <cell r="AW211">
            <v>0</v>
          </cell>
          <cell r="AX211">
            <v>-5082.1379999998026</v>
          </cell>
          <cell r="AY211">
            <v>-30657.870499998331</v>
          </cell>
          <cell r="AZ211">
            <v>-27757.88550000079</v>
          </cell>
          <cell r="BA211">
            <v>-8425.1419999990612</v>
          </cell>
          <cell r="BB211">
            <v>-10452.479000000283</v>
          </cell>
          <cell r="BC211">
            <v>-575.9320000000298</v>
          </cell>
          <cell r="BD211">
            <v>0</v>
          </cell>
          <cell r="BE211">
            <v>-140661.23049999774</v>
          </cell>
          <cell r="BF211">
            <v>-1021.9930000007153</v>
          </cell>
          <cell r="BG211">
            <v>0</v>
          </cell>
          <cell r="BH211">
            <v>-14792.916999999434</v>
          </cell>
          <cell r="BI211">
            <v>-9618.4039999991655</v>
          </cell>
          <cell r="BJ211">
            <v>-687.31099999998696</v>
          </cell>
          <cell r="BK211">
            <v>-8540.710499999579</v>
          </cell>
          <cell r="BL211">
            <v>-32477.30150000006</v>
          </cell>
          <cell r="BM211">
            <v>-39719.835500000045</v>
          </cell>
          <cell r="BN211">
            <v>-23673.659499999136</v>
          </cell>
          <cell r="BO211">
            <v>-7845.6294999998063</v>
          </cell>
          <cell r="BP211">
            <v>0</v>
          </cell>
          <cell r="BQ211">
            <v>-2283.4689999995753</v>
          </cell>
          <cell r="BR211">
            <v>-175085.45049999654</v>
          </cell>
          <cell r="BS211">
            <v>-3967.355000000447</v>
          </cell>
          <cell r="BT211">
            <v>-2968.801000000909</v>
          </cell>
          <cell r="BU211">
            <v>-18664.184000000358</v>
          </cell>
          <cell r="BV211">
            <v>-17914.690999999642</v>
          </cell>
          <cell r="BW211">
            <v>0</v>
          </cell>
          <cell r="BX211">
            <v>-8369.6189999999478</v>
          </cell>
          <cell r="BY211">
            <v>-19686.189000001177</v>
          </cell>
          <cell r="BZ211">
            <v>-44739.765999998897</v>
          </cell>
          <cell r="CA211">
            <v>-38539.950500000268</v>
          </cell>
          <cell r="CB211">
            <v>-19996.358000000007</v>
          </cell>
          <cell r="CC211">
            <v>-238.53699999954551</v>
          </cell>
          <cell r="CD211">
            <v>0</v>
          </cell>
          <cell r="CE211">
            <v>-187688.64599999785</v>
          </cell>
          <cell r="CF211">
            <v>0</v>
          </cell>
          <cell r="CG211">
            <v>-959.0109999999404</v>
          </cell>
          <cell r="CH211">
            <v>-144.86800000071526</v>
          </cell>
          <cell r="CI211">
            <v>-27891.38599999994</v>
          </cell>
          <cell r="CJ211">
            <v>-4919.7530000000261</v>
          </cell>
          <cell r="CK211">
            <v>-10546.456000000238</v>
          </cell>
          <cell r="CL211">
            <v>-16478.680500000715</v>
          </cell>
          <cell r="CM211">
            <v>-67061.173999998719</v>
          </cell>
          <cell r="CN211">
            <v>-23298.370999999344</v>
          </cell>
          <cell r="CO211">
            <v>-34480.48949999921</v>
          </cell>
          <cell r="CP211">
            <v>-1815.6000000005588</v>
          </cell>
          <cell r="CQ211">
            <v>-92.856999998912215</v>
          </cell>
          <cell r="CR211">
            <v>-1787.8184999972582</v>
          </cell>
          <cell r="CS211">
            <v>0</v>
          </cell>
          <cell r="CT211">
            <v>0</v>
          </cell>
          <cell r="CU211">
            <v>0</v>
          </cell>
          <cell r="CV211">
            <v>-573.97800000011921</v>
          </cell>
          <cell r="CW211">
            <v>0</v>
          </cell>
          <cell r="CX211">
            <v>-239.53600000031292</v>
          </cell>
          <cell r="CY211">
            <v>-121.21700000017881</v>
          </cell>
          <cell r="CZ211">
            <v>-178.13100000098348</v>
          </cell>
          <cell r="DA211">
            <v>-472.51150000095367</v>
          </cell>
          <cell r="DB211">
            <v>-202.44499999843538</v>
          </cell>
          <cell r="DC211">
            <v>0</v>
          </cell>
          <cell r="DD211">
            <v>0</v>
          </cell>
          <cell r="DE211">
            <v>-614.84600000083447</v>
          </cell>
          <cell r="DF211">
            <v>0</v>
          </cell>
          <cell r="DG211">
            <v>0</v>
          </cell>
          <cell r="DH211">
            <v>-0.11600000038743019</v>
          </cell>
          <cell r="DI211">
            <v>-53.32799999974668</v>
          </cell>
          <cell r="DJ211">
            <v>0</v>
          </cell>
          <cell r="DK211">
            <v>-204.36100000003353</v>
          </cell>
          <cell r="DL211">
            <v>-24.997999999672174</v>
          </cell>
          <cell r="DM211">
            <v>-50.734000001102686</v>
          </cell>
          <cell r="DN211">
            <v>-232.83000000007451</v>
          </cell>
          <cell r="DO211">
            <v>-48.479000000283122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-6352.5164999999106</v>
          </cell>
          <cell r="G213">
            <v>-3683.2595599992201</v>
          </cell>
          <cell r="H213">
            <v>-40.820499999448657</v>
          </cell>
          <cell r="I213">
            <v>0</v>
          </cell>
          <cell r="J213">
            <v>-23.35130000000936</v>
          </cell>
          <cell r="K213">
            <v>7147.748739999719</v>
          </cell>
          <cell r="L213">
            <v>-11390.255199999548</v>
          </cell>
          <cell r="M213">
            <v>-5576.7272399999201</v>
          </cell>
          <cell r="N213">
            <v>-7325.1921999999322</v>
          </cell>
          <cell r="O213">
            <v>-1745.9639999996871</v>
          </cell>
          <cell r="P213">
            <v>-6730.4111500000581</v>
          </cell>
          <cell r="Q213">
            <v>0</v>
          </cell>
          <cell r="R213">
            <v>-36495.012400001287</v>
          </cell>
          <cell r="S213">
            <v>-117.84719999998924</v>
          </cell>
          <cell r="T213">
            <v>-8012.53356000036</v>
          </cell>
          <cell r="U213">
            <v>-1325.8456999994814</v>
          </cell>
          <cell r="V213">
            <v>0</v>
          </cell>
          <cell r="W213">
            <v>0</v>
          </cell>
          <cell r="X213">
            <v>-252.35360000003129</v>
          </cell>
          <cell r="Y213">
            <v>-10508.627259999514</v>
          </cell>
          <cell r="Z213">
            <v>-7676.20158000011</v>
          </cell>
          <cell r="AA213">
            <v>-907.41999999992549</v>
          </cell>
          <cell r="AB213">
            <v>-2737.1965000000782</v>
          </cell>
          <cell r="AC213">
            <v>-4956.9869999997318</v>
          </cell>
          <cell r="AD213">
            <v>0</v>
          </cell>
          <cell r="AE213">
            <v>-34181.527649998665</v>
          </cell>
          <cell r="AF213">
            <v>-358.69959999999264</v>
          </cell>
          <cell r="AG213">
            <v>-300.35249999997905</v>
          </cell>
          <cell r="AH213">
            <v>0</v>
          </cell>
          <cell r="AI213">
            <v>0</v>
          </cell>
          <cell r="AJ213">
            <v>0</v>
          </cell>
          <cell r="AK213">
            <v>-921.08050000015646</v>
          </cell>
          <cell r="AL213">
            <v>-10961.089670000598</v>
          </cell>
          <cell r="AM213">
            <v>-17108.569800000638</v>
          </cell>
          <cell r="AN213">
            <v>-3731.3669199999422</v>
          </cell>
          <cell r="AO213">
            <v>-435.07066000020131</v>
          </cell>
          <cell r="AP213">
            <v>-365.29800000041723</v>
          </cell>
          <cell r="AQ213">
            <v>0</v>
          </cell>
          <cell r="AR213">
            <v>-30947.662450000644</v>
          </cell>
          <cell r="AS213">
            <v>-246.96419999998761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-711.3948500007391</v>
          </cell>
          <cell r="AY213">
            <v>-7063.2605000007898</v>
          </cell>
          <cell r="AZ213">
            <v>-17285.366900000721</v>
          </cell>
          <cell r="BA213">
            <v>-4867.847500000149</v>
          </cell>
          <cell r="BB213">
            <v>-678.52249999996275</v>
          </cell>
          <cell r="BC213">
            <v>-94.30599999986589</v>
          </cell>
          <cell r="BD213">
            <v>0</v>
          </cell>
          <cell r="BE213">
            <v>-27322.36425999552</v>
          </cell>
          <cell r="BF213">
            <v>-399.98620000001392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-701.02730000019073</v>
          </cell>
          <cell r="BL213">
            <v>-10361.133199999109</v>
          </cell>
          <cell r="BM213">
            <v>-11751.660720000044</v>
          </cell>
          <cell r="BN213">
            <v>-3669.0423399992287</v>
          </cell>
          <cell r="BO213">
            <v>-377.2160000000149</v>
          </cell>
          <cell r="BP213">
            <v>-62.298499999567866</v>
          </cell>
          <cell r="BQ213">
            <v>0</v>
          </cell>
          <cell r="BR213">
            <v>-2523.6079099997878</v>
          </cell>
          <cell r="BS213">
            <v>0</v>
          </cell>
          <cell r="BT213">
            <v>-359.22299999999814</v>
          </cell>
          <cell r="BU213">
            <v>0</v>
          </cell>
          <cell r="BV213">
            <v>0</v>
          </cell>
          <cell r="BW213">
            <v>0</v>
          </cell>
          <cell r="BX213">
            <v>-444.02795999962837</v>
          </cell>
          <cell r="BY213">
            <v>777.67549999989569</v>
          </cell>
          <cell r="BZ213">
            <v>-1563.6411000005901</v>
          </cell>
          <cell r="CA213">
            <v>-308.89644999988377</v>
          </cell>
          <cell r="CB213">
            <v>-572.36039999965578</v>
          </cell>
          <cell r="CC213">
            <v>-53.134499998763204</v>
          </cell>
          <cell r="CD213">
            <v>0</v>
          </cell>
          <cell r="CE213">
            <v>-2981.7016000002623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1745.4758000001311</v>
          </cell>
          <cell r="CL213">
            <v>-1446.0215000007302</v>
          </cell>
          <cell r="CM213">
            <v>-2105.9728999994695</v>
          </cell>
          <cell r="CN213">
            <v>-935.15080000087619</v>
          </cell>
          <cell r="CO213">
            <v>-181.33620000001974</v>
          </cell>
          <cell r="CP213">
            <v>-58.695999998599291</v>
          </cell>
          <cell r="CQ213">
            <v>0</v>
          </cell>
          <cell r="CR213">
            <v>-245.00960000604391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-57.4510000012815</v>
          </cell>
          <cell r="CY213">
            <v>-81.968500001356006</v>
          </cell>
          <cell r="CZ213">
            <v>-48.146499998867512</v>
          </cell>
          <cell r="DA213">
            <v>-53.200600000098348</v>
          </cell>
          <cell r="DB213">
            <v>-3.4919999996200204</v>
          </cell>
          <cell r="DC213">
            <v>-0.75100000016391277</v>
          </cell>
          <cell r="DD213">
            <v>0</v>
          </cell>
          <cell r="DE213">
            <v>-92.793599992990494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-33.816600000485778</v>
          </cell>
          <cell r="DL213">
            <v>-16.082499999552965</v>
          </cell>
          <cell r="DM213">
            <v>-21.655500000342727</v>
          </cell>
          <cell r="DN213">
            <v>-20.410000000149012</v>
          </cell>
          <cell r="DO213">
            <v>-0.27549999998882413</v>
          </cell>
          <cell r="DP213">
            <v>-0.55350000038743019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-753.73330000007991</v>
          </cell>
          <cell r="G215">
            <v>0</v>
          </cell>
          <cell r="H215">
            <v>1448.0900799999945</v>
          </cell>
          <cell r="I215">
            <v>1217.8162799999991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798.43510000000242</v>
          </cell>
          <cell r="R215">
            <v>-2290.5122500006109</v>
          </cell>
          <cell r="S215">
            <v>2474.7324000000954</v>
          </cell>
          <cell r="T215">
            <v>0</v>
          </cell>
          <cell r="U215">
            <v>-3914.7668499998981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-20.061900000087917</v>
          </cell>
          <cell r="AA215">
            <v>0</v>
          </cell>
          <cell r="AB215">
            <v>0</v>
          </cell>
          <cell r="AC215">
            <v>-830.41590000002179</v>
          </cell>
          <cell r="AD215">
            <v>0</v>
          </cell>
          <cell r="AE215">
            <v>6235.7028000000864</v>
          </cell>
          <cell r="AF215">
            <v>2697.564000000013</v>
          </cell>
          <cell r="AG215">
            <v>878.41100000008009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4.5999998692423105E-3</v>
          </cell>
          <cell r="AN215">
            <v>0</v>
          </cell>
          <cell r="AO215">
            <v>803.84329999983311</v>
          </cell>
          <cell r="AP215">
            <v>900.1889000000665</v>
          </cell>
          <cell r="AQ215">
            <v>955.69099999999162</v>
          </cell>
          <cell r="AR215">
            <v>7468.9109499976039</v>
          </cell>
          <cell r="AS215">
            <v>2900.9261999999871</v>
          </cell>
          <cell r="AT215">
            <v>0</v>
          </cell>
          <cell r="AU215">
            <v>1748.718200000003</v>
          </cell>
          <cell r="AV215">
            <v>-760.78810000000522</v>
          </cell>
          <cell r="AW215">
            <v>765.19530000002123</v>
          </cell>
          <cell r="AX215">
            <v>0</v>
          </cell>
          <cell r="AY215">
            <v>737.47164999996312</v>
          </cell>
          <cell r="AZ215">
            <v>0</v>
          </cell>
          <cell r="BA215">
            <v>0</v>
          </cell>
          <cell r="BB215">
            <v>0</v>
          </cell>
          <cell r="BC215">
            <v>-902.38449999992736</v>
          </cell>
          <cell r="BD215">
            <v>2979.7722000000067</v>
          </cell>
          <cell r="BE215">
            <v>4825.6783299986273</v>
          </cell>
          <cell r="BF215">
            <v>2005.3706000000238</v>
          </cell>
          <cell r="BG215">
            <v>0</v>
          </cell>
          <cell r="BH215">
            <v>0</v>
          </cell>
          <cell r="BI215">
            <v>-1588.2495200000121</v>
          </cell>
          <cell r="BJ215">
            <v>3204.5896000000648</v>
          </cell>
          <cell r="BK215">
            <v>0</v>
          </cell>
          <cell r="BL215">
            <v>774.29515000013635</v>
          </cell>
          <cell r="BM215">
            <v>-23.933500000042841</v>
          </cell>
          <cell r="BN215">
            <v>0</v>
          </cell>
          <cell r="BO215">
            <v>0</v>
          </cell>
          <cell r="BP215">
            <v>-5784.0299999999115</v>
          </cell>
          <cell r="BQ215">
            <v>6237.6359999999404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-900.82099999953061</v>
          </cell>
          <cell r="G216">
            <v>-43.087299999780953</v>
          </cell>
          <cell r="H216">
            <v>-573.19289999920875</v>
          </cell>
          <cell r="I216">
            <v>1229.7262999997474</v>
          </cell>
          <cell r="J216">
            <v>0</v>
          </cell>
          <cell r="K216">
            <v>0</v>
          </cell>
          <cell r="L216">
            <v>-2585.1228000000119</v>
          </cell>
          <cell r="M216">
            <v>-4534.0230000000447</v>
          </cell>
          <cell r="N216">
            <v>-1792.525399999693</v>
          </cell>
          <cell r="O216">
            <v>-2134.7352999998257</v>
          </cell>
          <cell r="P216">
            <v>-1530.6874000001699</v>
          </cell>
          <cell r="Q216">
            <v>-1361.0065999999642</v>
          </cell>
          <cell r="R216">
            <v>-10394.730499997735</v>
          </cell>
          <cell r="S216">
            <v>0</v>
          </cell>
          <cell r="T216">
            <v>0</v>
          </cell>
          <cell r="U216">
            <v>0</v>
          </cell>
          <cell r="V216">
            <v>-2243.4826000002213</v>
          </cell>
          <cell r="W216">
            <v>0</v>
          </cell>
          <cell r="X216">
            <v>-450.54600000008941</v>
          </cell>
          <cell r="Y216">
            <v>-4075.5699999993667</v>
          </cell>
          <cell r="Z216">
            <v>-1245.7779999999329</v>
          </cell>
          <cell r="AA216">
            <v>-230</v>
          </cell>
          <cell r="AB216">
            <v>-491.51970000006258</v>
          </cell>
          <cell r="AC216">
            <v>-843.71119999885559</v>
          </cell>
          <cell r="AD216">
            <v>-814.12299999967217</v>
          </cell>
          <cell r="AE216">
            <v>-10150.079700000584</v>
          </cell>
          <cell r="AF216">
            <v>0</v>
          </cell>
          <cell r="AG216">
            <v>-623.36799999978393</v>
          </cell>
          <cell r="AH216">
            <v>-50.977699999697506</v>
          </cell>
          <cell r="AI216">
            <v>-1108.4599999994971</v>
          </cell>
          <cell r="AJ216">
            <v>0</v>
          </cell>
          <cell r="AK216">
            <v>-952.82829999970272</v>
          </cell>
          <cell r="AL216">
            <v>-1213.1644999999553</v>
          </cell>
          <cell r="AM216">
            <v>-1657.6178999999538</v>
          </cell>
          <cell r="AN216">
            <v>-1747.785000000149</v>
          </cell>
          <cell r="AO216">
            <v>-2512.9172999998555</v>
          </cell>
          <cell r="AP216">
            <v>-282.96100000012666</v>
          </cell>
          <cell r="AQ216">
            <v>0</v>
          </cell>
          <cell r="AR216">
            <v>-9720.1616000086069</v>
          </cell>
          <cell r="AS216">
            <v>0</v>
          </cell>
          <cell r="AT216">
            <v>-208.84200000017881</v>
          </cell>
          <cell r="AU216">
            <v>-2572.1529999990016</v>
          </cell>
          <cell r="AV216">
            <v>-2136.2999999998137</v>
          </cell>
          <cell r="AW216">
            <v>0</v>
          </cell>
          <cell r="AX216">
            <v>0</v>
          </cell>
          <cell r="AY216">
            <v>-1589.7375999996439</v>
          </cell>
          <cell r="AZ216">
            <v>-1629.9657999994233</v>
          </cell>
          <cell r="BA216">
            <v>0</v>
          </cell>
          <cell r="BB216">
            <v>-586.46139999944717</v>
          </cell>
          <cell r="BC216">
            <v>-996.70180000085384</v>
          </cell>
          <cell r="BD216">
            <v>0</v>
          </cell>
          <cell r="BE216">
            <v>-13869.979499995708</v>
          </cell>
          <cell r="BF216">
            <v>0</v>
          </cell>
          <cell r="BG216">
            <v>0</v>
          </cell>
          <cell r="BH216">
            <v>-1581.5877000000328</v>
          </cell>
          <cell r="BI216">
            <v>-1703.3247000006959</v>
          </cell>
          <cell r="BJ216">
            <v>-1138.2340000000549</v>
          </cell>
          <cell r="BK216">
            <v>0</v>
          </cell>
          <cell r="BL216">
            <v>-3526.0220999997109</v>
          </cell>
          <cell r="BM216">
            <v>-1649.9476000005379</v>
          </cell>
          <cell r="BN216">
            <v>-745.60699999984354</v>
          </cell>
          <cell r="BO216">
            <v>-3212.2373999990523</v>
          </cell>
          <cell r="BP216">
            <v>-313.01899999938905</v>
          </cell>
          <cell r="BQ216">
            <v>0</v>
          </cell>
          <cell r="BR216">
            <v>-23847.177000001073</v>
          </cell>
          <cell r="BS216">
            <v>0</v>
          </cell>
          <cell r="BT216">
            <v>-1459.5940000005066</v>
          </cell>
          <cell r="BU216">
            <v>-1766.8563999999315</v>
          </cell>
          <cell r="BV216">
            <v>-2480.0216000005603</v>
          </cell>
          <cell r="BW216">
            <v>0</v>
          </cell>
          <cell r="BX216">
            <v>-1501.0219999998808</v>
          </cell>
          <cell r="BY216">
            <v>-4571.4948999993503</v>
          </cell>
          <cell r="BZ216">
            <v>-5859.9347000000998</v>
          </cell>
          <cell r="CA216">
            <v>-1610.7377000013366</v>
          </cell>
          <cell r="CB216">
            <v>-4597.5157000003383</v>
          </cell>
          <cell r="CC216">
            <v>0</v>
          </cell>
          <cell r="CD216">
            <v>0</v>
          </cell>
          <cell r="CE216">
            <v>-17910.245099999011</v>
          </cell>
          <cell r="CF216">
            <v>0</v>
          </cell>
          <cell r="CG216">
            <v>0</v>
          </cell>
          <cell r="CH216">
            <v>-2740.5473999995738</v>
          </cell>
          <cell r="CI216">
            <v>-3752.7258000001311</v>
          </cell>
          <cell r="CJ216">
            <v>0</v>
          </cell>
          <cell r="CK216">
            <v>-2195.8453999999911</v>
          </cell>
          <cell r="CL216">
            <v>-2975.4106000000611</v>
          </cell>
          <cell r="CM216">
            <v>-6226.5038999998942</v>
          </cell>
          <cell r="CN216">
            <v>0</v>
          </cell>
          <cell r="CO216">
            <v>-19.212000000290573</v>
          </cell>
          <cell r="CP216">
            <v>0</v>
          </cell>
          <cell r="CQ216">
            <v>0</v>
          </cell>
          <cell r="CR216">
            <v>-499.27689999341965</v>
          </cell>
          <cell r="CS216">
            <v>0</v>
          </cell>
          <cell r="CT216">
            <v>-17.391999999992549</v>
          </cell>
          <cell r="CU216">
            <v>-133.4656999995932</v>
          </cell>
          <cell r="CV216">
            <v>-138.72589999996126</v>
          </cell>
          <cell r="CW216">
            <v>0</v>
          </cell>
          <cell r="CX216">
            <v>-50.035999999847263</v>
          </cell>
          <cell r="CY216">
            <v>-25.031000000424683</v>
          </cell>
          <cell r="CZ216">
            <v>0</v>
          </cell>
          <cell r="DA216">
            <v>-114.48029999900609</v>
          </cell>
          <cell r="DB216">
            <v>-20.145999999716878</v>
          </cell>
          <cell r="DC216">
            <v>0</v>
          </cell>
          <cell r="DD216">
            <v>0</v>
          </cell>
          <cell r="DE216">
            <v>-305.98050001263618</v>
          </cell>
          <cell r="DF216">
            <v>-18.990999999456108</v>
          </cell>
          <cell r="DG216">
            <v>0</v>
          </cell>
          <cell r="DH216">
            <v>0</v>
          </cell>
          <cell r="DI216">
            <v>-69.768000000156462</v>
          </cell>
          <cell r="DJ216">
            <v>0</v>
          </cell>
          <cell r="DK216">
            <v>-24.501000000163913</v>
          </cell>
          <cell r="DL216">
            <v>0</v>
          </cell>
          <cell r="DM216">
            <v>-27.510999999940395</v>
          </cell>
          <cell r="DN216">
            <v>-76.565999999642372</v>
          </cell>
          <cell r="DO216">
            <v>-88.643500000238419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-23259.908500000834</v>
          </cell>
          <cell r="G217">
            <v>-10644.697999998927</v>
          </cell>
          <cell r="H217">
            <v>-4692.6770000001416</v>
          </cell>
          <cell r="I217">
            <v>-3714.1789999995381</v>
          </cell>
          <cell r="J217">
            <v>-24327.327000000514</v>
          </cell>
          <cell r="K217">
            <v>-9533.0614999998361</v>
          </cell>
          <cell r="L217">
            <v>-23899.910000000149</v>
          </cell>
          <cell r="M217">
            <v>-26428.536000000313</v>
          </cell>
          <cell r="N217">
            <v>-21808.285000000149</v>
          </cell>
          <cell r="O217">
            <v>-3428.4384999996983</v>
          </cell>
          <cell r="P217">
            <v>-8652.7350000012666</v>
          </cell>
          <cell r="Q217">
            <v>-5971.0260000005364</v>
          </cell>
          <cell r="R217">
            <v>-464964.33649997413</v>
          </cell>
          <cell r="S217">
            <v>-162113.90649999864</v>
          </cell>
          <cell r="T217">
            <v>-15291.891499999911</v>
          </cell>
          <cell r="U217">
            <v>-6221.3620000006631</v>
          </cell>
          <cell r="V217">
            <v>-1179.2760000005364</v>
          </cell>
          <cell r="W217">
            <v>-236126.85300000012</v>
          </cell>
          <cell r="X217">
            <v>45027.089999999851</v>
          </cell>
          <cell r="Y217">
            <v>-29994.40549999848</v>
          </cell>
          <cell r="Z217">
            <v>-26296.552000001073</v>
          </cell>
          <cell r="AA217">
            <v>-12974.917499998584</v>
          </cell>
          <cell r="AB217">
            <v>-3249.5794999999925</v>
          </cell>
          <cell r="AC217">
            <v>-15552.804499998689</v>
          </cell>
          <cell r="AD217">
            <v>-989.87849999964237</v>
          </cell>
          <cell r="AE217">
            <v>-88127.746999979019</v>
          </cell>
          <cell r="AF217">
            <v>-814.92750000022352</v>
          </cell>
          <cell r="AG217">
            <v>-3174.6115000005811</v>
          </cell>
          <cell r="AH217">
            <v>-218.81199999991804</v>
          </cell>
          <cell r="AI217">
            <v>-38.393499999307096</v>
          </cell>
          <cell r="AJ217">
            <v>-77.825499999336898</v>
          </cell>
          <cell r="AK217">
            <v>-667.68849999969825</v>
          </cell>
          <cell r="AL217">
            <v>-32771.002500001341</v>
          </cell>
          <cell r="AM217">
            <v>-26487.549000000581</v>
          </cell>
          <cell r="AN217">
            <v>-14568.89100000076</v>
          </cell>
          <cell r="AO217">
            <v>-175.93999999947846</v>
          </cell>
          <cell r="AP217">
            <v>-8079.3070000000298</v>
          </cell>
          <cell r="AQ217">
            <v>-1052.7990000005811</v>
          </cell>
          <cell r="AR217">
            <v>-68096.861500024796</v>
          </cell>
          <cell r="AS217">
            <v>-2625.8260000012815</v>
          </cell>
          <cell r="AT217">
            <v>-1404.8015000000596</v>
          </cell>
          <cell r="AU217">
            <v>-267.46249999944121</v>
          </cell>
          <cell r="AV217">
            <v>-40.365499999374151</v>
          </cell>
          <cell r="AW217">
            <v>22139.658999999985</v>
          </cell>
          <cell r="AX217">
            <v>-2176.9860000004992</v>
          </cell>
          <cell r="AY217">
            <v>-26605.974500000477</v>
          </cell>
          <cell r="AZ217">
            <v>-30241.797000000253</v>
          </cell>
          <cell r="BA217">
            <v>-10069.990000000224</v>
          </cell>
          <cell r="BB217">
            <v>-183.91700000036508</v>
          </cell>
          <cell r="BC217">
            <v>-16110.556499999017</v>
          </cell>
          <cell r="BD217">
            <v>-508.84400000050664</v>
          </cell>
          <cell r="BE217">
            <v>39442.434500008821</v>
          </cell>
          <cell r="BF217">
            <v>-1717.9289999995381</v>
          </cell>
          <cell r="BG217">
            <v>-1071.0969999991357</v>
          </cell>
          <cell r="BH217">
            <v>-266.92700000014156</v>
          </cell>
          <cell r="BI217">
            <v>-59.005499999970198</v>
          </cell>
          <cell r="BJ217">
            <v>128986.55599999987</v>
          </cell>
          <cell r="BK217">
            <v>-5949.8234999999404</v>
          </cell>
          <cell r="BL217">
            <v>-32283.182500001043</v>
          </cell>
          <cell r="BM217">
            <v>-22490.886999998242</v>
          </cell>
          <cell r="BN217">
            <v>-15835.653999999166</v>
          </cell>
          <cell r="BO217">
            <v>-212.76850000023842</v>
          </cell>
          <cell r="BP217">
            <v>-8294.6414999999106</v>
          </cell>
          <cell r="BQ217">
            <v>-1362.2060000002384</v>
          </cell>
          <cell r="BR217">
            <v>-328620.92699998617</v>
          </cell>
          <cell r="BS217">
            <v>-18.08699999935925</v>
          </cell>
          <cell r="BT217">
            <v>-462.8830000013113</v>
          </cell>
          <cell r="BU217">
            <v>-83.690999999642372</v>
          </cell>
          <cell r="BV217">
            <v>-90.491499999538064</v>
          </cell>
          <cell r="BW217">
            <v>-104.22900000028312</v>
          </cell>
          <cell r="BX217">
            <v>-10730.939000000246</v>
          </cell>
          <cell r="BY217">
            <v>-287752.87750000134</v>
          </cell>
          <cell r="BZ217">
            <v>-18394.895999999717</v>
          </cell>
          <cell r="CA217">
            <v>-8367.648999998346</v>
          </cell>
          <cell r="CB217">
            <v>-54.597000000067055</v>
          </cell>
          <cell r="CC217">
            <v>-2510.7935000006109</v>
          </cell>
          <cell r="CD217">
            <v>-49.793500000610948</v>
          </cell>
          <cell r="CE217">
            <v>-326849.92700001597</v>
          </cell>
          <cell r="CF217">
            <v>-19.279999999329448</v>
          </cell>
          <cell r="CG217">
            <v>-467.21099999919534</v>
          </cell>
          <cell r="CH217">
            <v>-161.3219999987632</v>
          </cell>
          <cell r="CI217">
            <v>-146.25399999879301</v>
          </cell>
          <cell r="CJ217">
            <v>-180.88399999961257</v>
          </cell>
          <cell r="CK217">
            <v>-264495.02599999961</v>
          </cell>
          <cell r="CL217">
            <v>-17948.60550000146</v>
          </cell>
          <cell r="CM217">
            <v>-22042.618499999866</v>
          </cell>
          <cell r="CN217">
            <v>-13553.156500000507</v>
          </cell>
          <cell r="CO217">
            <v>-236.74700000043958</v>
          </cell>
          <cell r="CP217">
            <v>-6176.8554999995977</v>
          </cell>
          <cell r="CQ217">
            <v>-1421.9670000001788</v>
          </cell>
          <cell r="CR217">
            <v>-952.53749999403954</v>
          </cell>
          <cell r="CS217">
            <v>-2.2799999993294477</v>
          </cell>
          <cell r="CT217">
            <v>-11.703999999910593</v>
          </cell>
          <cell r="CU217">
            <v>-2.8519999999552965</v>
          </cell>
          <cell r="CV217">
            <v>-1.7379999998956919</v>
          </cell>
          <cell r="CW217">
            <v>-10.809999998658895</v>
          </cell>
          <cell r="CX217">
            <v>-169.21700000017881</v>
          </cell>
          <cell r="CY217">
            <v>-148.67499999888241</v>
          </cell>
          <cell r="CZ217">
            <v>-134.77749999985099</v>
          </cell>
          <cell r="DA217">
            <v>-337.07499999925494</v>
          </cell>
          <cell r="DB217">
            <v>-10.543999999761581</v>
          </cell>
          <cell r="DC217">
            <v>-113.23499999940395</v>
          </cell>
          <cell r="DD217">
            <v>-9.6299999989569187</v>
          </cell>
          <cell r="DE217">
            <v>-1199.2045000195503</v>
          </cell>
          <cell r="DF217">
            <v>-0.26400000043213367</v>
          </cell>
          <cell r="DG217">
            <v>-7.6749999988824129</v>
          </cell>
          <cell r="DH217">
            <v>-0.85499999858438969</v>
          </cell>
          <cell r="DI217">
            <v>-0.23999999929219484</v>
          </cell>
          <cell r="DJ217">
            <v>-4.991499999538064</v>
          </cell>
          <cell r="DK217">
            <v>-247.44449999928474</v>
          </cell>
          <cell r="DL217">
            <v>-159.40650000050664</v>
          </cell>
          <cell r="DM217">
            <v>-237.89100000075996</v>
          </cell>
          <cell r="DN217">
            <v>-380.68999999947846</v>
          </cell>
          <cell r="DO217">
            <v>-17.537999999709427</v>
          </cell>
          <cell r="DP217">
            <v>-126.04000000283122</v>
          </cell>
          <cell r="DQ217">
            <v>-16.168999999761581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-393.29550000093877</v>
          </cell>
          <cell r="G218">
            <v>-327.11099999956787</v>
          </cell>
          <cell r="H218">
            <v>-316.67050000093877</v>
          </cell>
          <cell r="I218">
            <v>-138224.30700000003</v>
          </cell>
          <cell r="J218">
            <v>-849.67799999937415</v>
          </cell>
          <cell r="K218">
            <v>-38125.552500000224</v>
          </cell>
          <cell r="L218">
            <v>-7718.9709999999031</v>
          </cell>
          <cell r="M218">
            <v>-17949.815500000492</v>
          </cell>
          <cell r="N218">
            <v>-1811.2654999997467</v>
          </cell>
          <cell r="O218">
            <v>-591.08899999968708</v>
          </cell>
          <cell r="P218">
            <v>-1296.5989999994636</v>
          </cell>
          <cell r="Q218">
            <v>-334.48200000077486</v>
          </cell>
          <cell r="R218">
            <v>-39287.372999966145</v>
          </cell>
          <cell r="S218">
            <v>2413.0590000003576</v>
          </cell>
          <cell r="T218">
            <v>-173.12200000137091</v>
          </cell>
          <cell r="U218">
            <v>-833.0109999999404</v>
          </cell>
          <cell r="V218">
            <v>0</v>
          </cell>
          <cell r="W218">
            <v>3438.7034999998286</v>
          </cell>
          <cell r="X218">
            <v>-303.39599999971688</v>
          </cell>
          <cell r="Y218">
            <v>-11826.271999999881</v>
          </cell>
          <cell r="Z218">
            <v>-27269.580000000075</v>
          </cell>
          <cell r="AA218">
            <v>-4012.8849999997765</v>
          </cell>
          <cell r="AB218">
            <v>-350.57499999925494</v>
          </cell>
          <cell r="AC218">
            <v>-370.15949999913573</v>
          </cell>
          <cell r="AD218">
            <v>-0.13499999977648258</v>
          </cell>
          <cell r="AE218">
            <v>-23586.52500000596</v>
          </cell>
          <cell r="AF218">
            <v>0</v>
          </cell>
          <cell r="AG218">
            <v>-2.6900000013411045</v>
          </cell>
          <cell r="AH218">
            <v>-0.52899999916553497</v>
          </cell>
          <cell r="AI218">
            <v>0</v>
          </cell>
          <cell r="AJ218">
            <v>0</v>
          </cell>
          <cell r="AK218">
            <v>0</v>
          </cell>
          <cell r="AL218">
            <v>-5026.8719999995083</v>
          </cell>
          <cell r="AM218">
            <v>-18245.972500000149</v>
          </cell>
          <cell r="AN218">
            <v>-309.08200000040233</v>
          </cell>
          <cell r="AO218">
            <v>-1.3794999998062849</v>
          </cell>
          <cell r="AP218">
            <v>0</v>
          </cell>
          <cell r="AQ218">
            <v>0</v>
          </cell>
          <cell r="AR218">
            <v>-24208.418999999762</v>
          </cell>
          <cell r="AS218">
            <v>0</v>
          </cell>
          <cell r="AT218">
            <v>-2.9030000008642673</v>
          </cell>
          <cell r="AU218">
            <v>-1.4704999998211861</v>
          </cell>
          <cell r="AV218">
            <v>0</v>
          </cell>
          <cell r="AW218">
            <v>0</v>
          </cell>
          <cell r="AX218">
            <v>0</v>
          </cell>
          <cell r="AY218">
            <v>-16425.776499999687</v>
          </cell>
          <cell r="AZ218">
            <v>-7583.1689999997616</v>
          </cell>
          <cell r="BA218">
            <v>-165.59300000034273</v>
          </cell>
          <cell r="BB218">
            <v>-1.5570000000298023</v>
          </cell>
          <cell r="BC218">
            <v>-27.918999999761581</v>
          </cell>
          <cell r="BD218">
            <v>-3.0999999493360519E-2</v>
          </cell>
          <cell r="BE218">
            <v>-24619.873500034213</v>
          </cell>
          <cell r="BF218">
            <v>0</v>
          </cell>
          <cell r="BG218">
            <v>-2.9499999992549419</v>
          </cell>
          <cell r="BH218">
            <v>-0.93950000032782555</v>
          </cell>
          <cell r="BI218">
            <v>0</v>
          </cell>
          <cell r="BJ218">
            <v>-884.41200000047684</v>
          </cell>
          <cell r="BK218">
            <v>0</v>
          </cell>
          <cell r="BL218">
            <v>-3533.6380000002682</v>
          </cell>
          <cell r="BM218">
            <v>-20042.748999999836</v>
          </cell>
          <cell r="BN218">
            <v>-153.89299999922514</v>
          </cell>
          <cell r="BO218">
            <v>-1.2740000002086163</v>
          </cell>
          <cell r="BP218">
            <v>0</v>
          </cell>
          <cell r="BQ218">
            <v>-1.8000001087784767E-2</v>
          </cell>
          <cell r="BR218">
            <v>1329.8669999837875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1357.070000000298</v>
          </cell>
          <cell r="BZ218">
            <v>-14.174000000581145</v>
          </cell>
          <cell r="CA218">
            <v>-12.915999999269843</v>
          </cell>
          <cell r="CB218">
            <v>-0.11299999989569187</v>
          </cell>
          <cell r="CC218">
            <v>0</v>
          </cell>
          <cell r="CD218">
            <v>0</v>
          </cell>
          <cell r="CE218">
            <v>-45.211500003933907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-8.1429999992251396</v>
          </cell>
          <cell r="CM218">
            <v>-14.654999999329448</v>
          </cell>
          <cell r="CN218">
            <v>-22.075999999418855</v>
          </cell>
          <cell r="CO218">
            <v>-0.33750000037252903</v>
          </cell>
          <cell r="CP218">
            <v>0</v>
          </cell>
          <cell r="CQ218">
            <v>0</v>
          </cell>
          <cell r="CR218">
            <v>-1.9075000286102295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-0.77100000157952309</v>
          </cell>
          <cell r="CZ218">
            <v>-0.70000000111758709</v>
          </cell>
          <cell r="DA218">
            <v>-0.43050000071525574</v>
          </cell>
          <cell r="DB218">
            <v>-6.0000009834766388E-3</v>
          </cell>
          <cell r="DC218">
            <v>0</v>
          </cell>
          <cell r="DD218">
            <v>0</v>
          </cell>
          <cell r="DE218">
            <v>-0.45800000429153442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-0.45799999870359898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-42410.43030000478</v>
          </cell>
          <cell r="G220">
            <v>-21409.890359997749</v>
          </cell>
          <cell r="H220">
            <v>-12017.274819999933</v>
          </cell>
          <cell r="I220">
            <v>-135589.37342000008</v>
          </cell>
          <cell r="J220">
            <v>-25797.328299999237</v>
          </cell>
          <cell r="K220">
            <v>-44784.104259997606</v>
          </cell>
          <cell r="L220">
            <v>-69597.724499993026</v>
          </cell>
          <cell r="M220">
            <v>-70726.645740002394</v>
          </cell>
          <cell r="N220">
            <v>-45886.94659999758</v>
          </cell>
          <cell r="O220">
            <v>-21008.072799999267</v>
          </cell>
          <cell r="P220">
            <v>-18210.432549998164</v>
          </cell>
          <cell r="Q220">
            <v>-15101.753999993205</v>
          </cell>
          <cell r="R220">
            <v>-647731.81314998865</v>
          </cell>
          <cell r="S220">
            <v>-174244.53429999948</v>
          </cell>
          <cell r="T220">
            <v>-30420.420060008764</v>
          </cell>
          <cell r="U220">
            <v>-20034.925549991429</v>
          </cell>
          <cell r="V220">
            <v>-16513.384100005031</v>
          </cell>
          <cell r="W220">
            <v>-232688.14950000122</v>
          </cell>
          <cell r="X220">
            <v>44020.794399999082</v>
          </cell>
          <cell r="Y220">
            <v>-69180.502760000527</v>
          </cell>
          <cell r="Z220">
            <v>-72747.41998000443</v>
          </cell>
          <cell r="AA220">
            <v>-28628.739500001073</v>
          </cell>
          <cell r="AB220">
            <v>-22935.824200004339</v>
          </cell>
          <cell r="AC220">
            <v>-22554.078099995852</v>
          </cell>
          <cell r="AD220">
            <v>-1804.6295000016689</v>
          </cell>
          <cell r="AE220">
            <v>-267797.12354999781</v>
          </cell>
          <cell r="AF220">
            <v>57.204899996519089</v>
          </cell>
          <cell r="AG220">
            <v>-13096.951000005007</v>
          </cell>
          <cell r="AH220">
            <v>-7458.2196999937296</v>
          </cell>
          <cell r="AI220">
            <v>-9854.4134999997914</v>
          </cell>
          <cell r="AJ220">
            <v>-77.825500000268221</v>
          </cell>
          <cell r="AK220">
            <v>-2541.5973000004888</v>
          </cell>
          <cell r="AL220">
            <v>-75191.231170006096</v>
          </cell>
          <cell r="AM220">
            <v>-90366.958099998534</v>
          </cell>
          <cell r="AN220">
            <v>-31709.278920002282</v>
          </cell>
          <cell r="AO220">
            <v>-29268.597159996629</v>
          </cell>
          <cell r="AP220">
            <v>-7827.3771000057459</v>
          </cell>
          <cell r="AQ220">
            <v>-461.87900000065565</v>
          </cell>
          <cell r="AR220">
            <v>-234434.47760003805</v>
          </cell>
          <cell r="AS220">
            <v>-1174.3019999936223</v>
          </cell>
          <cell r="AT220">
            <v>-1616.546500004828</v>
          </cell>
          <cell r="AU220">
            <v>-10623.467299997807</v>
          </cell>
          <cell r="AV220">
            <v>-18182.753100000322</v>
          </cell>
          <cell r="AW220">
            <v>22904.854299999774</v>
          </cell>
          <cell r="AX220">
            <v>-7970.5188500024378</v>
          </cell>
          <cell r="AY220">
            <v>-81605.147950008512</v>
          </cell>
          <cell r="AZ220">
            <v>-84498.184200003743</v>
          </cell>
          <cell r="BA220">
            <v>-23528.572499997914</v>
          </cell>
          <cell r="BB220">
            <v>-11902.936899997294</v>
          </cell>
          <cell r="BC220">
            <v>-18707.799800001085</v>
          </cell>
          <cell r="BD220">
            <v>2470.8971999958158</v>
          </cell>
          <cell r="BE220">
            <v>-162205.33492994308</v>
          </cell>
          <cell r="BF220">
            <v>-1134.5376000031829</v>
          </cell>
          <cell r="BG220">
            <v>-1074.0469999983907</v>
          </cell>
          <cell r="BH220">
            <v>-16642.37120000273</v>
          </cell>
          <cell r="BI220">
            <v>-12968.983720004559</v>
          </cell>
          <cell r="BJ220">
            <v>129481.18859999999</v>
          </cell>
          <cell r="BK220">
            <v>-15191.561300002038</v>
          </cell>
          <cell r="BL220">
            <v>-81406.982149995863</v>
          </cell>
          <cell r="BM220">
            <v>-95679.01331999898</v>
          </cell>
          <cell r="BN220">
            <v>-44077.855840004981</v>
          </cell>
          <cell r="BO220">
            <v>-11649.12539999187</v>
          </cell>
          <cell r="BP220">
            <v>-14453.98900000006</v>
          </cell>
          <cell r="BQ220">
            <v>2591.9429999962449</v>
          </cell>
          <cell r="BR220">
            <v>-528747.29540997744</v>
          </cell>
          <cell r="BS220">
            <v>-3985.4420000016689</v>
          </cell>
          <cell r="BT220">
            <v>-5250.5010000094771</v>
          </cell>
          <cell r="BU220">
            <v>-20514.731399998069</v>
          </cell>
          <cell r="BV220">
            <v>-20485.204099997878</v>
          </cell>
          <cell r="BW220">
            <v>-104.22899999842048</v>
          </cell>
          <cell r="BX220">
            <v>-21045.607960000634</v>
          </cell>
          <cell r="BY220">
            <v>-309875.8159000054</v>
          </cell>
          <cell r="BZ220">
            <v>-70572.411800004542</v>
          </cell>
          <cell r="CA220">
            <v>-48840.149650000036</v>
          </cell>
          <cell r="CB220">
            <v>-25220.944099999964</v>
          </cell>
          <cell r="CC220">
            <v>-2802.4649999961257</v>
          </cell>
          <cell r="CD220">
            <v>-49.793499998748302</v>
          </cell>
          <cell r="CE220">
            <v>-535475.73119997978</v>
          </cell>
          <cell r="CF220">
            <v>-19.280000001192093</v>
          </cell>
          <cell r="CG220">
            <v>-1426.222000002861</v>
          </cell>
          <cell r="CH220">
            <v>-3046.737399995327</v>
          </cell>
          <cell r="CI220">
            <v>-31790.365800000727</v>
          </cell>
          <cell r="CJ220">
            <v>-5100.6369999982417</v>
          </cell>
          <cell r="CK220">
            <v>-275491.85159999877</v>
          </cell>
          <cell r="CL220">
            <v>-38856.861100003123</v>
          </cell>
          <cell r="CM220">
            <v>-97450.924299992621</v>
          </cell>
          <cell r="CN220">
            <v>-37808.754300005734</v>
          </cell>
          <cell r="CO220">
            <v>-34918.122200004756</v>
          </cell>
          <cell r="CP220">
            <v>-8051.1515000015497</v>
          </cell>
          <cell r="CQ220">
            <v>-1514.8240000009537</v>
          </cell>
          <cell r="CR220">
            <v>-3486.5500001907349</v>
          </cell>
          <cell r="CS220">
            <v>-2.2800000011920929</v>
          </cell>
          <cell r="CT220">
            <v>-29.096000000834465</v>
          </cell>
          <cell r="CU220">
            <v>-136.31769999861717</v>
          </cell>
          <cell r="CV220">
            <v>-714.44189999997616</v>
          </cell>
          <cell r="CW220">
            <v>-10.809999998658895</v>
          </cell>
          <cell r="CX220">
            <v>-516.24000000208616</v>
          </cell>
          <cell r="CY220">
            <v>-377.66249999403954</v>
          </cell>
          <cell r="CZ220">
            <v>-361.75500000268221</v>
          </cell>
          <cell r="DA220">
            <v>-977.69789999723434</v>
          </cell>
          <cell r="DB220">
            <v>-236.63299999386072</v>
          </cell>
          <cell r="DC220">
            <v>-113.98600000143051</v>
          </cell>
          <cell r="DD220">
            <v>-9.630000002682209</v>
          </cell>
          <cell r="DE220">
            <v>-2213.2826001644135</v>
          </cell>
          <cell r="DF220">
            <v>-19.255000002682209</v>
          </cell>
          <cell r="DG220">
            <v>-7.6749999970197678</v>
          </cell>
          <cell r="DH220">
            <v>-0.97100000083446503</v>
          </cell>
          <cell r="DI220">
            <v>-123.33600000292063</v>
          </cell>
          <cell r="DJ220">
            <v>-4.9915000014007092</v>
          </cell>
          <cell r="DK220">
            <v>-510.12309999763966</v>
          </cell>
          <cell r="DL220">
            <v>-200.48700000345707</v>
          </cell>
          <cell r="DM220">
            <v>-337.79150000959635</v>
          </cell>
          <cell r="DN220">
            <v>-710.9539999961853</v>
          </cell>
          <cell r="DO220">
            <v>-154.93600000441074</v>
          </cell>
          <cell r="DP220">
            <v>-126.59350000321865</v>
          </cell>
          <cell r="DQ220">
            <v>-16.168999999761581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-42410.43030000478</v>
          </cell>
          <cell r="G226">
            <v>-21409.890359997749</v>
          </cell>
          <cell r="H226">
            <v>-12017.274819999933</v>
          </cell>
          <cell r="I226">
            <v>-135589.37342000008</v>
          </cell>
          <cell r="J226">
            <v>-25797.328299999237</v>
          </cell>
          <cell r="K226">
            <v>-44784.104259997606</v>
          </cell>
          <cell r="L226">
            <v>-69597.724499993026</v>
          </cell>
          <cell r="M226">
            <v>-70726.645740002394</v>
          </cell>
          <cell r="N226">
            <v>-45886.94659999758</v>
          </cell>
          <cell r="O226">
            <v>-21008.072799999267</v>
          </cell>
          <cell r="P226">
            <v>-18210.432549998164</v>
          </cell>
          <cell r="Q226">
            <v>-15101.753999993205</v>
          </cell>
          <cell r="R226">
            <v>-647731.81314998865</v>
          </cell>
          <cell r="S226">
            <v>-174244.53429999948</v>
          </cell>
          <cell r="T226">
            <v>-30420.420060008764</v>
          </cell>
          <cell r="U226">
            <v>-20034.925549991429</v>
          </cell>
          <cell r="V226">
            <v>-16513.384100005031</v>
          </cell>
          <cell r="W226">
            <v>-232688.14950000122</v>
          </cell>
          <cell r="X226">
            <v>44020.794399999082</v>
          </cell>
          <cell r="Y226">
            <v>-69180.502760000527</v>
          </cell>
          <cell r="Z226">
            <v>-72747.41998000443</v>
          </cell>
          <cell r="AA226">
            <v>-28628.739500001073</v>
          </cell>
          <cell r="AB226">
            <v>-22935.824200004339</v>
          </cell>
          <cell r="AC226">
            <v>-22554.078099995852</v>
          </cell>
          <cell r="AD226">
            <v>-1804.6295000016689</v>
          </cell>
          <cell r="AE226">
            <v>-267797.12354999781</v>
          </cell>
          <cell r="AF226">
            <v>57.204899996519089</v>
          </cell>
          <cell r="AG226">
            <v>-13096.951000005007</v>
          </cell>
          <cell r="AH226">
            <v>-7458.2196999937296</v>
          </cell>
          <cell r="AI226">
            <v>-9854.4134999997914</v>
          </cell>
          <cell r="AJ226">
            <v>-77.825500000268221</v>
          </cell>
          <cell r="AK226">
            <v>-2541.5973000004888</v>
          </cell>
          <cell r="AL226">
            <v>-75191.231170006096</v>
          </cell>
          <cell r="AM226">
            <v>-90366.958099998534</v>
          </cell>
          <cell r="AN226">
            <v>-31709.278920002282</v>
          </cell>
          <cell r="AO226">
            <v>-29268.597159996629</v>
          </cell>
          <cell r="AP226">
            <v>-7827.3771000057459</v>
          </cell>
          <cell r="AQ226">
            <v>-461.87900000065565</v>
          </cell>
          <cell r="AR226">
            <v>-234434.47760003805</v>
          </cell>
          <cell r="AS226">
            <v>-1174.3019999936223</v>
          </cell>
          <cell r="AT226">
            <v>-1616.546500004828</v>
          </cell>
          <cell r="AU226">
            <v>-10623.467299997807</v>
          </cell>
          <cell r="AV226">
            <v>-18182.753100000322</v>
          </cell>
          <cell r="AW226">
            <v>22904.854299999774</v>
          </cell>
          <cell r="AX226">
            <v>-7970.5188500024378</v>
          </cell>
          <cell r="AY226">
            <v>-81605.147950008512</v>
          </cell>
          <cell r="AZ226">
            <v>-84498.184200003743</v>
          </cell>
          <cell r="BA226">
            <v>-23528.572499997914</v>
          </cell>
          <cell r="BB226">
            <v>-11902.936899997294</v>
          </cell>
          <cell r="BC226">
            <v>-18707.799800001085</v>
          </cell>
          <cell r="BD226">
            <v>2470.8971999958158</v>
          </cell>
          <cell r="BE226">
            <v>-162205.33492994308</v>
          </cell>
          <cell r="BF226">
            <v>-1134.5376000031829</v>
          </cell>
          <cell r="BG226">
            <v>-1074.0469999983907</v>
          </cell>
          <cell r="BH226">
            <v>-16642.37120000273</v>
          </cell>
          <cell r="BI226">
            <v>-12968.983720004559</v>
          </cell>
          <cell r="BJ226">
            <v>129481.18859999999</v>
          </cell>
          <cell r="BK226">
            <v>-15191.561300002038</v>
          </cell>
          <cell r="BL226">
            <v>-81406.982149995863</v>
          </cell>
          <cell r="BM226">
            <v>-95679.01331999898</v>
          </cell>
          <cell r="BN226">
            <v>-44077.855840004981</v>
          </cell>
          <cell r="BO226">
            <v>-11649.12539999187</v>
          </cell>
          <cell r="BP226">
            <v>-14453.98900000006</v>
          </cell>
          <cell r="BQ226">
            <v>2591.9429999962449</v>
          </cell>
          <cell r="BR226">
            <v>-528747.29540997744</v>
          </cell>
          <cell r="BS226">
            <v>-3985.4420000016689</v>
          </cell>
          <cell r="BT226">
            <v>-5250.5010000094771</v>
          </cell>
          <cell r="BU226">
            <v>-20514.731399998069</v>
          </cell>
          <cell r="BV226">
            <v>-20485.204099997878</v>
          </cell>
          <cell r="BW226">
            <v>-104.22899999842048</v>
          </cell>
          <cell r="BX226">
            <v>-21045.607960000634</v>
          </cell>
          <cell r="BY226">
            <v>-309875.8159000054</v>
          </cell>
          <cell r="BZ226">
            <v>-70572.411800004542</v>
          </cell>
          <cell r="CA226">
            <v>-48840.149650000036</v>
          </cell>
          <cell r="CB226">
            <v>-25220.944099999964</v>
          </cell>
          <cell r="CC226">
            <v>-2802.4649999961257</v>
          </cell>
          <cell r="CD226">
            <v>-49.793499998748302</v>
          </cell>
          <cell r="CE226">
            <v>-535475.73119997978</v>
          </cell>
          <cell r="CF226">
            <v>-19.280000001192093</v>
          </cell>
          <cell r="CG226">
            <v>-1426.222000002861</v>
          </cell>
          <cell r="CH226">
            <v>-3046.737399995327</v>
          </cell>
          <cell r="CI226">
            <v>-31790.365800000727</v>
          </cell>
          <cell r="CJ226">
            <v>-5100.6369999982417</v>
          </cell>
          <cell r="CK226">
            <v>-275491.85159999877</v>
          </cell>
          <cell r="CL226">
            <v>-38856.861100003123</v>
          </cell>
          <cell r="CM226">
            <v>-97450.924299992621</v>
          </cell>
          <cell r="CN226">
            <v>-37808.754300005734</v>
          </cell>
          <cell r="CO226">
            <v>-34918.122200004756</v>
          </cell>
          <cell r="CP226">
            <v>-8051.1515000015497</v>
          </cell>
          <cell r="CQ226">
            <v>-1514.8240000009537</v>
          </cell>
          <cell r="CR226">
            <v>-3486.5500001907349</v>
          </cell>
          <cell r="CS226">
            <v>-2.2800000011920929</v>
          </cell>
          <cell r="CT226">
            <v>-29.096000000834465</v>
          </cell>
          <cell r="CU226">
            <v>-136.31769999861717</v>
          </cell>
          <cell r="CV226">
            <v>-714.44189999997616</v>
          </cell>
          <cell r="CW226">
            <v>-10.809999998658895</v>
          </cell>
          <cell r="CX226">
            <v>-516.24000000208616</v>
          </cell>
          <cell r="CY226">
            <v>-377.66249999403954</v>
          </cell>
          <cell r="CZ226">
            <v>-361.75500000268221</v>
          </cell>
          <cell r="DA226">
            <v>-977.69789999723434</v>
          </cell>
          <cell r="DB226">
            <v>-236.63299999386072</v>
          </cell>
          <cell r="DC226">
            <v>-113.98600000143051</v>
          </cell>
          <cell r="DD226">
            <v>-9.630000002682209</v>
          </cell>
          <cell r="DE226">
            <v>-2213.2826001644135</v>
          </cell>
          <cell r="DF226">
            <v>-19.255000002682209</v>
          </cell>
          <cell r="DG226">
            <v>-7.6749999970197678</v>
          </cell>
          <cell r="DH226">
            <v>-0.97100000083446503</v>
          </cell>
          <cell r="DI226">
            <v>-123.33600000292063</v>
          </cell>
          <cell r="DJ226">
            <v>-4.9915000014007092</v>
          </cell>
          <cell r="DK226">
            <v>-510.12309999763966</v>
          </cell>
          <cell r="DL226">
            <v>-200.48700000345707</v>
          </cell>
          <cell r="DM226">
            <v>-337.79150000959635</v>
          </cell>
          <cell r="DN226">
            <v>-710.9539999961853</v>
          </cell>
          <cell r="DO226">
            <v>-154.93600000441074</v>
          </cell>
          <cell r="DP226">
            <v>-126.59350000321865</v>
          </cell>
          <cell r="DQ226">
            <v>-16.168999999761581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7914.9965700000175</v>
          </cell>
          <cell r="G231">
            <v>9174.6989699999685</v>
          </cell>
          <cell r="H231">
            <v>13819.398766829283</v>
          </cell>
          <cell r="I231">
            <v>15934.529100000043</v>
          </cell>
          <cell r="J231">
            <v>18445.476159999962</v>
          </cell>
          <cell r="K231">
            <v>19596.22649999999</v>
          </cell>
          <cell r="L231">
            <v>17737.078420000034</v>
          </cell>
          <cell r="M231">
            <v>17765.952129999991</v>
          </cell>
          <cell r="N231">
            <v>15660.486000000034</v>
          </cell>
          <cell r="O231">
            <v>12696.350700000068</v>
          </cell>
          <cell r="P231">
            <v>8551.5287999999709</v>
          </cell>
          <cell r="Q231">
            <v>6597.2386500000139</v>
          </cell>
          <cell r="R231">
            <v>164806.773611743</v>
          </cell>
          <cell r="S231">
            <v>7975.1343999999808</v>
          </cell>
          <cell r="T231">
            <v>8925.61599999998</v>
          </cell>
          <cell r="U231">
            <v>13900.871199999936</v>
          </cell>
          <cell r="V231">
            <v>16055.568000000087</v>
          </cell>
          <cell r="W231">
            <v>18595.953611742938</v>
          </cell>
          <cell r="X231">
            <v>19745.087999999989</v>
          </cell>
          <cell r="Y231">
            <v>17871.797599999933</v>
          </cell>
          <cell r="Z231">
            <v>17900.813599999994</v>
          </cell>
          <cell r="AA231">
            <v>15779.400000000023</v>
          </cell>
          <cell r="AB231">
            <v>12792.732799999998</v>
          </cell>
          <cell r="AC231">
            <v>8616.4560000000056</v>
          </cell>
          <cell r="AD231">
            <v>6647.3424000000232</v>
          </cell>
          <cell r="AE231">
            <v>170519.97853650153</v>
          </cell>
          <cell r="AF231">
            <v>8232.8023699999903</v>
          </cell>
          <cell r="AG231">
            <v>9214.0325199999497</v>
          </cell>
          <cell r="AH231">
            <v>14511.270907927305</v>
          </cell>
          <cell r="AI231">
            <v>16613.201654194971</v>
          </cell>
          <cell r="AJ231">
            <v>19248.32311323355</v>
          </cell>
          <cell r="AK231">
            <v>20519.35130114574</v>
          </cell>
          <cell r="AL231">
            <v>18449.310549999936</v>
          </cell>
          <cell r="AM231">
            <v>18479.311730000074</v>
          </cell>
          <cell r="AN231">
            <v>16289.306099999929</v>
          </cell>
          <cell r="AO231">
            <v>13206.102609999944</v>
          </cell>
          <cell r="AP231">
            <v>8894.8776000000071</v>
          </cell>
          <cell r="AQ231">
            <v>6862.0880800000159</v>
          </cell>
          <cell r="AR231">
            <v>171534.51364894491</v>
          </cell>
          <cell r="AS231">
            <v>8290.3548000000301</v>
          </cell>
          <cell r="AT231">
            <v>9278.3577599999844</v>
          </cell>
          <cell r="AU231">
            <v>14508.243820306845</v>
          </cell>
          <cell r="AV231">
            <v>16833.502448262298</v>
          </cell>
          <cell r="AW231">
            <v>19343.308020375553</v>
          </cell>
          <cell r="AX231">
            <v>20525.500799999922</v>
          </cell>
          <cell r="AY231">
            <v>18578.159879999934</v>
          </cell>
          <cell r="AZ231">
            <v>18608.392319999984</v>
          </cell>
          <cell r="BA231">
            <v>16403.158799999976</v>
          </cell>
          <cell r="BB231">
            <v>13298.44571999996</v>
          </cell>
          <cell r="BC231">
            <v>8957.0628000000142</v>
          </cell>
          <cell r="BD231">
            <v>6910.0264800000004</v>
          </cell>
          <cell r="BE231">
            <v>177053.50315764174</v>
          </cell>
          <cell r="BF231">
            <v>8543.5026599999983</v>
          </cell>
          <cell r="BG231">
            <v>9903.1786800000118</v>
          </cell>
          <cell r="BH231">
            <v>14949.457197296899</v>
          </cell>
          <cell r="BI231">
            <v>17217.370131583186</v>
          </cell>
          <cell r="BJ231">
            <v>20005.604758760775</v>
          </cell>
          <cell r="BK231">
            <v>21152.222999999998</v>
          </cell>
          <cell r="BL231">
            <v>19145.490570000024</v>
          </cell>
          <cell r="BM231">
            <v>19176.613950000028</v>
          </cell>
          <cell r="BN231">
            <v>16904.030400000047</v>
          </cell>
          <cell r="BO231">
            <v>13704.508830000064</v>
          </cell>
          <cell r="BP231">
            <v>9230.5260000000126</v>
          </cell>
          <cell r="BQ231">
            <v>7120.9969799999963</v>
          </cell>
          <cell r="BR231">
            <v>178330.4429123532</v>
          </cell>
          <cell r="BS231">
            <v>8598.4923200000194</v>
          </cell>
          <cell r="BT231">
            <v>9622.3698386067408</v>
          </cell>
          <cell r="BU231">
            <v>15365.565970518044</v>
          </cell>
          <cell r="BV231">
            <v>17331.200361330411</v>
          </cell>
          <cell r="BW231">
            <v>20223.619569990435</v>
          </cell>
          <cell r="BX231">
            <v>21288.219366055913</v>
          </cell>
          <cell r="BY231">
            <v>19268.736960000009</v>
          </cell>
          <cell r="BZ231">
            <v>19300.081679999945</v>
          </cell>
          <cell r="CA231">
            <v>17012.820000000065</v>
          </cell>
          <cell r="CB231">
            <v>13834.426139702788</v>
          </cell>
          <cell r="CC231">
            <v>9290.5052604619996</v>
          </cell>
          <cell r="CD231">
            <v>7194.4054456865415</v>
          </cell>
          <cell r="CE231">
            <v>183231.0030461615</v>
          </cell>
          <cell r="CF231">
            <v>8848.0180558205466</v>
          </cell>
          <cell r="CG231">
            <v>9901.183503549255</v>
          </cell>
          <cell r="CH231">
            <v>15706.825965474243</v>
          </cell>
          <cell r="CI231">
            <v>17849.727991207386</v>
          </cell>
          <cell r="CJ231">
            <v>20675.198368379148</v>
          </cell>
          <cell r="CK231">
            <v>21938.532794255181</v>
          </cell>
          <cell r="CL231">
            <v>19825.931579999975</v>
          </cell>
          <cell r="CM231">
            <v>19858.260239999974</v>
          </cell>
          <cell r="CN231">
            <v>17504.841899999999</v>
          </cell>
          <cell r="CO231">
            <v>14191.576490000007</v>
          </cell>
          <cell r="CP231">
            <v>9556.7557374762837</v>
          </cell>
          <cell r="CQ231">
            <v>7374.1504200000199</v>
          </cell>
          <cell r="CR231">
            <v>142405.86036413722</v>
          </cell>
          <cell r="CS231">
            <v>6892.0359399999143</v>
          </cell>
          <cell r="CT231">
            <v>7713.4625969487242</v>
          </cell>
          <cell r="CU231">
            <v>12013.982418601809</v>
          </cell>
          <cell r="CV231">
            <v>13875.122863621451</v>
          </cell>
          <cell r="CW231">
            <v>16050.520464536268</v>
          </cell>
          <cell r="CX231">
            <v>17063.540999999968</v>
          </cell>
          <cell r="CY231">
            <v>15444.642989999964</v>
          </cell>
          <cell r="CZ231">
            <v>15469.794219999982</v>
          </cell>
          <cell r="DA231">
            <v>13636.563600000052</v>
          </cell>
          <cell r="DB231">
            <v>11055.370349999983</v>
          </cell>
          <cell r="DC231">
            <v>7446.2755036963499</v>
          </cell>
          <cell r="DD231">
            <v>5744.5484167333925</v>
          </cell>
          <cell r="DE231">
            <v>143984.92329803342</v>
          </cell>
          <cell r="DF231">
            <v>6954.45723</v>
          </cell>
          <cell r="DG231">
            <v>8061.2408232574817</v>
          </cell>
          <cell r="DH231">
            <v>12122.359794209944</v>
          </cell>
          <cell r="DI231">
            <v>14002.802963742753</v>
          </cell>
          <cell r="DJ231">
            <v>16205.79897366371</v>
          </cell>
          <cell r="DK231">
            <v>17218.046700000006</v>
          </cell>
          <cell r="DL231">
            <v>15584.497940000088</v>
          </cell>
          <cell r="DM231">
            <v>15609.834550000029</v>
          </cell>
          <cell r="DN231">
            <v>13759.973399999959</v>
          </cell>
          <cell r="DO231">
            <v>11155.543130000005</v>
          </cell>
          <cell r="DP231">
            <v>7513.6991999999736</v>
          </cell>
          <cell r="DQ231">
            <v>5796.6685931606335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3">
          <cell r="F233">
            <v>7914.9965700000175</v>
          </cell>
          <cell r="G233">
            <v>9174.6989699999685</v>
          </cell>
          <cell r="H233">
            <v>13819.398766829283</v>
          </cell>
          <cell r="I233">
            <v>15934.529100000043</v>
          </cell>
          <cell r="J233">
            <v>18445.476159999962</v>
          </cell>
          <cell r="K233">
            <v>19596.22649999999</v>
          </cell>
          <cell r="L233">
            <v>17737.078420000034</v>
          </cell>
          <cell r="M233">
            <v>17765.952129999991</v>
          </cell>
          <cell r="N233">
            <v>15660.486000000034</v>
          </cell>
          <cell r="O233">
            <v>12696.350700000068</v>
          </cell>
          <cell r="P233">
            <v>8551.5287999999709</v>
          </cell>
          <cell r="Q233">
            <v>6597.2386500000139</v>
          </cell>
          <cell r="R233">
            <v>164806.773611743</v>
          </cell>
          <cell r="S233">
            <v>7975.1343999999808</v>
          </cell>
          <cell r="T233">
            <v>8925.61599999998</v>
          </cell>
          <cell r="U233">
            <v>13900.871199999936</v>
          </cell>
          <cell r="V233">
            <v>16055.568000000087</v>
          </cell>
          <cell r="W233">
            <v>18595.953611742938</v>
          </cell>
          <cell r="X233">
            <v>19745.087999999989</v>
          </cell>
          <cell r="Y233">
            <v>17871.797599999933</v>
          </cell>
          <cell r="Z233">
            <v>17900.813599999994</v>
          </cell>
          <cell r="AA233">
            <v>15779.400000000023</v>
          </cell>
          <cell r="AB233">
            <v>12792.732799999998</v>
          </cell>
          <cell r="AC233">
            <v>8616.4560000000056</v>
          </cell>
          <cell r="AD233">
            <v>6647.3424000000232</v>
          </cell>
          <cell r="AE233">
            <v>170519.97853650153</v>
          </cell>
          <cell r="AF233">
            <v>8232.8023699999903</v>
          </cell>
          <cell r="AG233">
            <v>9214.0325199999497</v>
          </cell>
          <cell r="AH233">
            <v>14511.270907927305</v>
          </cell>
          <cell r="AI233">
            <v>16613.201654194971</v>
          </cell>
          <cell r="AJ233">
            <v>19248.32311323355</v>
          </cell>
          <cell r="AK233">
            <v>20519.35130114574</v>
          </cell>
          <cell r="AL233">
            <v>18449.310549999936</v>
          </cell>
          <cell r="AM233">
            <v>18479.311730000074</v>
          </cell>
          <cell r="AN233">
            <v>16289.306099999929</v>
          </cell>
          <cell r="AO233">
            <v>13206.102609999944</v>
          </cell>
          <cell r="AP233">
            <v>8894.8776000000071</v>
          </cell>
          <cell r="AQ233">
            <v>6862.0880800000159</v>
          </cell>
          <cell r="AR233">
            <v>171534.51364894491</v>
          </cell>
          <cell r="AS233">
            <v>8290.3548000000301</v>
          </cell>
          <cell r="AT233">
            <v>9278.3577599999844</v>
          </cell>
          <cell r="AU233">
            <v>14508.243820306845</v>
          </cell>
          <cell r="AV233">
            <v>16833.502448262298</v>
          </cell>
          <cell r="AW233">
            <v>19343.308020375553</v>
          </cell>
          <cell r="AX233">
            <v>20525.500799999922</v>
          </cell>
          <cell r="AY233">
            <v>18578.159879999934</v>
          </cell>
          <cell r="AZ233">
            <v>18608.392319999984</v>
          </cell>
          <cell r="BA233">
            <v>16403.158799999976</v>
          </cell>
          <cell r="BB233">
            <v>13298.44571999996</v>
          </cell>
          <cell r="BC233">
            <v>8957.0628000000142</v>
          </cell>
          <cell r="BD233">
            <v>6910.0264800000004</v>
          </cell>
          <cell r="BE233">
            <v>177053.50315764174</v>
          </cell>
          <cell r="BF233">
            <v>8543.5026599999983</v>
          </cell>
          <cell r="BG233">
            <v>9903.1786800000118</v>
          </cell>
          <cell r="BH233">
            <v>14949.457197296899</v>
          </cell>
          <cell r="BI233">
            <v>17217.370131583186</v>
          </cell>
          <cell r="BJ233">
            <v>20005.604758760775</v>
          </cell>
          <cell r="BK233">
            <v>21152.222999999998</v>
          </cell>
          <cell r="BL233">
            <v>19145.490570000024</v>
          </cell>
          <cell r="BM233">
            <v>19176.613950000028</v>
          </cell>
          <cell r="BN233">
            <v>16904.030400000047</v>
          </cell>
          <cell r="BO233">
            <v>13704.508830000064</v>
          </cell>
          <cell r="BP233">
            <v>9230.5260000000126</v>
          </cell>
          <cell r="BQ233">
            <v>7120.9969799999963</v>
          </cell>
          <cell r="BR233">
            <v>178330.4429123532</v>
          </cell>
          <cell r="BS233">
            <v>8598.4923200000194</v>
          </cell>
          <cell r="BT233">
            <v>9622.3698386067408</v>
          </cell>
          <cell r="BU233">
            <v>15365.565970518044</v>
          </cell>
          <cell r="BV233">
            <v>17331.200361330411</v>
          </cell>
          <cell r="BW233">
            <v>20223.619569990435</v>
          </cell>
          <cell r="BX233">
            <v>21288.219366055913</v>
          </cell>
          <cell r="BY233">
            <v>19268.736960000009</v>
          </cell>
          <cell r="BZ233">
            <v>19300.081679999945</v>
          </cell>
          <cell r="CA233">
            <v>17012.820000000065</v>
          </cell>
          <cell r="CB233">
            <v>13834.426139702788</v>
          </cell>
          <cell r="CC233">
            <v>9290.5052604619996</v>
          </cell>
          <cell r="CD233">
            <v>7194.4054456865415</v>
          </cell>
          <cell r="CE233">
            <v>183231.0030461615</v>
          </cell>
          <cell r="CF233">
            <v>8848.0180558205466</v>
          </cell>
          <cell r="CG233">
            <v>9901.183503549255</v>
          </cell>
          <cell r="CH233">
            <v>15706.825965474243</v>
          </cell>
          <cell r="CI233">
            <v>17849.727991207386</v>
          </cell>
          <cell r="CJ233">
            <v>20675.198368379148</v>
          </cell>
          <cell r="CK233">
            <v>21938.532794255181</v>
          </cell>
          <cell r="CL233">
            <v>19825.931579999975</v>
          </cell>
          <cell r="CM233">
            <v>19858.260239999974</v>
          </cell>
          <cell r="CN233">
            <v>17504.841899999999</v>
          </cell>
          <cell r="CO233">
            <v>14191.576490000007</v>
          </cell>
          <cell r="CP233">
            <v>9556.7557374762837</v>
          </cell>
          <cell r="CQ233">
            <v>7374.1504200000199</v>
          </cell>
          <cell r="CR233">
            <v>142405.86036413722</v>
          </cell>
          <cell r="CS233">
            <v>6892.0359399999143</v>
          </cell>
          <cell r="CT233">
            <v>7713.4625969487242</v>
          </cell>
          <cell r="CU233">
            <v>12013.982418601809</v>
          </cell>
          <cell r="CV233">
            <v>13875.122863621451</v>
          </cell>
          <cell r="CW233">
            <v>16050.520464536268</v>
          </cell>
          <cell r="CX233">
            <v>17063.540999999968</v>
          </cell>
          <cell r="CY233">
            <v>15444.642989999964</v>
          </cell>
          <cell r="CZ233">
            <v>15469.794219999982</v>
          </cell>
          <cell r="DA233">
            <v>13636.563600000052</v>
          </cell>
          <cell r="DB233">
            <v>11055.370349999983</v>
          </cell>
          <cell r="DC233">
            <v>7446.2755036963499</v>
          </cell>
          <cell r="DD233">
            <v>5744.5484167333925</v>
          </cell>
          <cell r="DE233">
            <v>143984.92329803342</v>
          </cell>
          <cell r="DF233">
            <v>6954.45723</v>
          </cell>
          <cell r="DG233">
            <v>8061.2408232574817</v>
          </cell>
          <cell r="DH233">
            <v>12122.359794209944</v>
          </cell>
          <cell r="DI233">
            <v>14002.802963742753</v>
          </cell>
          <cell r="DJ233">
            <v>16205.79897366371</v>
          </cell>
          <cell r="DK233">
            <v>17218.046700000006</v>
          </cell>
          <cell r="DL233">
            <v>15584.497940000088</v>
          </cell>
          <cell r="DM233">
            <v>15609.834550000029</v>
          </cell>
          <cell r="DN233">
            <v>13759.973399999959</v>
          </cell>
          <cell r="DO233">
            <v>11155.543130000005</v>
          </cell>
          <cell r="DP233">
            <v>7513.6991999999736</v>
          </cell>
          <cell r="DQ233">
            <v>5796.6685931606335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-1045303.3999999999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-1045303.3999999999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-1072603.7999999998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-1072603.7999999998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-1106676.5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-1106676.5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-1177120.6950000003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-1177120.6950000003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-1226608.129999999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-1226608.129999999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-1007605.3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-1007605.3</v>
          </cell>
          <cell r="CE240">
            <v>-1086687.2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-1086687.2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-1.676755000000002E-3</v>
          </cell>
          <cell r="S251">
            <v>0</v>
          </cell>
          <cell r="T251">
            <v>-1.0661800000000277E-4</v>
          </cell>
          <cell r="U251">
            <v>-1.292690000000013E-4</v>
          </cell>
          <cell r="V251">
            <v>-1.3243200000000177E-4</v>
          </cell>
          <cell r="W251">
            <v>-2.1974300000000141E-4</v>
          </cell>
          <cell r="X251">
            <v>-3.9293400000000103E-4</v>
          </cell>
          <cell r="Y251">
            <v>-1.4371300000000017E-4</v>
          </cell>
          <cell r="Z251">
            <v>-1.1199999999999752E-4</v>
          </cell>
          <cell r="AA251">
            <v>-2.4260799999999832E-4</v>
          </cell>
          <cell r="AB251">
            <v>-1.5514200000000047E-4</v>
          </cell>
          <cell r="AC251">
            <v>-2.9355000000001741E-5</v>
          </cell>
          <cell r="AD251">
            <v>-1.2940999999998953E-5</v>
          </cell>
          <cell r="AE251">
            <v>-1.3789010000000157E-3</v>
          </cell>
          <cell r="AF251">
            <v>0</v>
          </cell>
          <cell r="AG251">
            <v>-5.0282000000002186E-5</v>
          </cell>
          <cell r="AH251">
            <v>-1.602360000000011E-4</v>
          </cell>
          <cell r="AI251">
            <v>-1.8949000000000049E-4</v>
          </cell>
          <cell r="AJ251">
            <v>-1.1678299999999878E-4</v>
          </cell>
          <cell r="AK251">
            <v>-3.5757300000000339E-4</v>
          </cell>
          <cell r="AL251">
            <v>-9.6687000000001549E-5</v>
          </cell>
          <cell r="AM251">
            <v>-8.1706000000000834E-5</v>
          </cell>
          <cell r="AN251">
            <v>-1.6989400000000029E-4</v>
          </cell>
          <cell r="AO251">
            <v>-1.2348899999999746E-4</v>
          </cell>
          <cell r="AP251">
            <v>-1.8734000000002887E-5</v>
          </cell>
          <cell r="AQ251">
            <v>-1.402699999999979E-5</v>
          </cell>
          <cell r="AR251">
            <v>-1.4745649999999555E-3</v>
          </cell>
          <cell r="AS251">
            <v>-5.7809999999998418E-6</v>
          </cell>
          <cell r="AT251">
            <v>-1.7156000000000809E-5</v>
          </cell>
          <cell r="AU251">
            <v>-2.5310999999999736E-4</v>
          </cell>
          <cell r="AV251">
            <v>-1.9326899999999939E-4</v>
          </cell>
          <cell r="AW251">
            <v>-2.0360800000000095E-4</v>
          </cell>
          <cell r="AX251">
            <v>-3.3571400000000085E-4</v>
          </cell>
          <cell r="AY251">
            <v>-1.0004899999999789E-4</v>
          </cell>
          <cell r="AZ251">
            <v>-1.7133899999999952E-4</v>
          </cell>
          <cell r="BA251">
            <v>-1.4330400000000035E-4</v>
          </cell>
          <cell r="BB251">
            <v>-3.5616000000002201E-5</v>
          </cell>
          <cell r="BC251">
            <v>-1.5619000000001437E-5</v>
          </cell>
          <cell r="BD251">
            <v>0</v>
          </cell>
          <cell r="BE251">
            <v>-1.3888450000000274E-3</v>
          </cell>
          <cell r="BF251">
            <v>-2.6894999999999003E-5</v>
          </cell>
          <cell r="BG251">
            <v>-2.239999999999881E-5</v>
          </cell>
          <cell r="BH251">
            <v>-1.1042700000000322E-4</v>
          </cell>
          <cell r="BI251">
            <v>-3.291490000000008E-4</v>
          </cell>
          <cell r="BJ251">
            <v>-3.1773900000000091E-4</v>
          </cell>
          <cell r="BK251">
            <v>-1.7455800000000174E-4</v>
          </cell>
          <cell r="BL251">
            <v>-4.7044999999999032E-5</v>
          </cell>
          <cell r="BM251">
            <v>-9.2337000000001362E-5</v>
          </cell>
          <cell r="BN251">
            <v>-8.3690999999996851E-5</v>
          </cell>
          <cell r="BO251">
            <v>-1.5069100000000141E-4</v>
          </cell>
          <cell r="BP251">
            <v>-5.3899999999974801E-6</v>
          </cell>
          <cell r="BQ251">
            <v>-2.8522999999999049E-5</v>
          </cell>
          <cell r="BR251">
            <v>-1.1076600000000103E-3</v>
          </cell>
          <cell r="BS251">
            <v>-9.8820000000027219E-6</v>
          </cell>
          <cell r="BT251">
            <v>-4.6661999999999398E-5</v>
          </cell>
          <cell r="BU251">
            <v>-1.5191999999999983E-4</v>
          </cell>
          <cell r="BV251">
            <v>-1.2900000000000064E-4</v>
          </cell>
          <cell r="BW251">
            <v>-2.6823099999999725E-4</v>
          </cell>
          <cell r="BX251">
            <v>-2.1958700000000025E-4</v>
          </cell>
          <cell r="BY251">
            <v>-2.2400000000002279E-5</v>
          </cell>
          <cell r="BZ251">
            <v>-2.3639999999998385E-5</v>
          </cell>
          <cell r="CA251">
            <v>-1.6748899999999983E-4</v>
          </cell>
          <cell r="CB251">
            <v>-4.479999999999762E-5</v>
          </cell>
          <cell r="CC251">
            <v>-2.4048999999998211E-5</v>
          </cell>
          <cell r="CD251">
            <v>0</v>
          </cell>
          <cell r="CE251">
            <v>-6.7952100000001625E-4</v>
          </cell>
          <cell r="CF251">
            <v>0</v>
          </cell>
          <cell r="CG251">
            <v>0</v>
          </cell>
          <cell r="CH251">
            <v>-3.0914999999999415E-5</v>
          </cell>
          <cell r="CI251">
            <v>-3.4918699999999733E-4</v>
          </cell>
          <cell r="CJ251">
            <v>-2.239999999999881E-5</v>
          </cell>
          <cell r="CK251">
            <v>-6.8044999999999217E-5</v>
          </cell>
          <cell r="CL251">
            <v>-1.0407999999999945E-5</v>
          </cell>
          <cell r="CM251">
            <v>-2.2400000000002279E-5</v>
          </cell>
          <cell r="CN251">
            <v>-1.5376599999999963E-4</v>
          </cell>
          <cell r="CO251">
            <v>-2.2400000000002279E-5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-1.676755000000002E-3</v>
          </cell>
          <cell r="S260">
            <v>0</v>
          </cell>
          <cell r="T260">
            <v>-1.0661800000000277E-4</v>
          </cell>
          <cell r="U260">
            <v>-1.292690000000013E-4</v>
          </cell>
          <cell r="V260">
            <v>-1.3243200000000177E-4</v>
          </cell>
          <cell r="W260">
            <v>-2.1974300000000141E-4</v>
          </cell>
          <cell r="X260">
            <v>-3.9293400000000103E-4</v>
          </cell>
          <cell r="Y260">
            <v>-1.4371300000000017E-4</v>
          </cell>
          <cell r="Z260">
            <v>-1.1199999999999752E-4</v>
          </cell>
          <cell r="AA260">
            <v>-2.4260799999999832E-4</v>
          </cell>
          <cell r="AB260">
            <v>-1.5514200000000047E-4</v>
          </cell>
          <cell r="AC260">
            <v>-2.9355000000001741E-5</v>
          </cell>
          <cell r="AD260">
            <v>-1.2940999999998953E-5</v>
          </cell>
          <cell r="AE260">
            <v>-1045303.4013789003</v>
          </cell>
          <cell r="AF260">
            <v>0</v>
          </cell>
          <cell r="AG260">
            <v>-5.0282000000002186E-5</v>
          </cell>
          <cell r="AH260">
            <v>-1.602360000000011E-4</v>
          </cell>
          <cell r="AI260">
            <v>-1.8949000000000049E-4</v>
          </cell>
          <cell r="AJ260">
            <v>-1.1678299999999878E-4</v>
          </cell>
          <cell r="AK260">
            <v>-3.5757300000000339E-4</v>
          </cell>
          <cell r="AL260">
            <v>-1045303.4000966868</v>
          </cell>
          <cell r="AM260">
            <v>-8.1706000000000834E-5</v>
          </cell>
          <cell r="AN260">
            <v>-1.6989400000000029E-4</v>
          </cell>
          <cell r="AO260">
            <v>-1.2348899999999746E-4</v>
          </cell>
          <cell r="AP260">
            <v>-1.8734000000002887E-5</v>
          </cell>
          <cell r="AQ260">
            <v>-1.402699999999979E-5</v>
          </cell>
          <cell r="AR260">
            <v>-1072603.8014745656</v>
          </cell>
          <cell r="AS260">
            <v>-5.7809999999998418E-6</v>
          </cell>
          <cell r="AT260">
            <v>-1.7156000000000809E-5</v>
          </cell>
          <cell r="AU260">
            <v>-2.5310999999999736E-4</v>
          </cell>
          <cell r="AV260">
            <v>-1.9326899999999939E-4</v>
          </cell>
          <cell r="AW260">
            <v>-2.0360800000000095E-4</v>
          </cell>
          <cell r="AX260">
            <v>-3.3571400000000085E-4</v>
          </cell>
          <cell r="AY260">
            <v>-1072603.8001000485</v>
          </cell>
          <cell r="AZ260">
            <v>-1.7133899999999952E-4</v>
          </cell>
          <cell r="BA260">
            <v>-1.4330400000000035E-4</v>
          </cell>
          <cell r="BB260">
            <v>-3.5616000000002201E-5</v>
          </cell>
          <cell r="BC260">
            <v>-1.5619000000001437E-5</v>
          </cell>
          <cell r="BD260">
            <v>0</v>
          </cell>
          <cell r="BE260">
            <v>-1106676.501388845</v>
          </cell>
          <cell r="BF260">
            <v>-2.6894999999999003E-5</v>
          </cell>
          <cell r="BG260">
            <v>-2.239999999999881E-5</v>
          </cell>
          <cell r="BH260">
            <v>-1.1042700000000322E-4</v>
          </cell>
          <cell r="BI260">
            <v>-3.291490000000008E-4</v>
          </cell>
          <cell r="BJ260">
            <v>-3.1773900000000091E-4</v>
          </cell>
          <cell r="BK260">
            <v>-1.7455800000000174E-4</v>
          </cell>
          <cell r="BL260">
            <v>-1106676.5000470448</v>
          </cell>
          <cell r="BM260">
            <v>-9.2337000000001362E-5</v>
          </cell>
          <cell r="BN260">
            <v>-8.3690999999996851E-5</v>
          </cell>
          <cell r="BO260">
            <v>-1.5069100000000141E-4</v>
          </cell>
          <cell r="BP260">
            <v>-5.3899999999974801E-6</v>
          </cell>
          <cell r="BQ260">
            <v>-2.8522999999999049E-5</v>
          </cell>
          <cell r="BR260">
            <v>-2184725.996107664</v>
          </cell>
          <cell r="BS260">
            <v>-9.8820000000027219E-6</v>
          </cell>
          <cell r="BT260">
            <v>-4.6661999999999398E-5</v>
          </cell>
          <cell r="BU260">
            <v>-1.5191999999999983E-4</v>
          </cell>
          <cell r="BV260">
            <v>-1.2900000000000064E-4</v>
          </cell>
          <cell r="BW260">
            <v>-2.6823099999999725E-4</v>
          </cell>
          <cell r="BX260">
            <v>-2.1958700000000025E-4</v>
          </cell>
          <cell r="BY260">
            <v>-1177120.6950224005</v>
          </cell>
          <cell r="BZ260">
            <v>-2.3639999999998385E-5</v>
          </cell>
          <cell r="CA260">
            <v>-1.6748899999999983E-4</v>
          </cell>
          <cell r="CB260">
            <v>-4.479999999999762E-5</v>
          </cell>
          <cell r="CC260">
            <v>-2.4048999999998211E-5</v>
          </cell>
          <cell r="CD260">
            <v>-1007605.3</v>
          </cell>
          <cell r="CE260">
            <v>-2313295.330679521</v>
          </cell>
          <cell r="CF260">
            <v>0</v>
          </cell>
          <cell r="CG260">
            <v>0</v>
          </cell>
          <cell r="CH260">
            <v>-3.0914999999999415E-5</v>
          </cell>
          <cell r="CI260">
            <v>-3.4918699999999733E-4</v>
          </cell>
          <cell r="CJ260">
            <v>-2.239999999999881E-5</v>
          </cell>
          <cell r="CK260">
            <v>-6.8044999999999217E-5</v>
          </cell>
          <cell r="CL260">
            <v>-1226608.1300104037</v>
          </cell>
          <cell r="CM260">
            <v>-2.2400000000002279E-5</v>
          </cell>
          <cell r="CN260">
            <v>-1.5376599999999963E-4</v>
          </cell>
          <cell r="CO260">
            <v>-2.2400000000002279E-5</v>
          </cell>
          <cell r="CP260">
            <v>0</v>
          </cell>
          <cell r="CQ260">
            <v>-1086687.1999999997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-10709.513000000001</v>
          </cell>
          <cell r="K267">
            <v>0</v>
          </cell>
          <cell r="L267">
            <v>0</v>
          </cell>
          <cell r="M267">
            <v>0</v>
          </cell>
          <cell r="N267">
            <v>-115.59399999999914</v>
          </cell>
          <cell r="O267">
            <v>0</v>
          </cell>
          <cell r="P267">
            <v>0</v>
          </cell>
          <cell r="Q267">
            <v>0</v>
          </cell>
          <cell r="R267">
            <v>-22227.527700000093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-6833.8899999999994</v>
          </cell>
          <cell r="X267">
            <v>-3047.5530000000144</v>
          </cell>
          <cell r="Y267">
            <v>-2949.5959999999977</v>
          </cell>
          <cell r="Z267">
            <v>0</v>
          </cell>
          <cell r="AA267">
            <v>-9150.7099999999773</v>
          </cell>
          <cell r="AB267">
            <v>-245.77870000000985</v>
          </cell>
          <cell r="AC267">
            <v>0</v>
          </cell>
          <cell r="AD267">
            <v>0</v>
          </cell>
          <cell r="AE267">
            <v>-58795.429000000004</v>
          </cell>
          <cell r="AF267">
            <v>0</v>
          </cell>
          <cell r="AG267">
            <v>0</v>
          </cell>
          <cell r="AH267">
            <v>-1140.2180000000517</v>
          </cell>
          <cell r="AI267">
            <v>-8560.014000000001</v>
          </cell>
          <cell r="AJ267">
            <v>-9092.25</v>
          </cell>
          <cell r="AK267">
            <v>-12322.929999999993</v>
          </cell>
          <cell r="AL267">
            <v>-596.15000000000873</v>
          </cell>
          <cell r="AM267">
            <v>-14375.411</v>
          </cell>
          <cell r="AN267">
            <v>-11301.75</v>
          </cell>
          <cell r="AO267">
            <v>-1406.7059999999765</v>
          </cell>
          <cell r="AP267">
            <v>0</v>
          </cell>
          <cell r="AQ267">
            <v>0</v>
          </cell>
          <cell r="AR267">
            <v>-28464.856000000145</v>
          </cell>
          <cell r="AS267">
            <v>0</v>
          </cell>
          <cell r="AT267">
            <v>-90.466000000000349</v>
          </cell>
          <cell r="AU267">
            <v>-2530.429999999993</v>
          </cell>
          <cell r="AV267">
            <v>-8921.3699999999953</v>
          </cell>
          <cell r="AW267">
            <v>-5796.6299999999756</v>
          </cell>
          <cell r="AX267">
            <v>-3850.3570000000036</v>
          </cell>
          <cell r="AY267">
            <v>-612.34999999997672</v>
          </cell>
          <cell r="AZ267">
            <v>-67.129000000000815</v>
          </cell>
          <cell r="BA267">
            <v>-5837.8059999999823</v>
          </cell>
          <cell r="BB267">
            <v>-757.51600000000326</v>
          </cell>
          <cell r="BC267">
            <v>0</v>
          </cell>
          <cell r="BD267">
            <v>-0.80200000000149885</v>
          </cell>
          <cell r="BE267">
            <v>-51639.634000000078</v>
          </cell>
          <cell r="BF267">
            <v>0</v>
          </cell>
          <cell r="BG267">
            <v>0</v>
          </cell>
          <cell r="BH267">
            <v>-246.60999999998603</v>
          </cell>
          <cell r="BI267">
            <v>-12778.800999999992</v>
          </cell>
          <cell r="BJ267">
            <v>-24518.17</v>
          </cell>
          <cell r="BK267">
            <v>-2359.7699999999895</v>
          </cell>
          <cell r="BL267">
            <v>-1048.9400000000023</v>
          </cell>
          <cell r="BM267">
            <v>-8303.1749999999993</v>
          </cell>
          <cell r="BN267">
            <v>-2100.4600000000792</v>
          </cell>
          <cell r="BO267">
            <v>-283.70800000001327</v>
          </cell>
          <cell r="BP267">
            <v>0</v>
          </cell>
          <cell r="BQ267">
            <v>0</v>
          </cell>
          <cell r="BR267">
            <v>3026.0500000007451</v>
          </cell>
          <cell r="BS267">
            <v>-2318.2779999999912</v>
          </cell>
          <cell r="BT267">
            <v>-1218.2099999999627</v>
          </cell>
          <cell r="BU267">
            <v>-558.11000000010245</v>
          </cell>
          <cell r="BV267">
            <v>-498.5</v>
          </cell>
          <cell r="BW267">
            <v>-2340.9499999999534</v>
          </cell>
          <cell r="BX267">
            <v>-6209.5500000000466</v>
          </cell>
          <cell r="BY267">
            <v>29682.008000000147</v>
          </cell>
          <cell r="BZ267">
            <v>-6560.5</v>
          </cell>
          <cell r="CA267">
            <v>-1683.4399999999441</v>
          </cell>
          <cell r="CB267">
            <v>-2146.7899999999208</v>
          </cell>
          <cell r="CC267">
            <v>0</v>
          </cell>
          <cell r="CD267">
            <v>-3121.6299999998882</v>
          </cell>
          <cell r="CE267">
            <v>-24546.790599998087</v>
          </cell>
          <cell r="CF267">
            <v>-1320.8999999999651</v>
          </cell>
          <cell r="CG267">
            <v>-1543.5899999999674</v>
          </cell>
          <cell r="CH267">
            <v>-1941.75</v>
          </cell>
          <cell r="CI267">
            <v>-807.18999999994412</v>
          </cell>
          <cell r="CJ267">
            <v>-2776.1499999999069</v>
          </cell>
          <cell r="CK267">
            <v>35588.920000000158</v>
          </cell>
          <cell r="CL267">
            <v>-25935.14599999995</v>
          </cell>
          <cell r="CM267">
            <v>-9702.8000000000466</v>
          </cell>
          <cell r="CN267">
            <v>-8495.0600000000559</v>
          </cell>
          <cell r="CO267">
            <v>-3334.5100000000093</v>
          </cell>
          <cell r="CP267">
            <v>-202.48459999999977</v>
          </cell>
          <cell r="CQ267">
            <v>-4076.1299999998882</v>
          </cell>
          <cell r="CR267">
            <v>-38293.016399998218</v>
          </cell>
          <cell r="CS267">
            <v>-26.167000000015832</v>
          </cell>
          <cell r="CT267">
            <v>-108.80000000004657</v>
          </cell>
          <cell r="CU267">
            <v>-223.03000000002794</v>
          </cell>
          <cell r="CV267">
            <v>-32.169999999925494</v>
          </cell>
          <cell r="CW267">
            <v>-670.45999999996275</v>
          </cell>
          <cell r="CX267">
            <v>-391.9800000002142</v>
          </cell>
          <cell r="CY267">
            <v>-19440</v>
          </cell>
          <cell r="CZ267">
            <v>-16016</v>
          </cell>
          <cell r="DA267">
            <v>-588.9499999997206</v>
          </cell>
          <cell r="DB267">
            <v>-584.47999999974854</v>
          </cell>
          <cell r="DC267">
            <v>-10.09939999999915</v>
          </cell>
          <cell r="DD267">
            <v>-200.87999999988824</v>
          </cell>
          <cell r="DE267">
            <v>-18861.955999996513</v>
          </cell>
          <cell r="DF267">
            <v>-139.03000000002794</v>
          </cell>
          <cell r="DG267">
            <v>-212.56999999983236</v>
          </cell>
          <cell r="DH267">
            <v>-70.020000000018626</v>
          </cell>
          <cell r="DI267">
            <v>-185.78600000008009</v>
          </cell>
          <cell r="DJ267">
            <v>-857.39999999990687</v>
          </cell>
          <cell r="DK267">
            <v>-917.55000000004657</v>
          </cell>
          <cell r="DL267">
            <v>-11073.5</v>
          </cell>
          <cell r="DM267">
            <v>-2583.7000000001863</v>
          </cell>
          <cell r="DN267">
            <v>-1308</v>
          </cell>
          <cell r="DO267">
            <v>-736.99999999976717</v>
          </cell>
          <cell r="DP267">
            <v>0</v>
          </cell>
          <cell r="DQ267">
            <v>-777.39999999990687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-127.17837999999756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-90.527000000001863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-90.527000000001863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-121.07289999999921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-36.547999999995227</v>
          </cell>
          <cell r="AL268">
            <v>0</v>
          </cell>
          <cell r="AM268">
            <v>-84.524900000000002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-119.02000000000407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-119.02000000000407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-30.627299999992829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-30.627300000000105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-5.3599999999860302</v>
          </cell>
          <cell r="CS268">
            <v>0</v>
          </cell>
          <cell r="CT268">
            <v>0</v>
          </cell>
          <cell r="CU268">
            <v>0</v>
          </cell>
          <cell r="CV268">
            <v>-5.3600000000005821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-0.33199999999487773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-0.33200000000215368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-430.56570000000011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-1598.4900000000198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-1598.4900000000198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-1062.3332999999984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-79.559999999997672</v>
          </cell>
          <cell r="AL269">
            <v>0</v>
          </cell>
          <cell r="AM269">
            <v>-982.77329999999984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-129.14000000001397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-129.13999999999942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-3569.3399999999674</v>
          </cell>
          <cell r="CF269">
            <v>-1955.6200000000244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-1613.7200000000012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-21.900000000023283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-21.900000000023283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-109.35999999998603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-109.35999999998603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-10709.513000000001</v>
          </cell>
          <cell r="K271">
            <v>-557.74407999998948</v>
          </cell>
          <cell r="L271">
            <v>0</v>
          </cell>
          <cell r="M271">
            <v>0</v>
          </cell>
          <cell r="N271">
            <v>-115.59399999999914</v>
          </cell>
          <cell r="O271">
            <v>0</v>
          </cell>
          <cell r="P271">
            <v>0</v>
          </cell>
          <cell r="Q271">
            <v>0</v>
          </cell>
          <cell r="R271">
            <v>-23916.544699999969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-6833.8899999999994</v>
          </cell>
          <cell r="X271">
            <v>-4736.5700000000652</v>
          </cell>
          <cell r="Y271">
            <v>-2949.5959999999977</v>
          </cell>
          <cell r="Z271">
            <v>0</v>
          </cell>
          <cell r="AA271">
            <v>-9150.7099999999773</v>
          </cell>
          <cell r="AB271">
            <v>-245.77870000000985</v>
          </cell>
          <cell r="AC271">
            <v>0</v>
          </cell>
          <cell r="AD271">
            <v>0</v>
          </cell>
          <cell r="AE271">
            <v>-59978.835200000089</v>
          </cell>
          <cell r="AF271">
            <v>0</v>
          </cell>
          <cell r="AG271">
            <v>0</v>
          </cell>
          <cell r="AH271">
            <v>-1140.2180000000517</v>
          </cell>
          <cell r="AI271">
            <v>-8560.0140000000029</v>
          </cell>
          <cell r="AJ271">
            <v>-9092.25</v>
          </cell>
          <cell r="AK271">
            <v>-12439.038</v>
          </cell>
          <cell r="AL271">
            <v>-596.15000000000873</v>
          </cell>
          <cell r="AM271">
            <v>-15442.70919999999</v>
          </cell>
          <cell r="AN271">
            <v>-11301.75</v>
          </cell>
          <cell r="AO271">
            <v>-1406.7059999999765</v>
          </cell>
          <cell r="AP271">
            <v>0</v>
          </cell>
          <cell r="AQ271">
            <v>0</v>
          </cell>
          <cell r="AR271">
            <v>-28464.855999999912</v>
          </cell>
          <cell r="AS271">
            <v>0</v>
          </cell>
          <cell r="AT271">
            <v>-90.466000000000349</v>
          </cell>
          <cell r="AU271">
            <v>-2530.429999999993</v>
          </cell>
          <cell r="AV271">
            <v>-8921.3699999999953</v>
          </cell>
          <cell r="AW271">
            <v>-5796.6299999999756</v>
          </cell>
          <cell r="AX271">
            <v>-3850.3570000000182</v>
          </cell>
          <cell r="AY271">
            <v>-612.34999999997672</v>
          </cell>
          <cell r="AZ271">
            <v>-67.129000000000815</v>
          </cell>
          <cell r="BA271">
            <v>-5837.8059999999823</v>
          </cell>
          <cell r="BB271">
            <v>-757.51600000000326</v>
          </cell>
          <cell r="BC271">
            <v>0</v>
          </cell>
          <cell r="BD271">
            <v>-0.80200000000149885</v>
          </cell>
          <cell r="BE271">
            <v>-51758.654000000097</v>
          </cell>
          <cell r="BF271">
            <v>0</v>
          </cell>
          <cell r="BG271">
            <v>0</v>
          </cell>
          <cell r="BH271">
            <v>-246.60999999998603</v>
          </cell>
          <cell r="BI271">
            <v>-12778.800999999992</v>
          </cell>
          <cell r="BJ271">
            <v>-24518.17</v>
          </cell>
          <cell r="BK271">
            <v>-2478.7900000000373</v>
          </cell>
          <cell r="BL271">
            <v>-1048.9400000000023</v>
          </cell>
          <cell r="BM271">
            <v>-8303.1749999999993</v>
          </cell>
          <cell r="BN271">
            <v>-2100.4600000000792</v>
          </cell>
          <cell r="BO271">
            <v>-283.70800000001327</v>
          </cell>
          <cell r="BP271">
            <v>0</v>
          </cell>
          <cell r="BQ271">
            <v>0</v>
          </cell>
          <cell r="BR271">
            <v>2866.2826999984682</v>
          </cell>
          <cell r="BS271">
            <v>-2318.2779999999912</v>
          </cell>
          <cell r="BT271">
            <v>-1218.2099999999627</v>
          </cell>
          <cell r="BU271">
            <v>-558.11000000010245</v>
          </cell>
          <cell r="BV271">
            <v>-498.5</v>
          </cell>
          <cell r="BW271">
            <v>-2371.5773000000045</v>
          </cell>
          <cell r="BX271">
            <v>-6338.6900000000605</v>
          </cell>
          <cell r="BY271">
            <v>29682.008000000147</v>
          </cell>
          <cell r="BZ271">
            <v>-6560.5</v>
          </cell>
          <cell r="CA271">
            <v>-1683.4399999999441</v>
          </cell>
          <cell r="CB271">
            <v>-2146.7899999999208</v>
          </cell>
          <cell r="CC271">
            <v>0</v>
          </cell>
          <cell r="CD271">
            <v>-3121.6299999998882</v>
          </cell>
          <cell r="CE271">
            <v>-28116.130600001663</v>
          </cell>
          <cell r="CF271">
            <v>-3276.5200000000186</v>
          </cell>
          <cell r="CG271">
            <v>-1543.5899999999674</v>
          </cell>
          <cell r="CH271">
            <v>-1941.75</v>
          </cell>
          <cell r="CI271">
            <v>-807.18999999994412</v>
          </cell>
          <cell r="CJ271">
            <v>-2776.1499999999069</v>
          </cell>
          <cell r="CK271">
            <v>33975.200000000186</v>
          </cell>
          <cell r="CL271">
            <v>-25935.14599999995</v>
          </cell>
          <cell r="CM271">
            <v>-9702.8000000000466</v>
          </cell>
          <cell r="CN271">
            <v>-8495.0600000000559</v>
          </cell>
          <cell r="CO271">
            <v>-3334.5100000000093</v>
          </cell>
          <cell r="CP271">
            <v>-202.48459999999977</v>
          </cell>
          <cell r="CQ271">
            <v>-4076.1299999998882</v>
          </cell>
          <cell r="CR271">
            <v>-38320.276399999857</v>
          </cell>
          <cell r="CS271">
            <v>-26.167000000015832</v>
          </cell>
          <cell r="CT271">
            <v>-108.80000000004657</v>
          </cell>
          <cell r="CU271">
            <v>-223.03000000002794</v>
          </cell>
          <cell r="CV271">
            <v>-37.53000000002794</v>
          </cell>
          <cell r="CW271">
            <v>-670.45999999996275</v>
          </cell>
          <cell r="CX271">
            <v>-413.8800000003539</v>
          </cell>
          <cell r="CY271">
            <v>-19440</v>
          </cell>
          <cell r="CZ271">
            <v>-16016</v>
          </cell>
          <cell r="DA271">
            <v>-588.9499999997206</v>
          </cell>
          <cell r="DB271">
            <v>-584.47999999974854</v>
          </cell>
          <cell r="DC271">
            <v>-10.09939999999915</v>
          </cell>
          <cell r="DD271">
            <v>-200.87999999988824</v>
          </cell>
          <cell r="DE271">
            <v>-18971.647999998182</v>
          </cell>
          <cell r="DF271">
            <v>-139.03000000002794</v>
          </cell>
          <cell r="DG271">
            <v>-212.56999999983236</v>
          </cell>
          <cell r="DH271">
            <v>-70.020000000018626</v>
          </cell>
          <cell r="DI271">
            <v>-185.78600000008009</v>
          </cell>
          <cell r="DJ271">
            <v>-857.39999999990687</v>
          </cell>
          <cell r="DK271">
            <v>-1026.910000000149</v>
          </cell>
          <cell r="DL271">
            <v>-11073.5</v>
          </cell>
          <cell r="DM271">
            <v>-2584.0320000005886</v>
          </cell>
          <cell r="DN271">
            <v>-1308</v>
          </cell>
          <cell r="DO271">
            <v>-736.99999999976717</v>
          </cell>
          <cell r="DP271">
            <v>0</v>
          </cell>
          <cell r="DQ271">
            <v>-777.39999999990687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-229239.12972643971</v>
          </cell>
          <cell r="G273">
            <v>-270019.56007918715</v>
          </cell>
          <cell r="H273">
            <v>-429937.55812081695</v>
          </cell>
          <cell r="I273">
            <v>-425925.19090303779</v>
          </cell>
          <cell r="J273">
            <v>-500216.74805560708</v>
          </cell>
          <cell r="K273">
            <v>-527369.32592341304</v>
          </cell>
          <cell r="L273">
            <v>-539653.23961335421</v>
          </cell>
          <cell r="M273">
            <v>-542689.98762592673</v>
          </cell>
          <cell r="N273">
            <v>-510467.95334851742</v>
          </cell>
          <cell r="O273">
            <v>-393818.4894028306</v>
          </cell>
          <cell r="P273">
            <v>-252798.73562690616</v>
          </cell>
          <cell r="Q273">
            <v>-206583.91776311398</v>
          </cell>
          <cell r="R273">
            <v>-5045561.1131350994</v>
          </cell>
          <cell r="S273">
            <v>-220617.51297742128</v>
          </cell>
          <cell r="T273">
            <v>-279290.85842394829</v>
          </cell>
          <cell r="U273">
            <v>-454658.46107667685</v>
          </cell>
          <cell r="V273">
            <v>-444708.08789020777</v>
          </cell>
          <cell r="W273">
            <v>-500639.34273546934</v>
          </cell>
          <cell r="X273">
            <v>-554508.62400823832</v>
          </cell>
          <cell r="Y273">
            <v>-557891.37984138727</v>
          </cell>
          <cell r="Z273">
            <v>-565025.96743667126</v>
          </cell>
          <cell r="AA273">
            <v>-536807.92934069037</v>
          </cell>
          <cell r="AB273">
            <v>-421343.29517182708</v>
          </cell>
          <cell r="AC273">
            <v>-272619.35710185766</v>
          </cell>
          <cell r="AD273">
            <v>-237450.29713085294</v>
          </cell>
          <cell r="AE273">
            <v>-5574173.6877617836</v>
          </cell>
          <cell r="AF273">
            <v>-297905.58931061625</v>
          </cell>
          <cell r="AG273">
            <v>-318144.13917499781</v>
          </cell>
          <cell r="AH273">
            <v>-468365.20444536209</v>
          </cell>
          <cell r="AI273">
            <v>-471456.68965417147</v>
          </cell>
          <cell r="AJ273">
            <v>-563289.17544543743</v>
          </cell>
          <cell r="AK273">
            <v>-594373.05936089158</v>
          </cell>
          <cell r="AL273">
            <v>-628708.96740075946</v>
          </cell>
          <cell r="AM273">
            <v>-636804.5720821321</v>
          </cell>
          <cell r="AN273">
            <v>-579855.8320530951</v>
          </cell>
          <cell r="AO273">
            <v>-450282.85650721192</v>
          </cell>
          <cell r="AP273">
            <v>-286997.41733041406</v>
          </cell>
          <cell r="AQ273">
            <v>-277990.1849963665</v>
          </cell>
          <cell r="AR273">
            <v>-5757242.2249879837</v>
          </cell>
          <cell r="AS273">
            <v>-333246.31716051698</v>
          </cell>
          <cell r="AT273">
            <v>-334697.55143430829</v>
          </cell>
          <cell r="AU273">
            <v>-484669.5549505353</v>
          </cell>
          <cell r="AV273">
            <v>-495311.21387335658</v>
          </cell>
          <cell r="AW273">
            <v>-568676.3390634954</v>
          </cell>
          <cell r="AX273">
            <v>-609318.54246926308</v>
          </cell>
          <cell r="AY273">
            <v>-662129.02210649848</v>
          </cell>
          <cell r="AZ273">
            <v>-655615.94014161825</v>
          </cell>
          <cell r="BA273">
            <v>-588206.83399423957</v>
          </cell>
          <cell r="BB273">
            <v>-461992.79521995783</v>
          </cell>
          <cell r="BC273">
            <v>-284138.12510976195</v>
          </cell>
          <cell r="BD273">
            <v>-279239.98946413398</v>
          </cell>
          <cell r="BE273">
            <v>-6054343.9418334961</v>
          </cell>
          <cell r="BF273">
            <v>-344860.35852894187</v>
          </cell>
          <cell r="BG273">
            <v>-356657.21190530062</v>
          </cell>
          <cell r="BH273">
            <v>-501736.84522590041</v>
          </cell>
          <cell r="BI273">
            <v>-510754.43279087543</v>
          </cell>
          <cell r="BJ273">
            <v>-626165.80406105518</v>
          </cell>
          <cell r="BK273">
            <v>-625317.3529073</v>
          </cell>
          <cell r="BL273">
            <v>-710895.14173769951</v>
          </cell>
          <cell r="BM273">
            <v>-683858.82626229525</v>
          </cell>
          <cell r="BN273">
            <v>-591442.69517621398</v>
          </cell>
          <cell r="BO273">
            <v>-477852.00233256817</v>
          </cell>
          <cell r="BP273">
            <v>-314462.58806753159</v>
          </cell>
          <cell r="BQ273">
            <v>-310340.68283748627</v>
          </cell>
          <cell r="BR273">
            <v>-7085605.5610952377</v>
          </cell>
          <cell r="BS273">
            <v>-402945.21467259526</v>
          </cell>
          <cell r="BT273">
            <v>-416335.79238048196</v>
          </cell>
          <cell r="BU273">
            <v>-541510.48155903816</v>
          </cell>
          <cell r="BV273">
            <v>-539562.48615598679</v>
          </cell>
          <cell r="BW273">
            <v>-636205.04905095696</v>
          </cell>
          <cell r="BX273">
            <v>-665524.08249136806</v>
          </cell>
          <cell r="BY273">
            <v>-1035030.0873020291</v>
          </cell>
          <cell r="BZ273">
            <v>-875673.49800255895</v>
          </cell>
          <cell r="CA273">
            <v>-649347.65289607644</v>
          </cell>
          <cell r="CB273">
            <v>-532080.13011801243</v>
          </cell>
          <cell r="CC273">
            <v>-372237.74293670058</v>
          </cell>
          <cell r="CD273">
            <v>-419153.34352943301</v>
          </cell>
          <cell r="CE273">
            <v>-8105577.3664913177</v>
          </cell>
          <cell r="CF273">
            <v>-493463.70665848255</v>
          </cell>
          <cell r="CG273">
            <v>-478455.42010033131</v>
          </cell>
          <cell r="CH273">
            <v>-604588.55632740259</v>
          </cell>
          <cell r="CI273">
            <v>-571228.2727188468</v>
          </cell>
          <cell r="CJ273">
            <v>-733236.3707690537</v>
          </cell>
          <cell r="CK273">
            <v>-695929.7331649065</v>
          </cell>
          <cell r="CL273">
            <v>-1285531.2720584869</v>
          </cell>
          <cell r="CM273">
            <v>-1008225.2681699395</v>
          </cell>
          <cell r="CN273">
            <v>-695058.62056607008</v>
          </cell>
          <cell r="CO273">
            <v>-655746.58642399311</v>
          </cell>
          <cell r="CP273">
            <v>-443179.7487924993</v>
          </cell>
          <cell r="CQ273">
            <v>-440933.81074139476</v>
          </cell>
          <cell r="CR273">
            <v>12998.381385326385</v>
          </cell>
          <cell r="CS273">
            <v>866.71221643686295</v>
          </cell>
          <cell r="CT273">
            <v>1212.3192657232285</v>
          </cell>
          <cell r="CU273">
            <v>3047.5855211913586</v>
          </cell>
          <cell r="CV273">
            <v>4738.4464389383793</v>
          </cell>
          <cell r="CW273">
            <v>1780.6261728703976</v>
          </cell>
          <cell r="CX273">
            <v>1535.1930029690266</v>
          </cell>
          <cell r="CY273">
            <v>-2844.3388084173203</v>
          </cell>
          <cell r="CZ273">
            <v>-175.28603762388229</v>
          </cell>
          <cell r="DA273">
            <v>1627.9916849732399</v>
          </cell>
          <cell r="DB273">
            <v>-896.82988062500954</v>
          </cell>
          <cell r="DC273">
            <v>1409.033090621233</v>
          </cell>
          <cell r="DD273">
            <v>696.92871782183647</v>
          </cell>
          <cell r="DE273">
            <v>17525.904111385345</v>
          </cell>
          <cell r="DF273">
            <v>780.94726717472076</v>
          </cell>
          <cell r="DG273">
            <v>1144.0526776909828</v>
          </cell>
          <cell r="DH273">
            <v>2595.5555852651596</v>
          </cell>
          <cell r="DI273">
            <v>4098.1849086284637</v>
          </cell>
          <cell r="DJ273">
            <v>4029.9703507125378</v>
          </cell>
          <cell r="DK273">
            <v>4110.3750418424606</v>
          </cell>
          <cell r="DL273">
            <v>-1114.7547622919083</v>
          </cell>
          <cell r="DM273">
            <v>-1320.4836483299732</v>
          </cell>
          <cell r="DN273">
            <v>1233.3326825499535</v>
          </cell>
          <cell r="DO273">
            <v>847.68774804472923</v>
          </cell>
          <cell r="DP273">
            <v>725.71543174982071</v>
          </cell>
          <cell r="DQ273">
            <v>395.32082852721214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-4.2887284183397156E-2</v>
          </cell>
          <cell r="G275">
            <v>-5.5785210116251704E-2</v>
          </cell>
          <cell r="H275">
            <v>-8.9408577132093825E-2</v>
          </cell>
          <cell r="I275">
            <v>-9.4695968248860396E-2</v>
          </cell>
          <cell r="J275">
            <v>-0.10668420688279312</v>
          </cell>
          <cell r="K275">
            <v>-0.10718361034685131</v>
          </cell>
          <cell r="L275">
            <v>-9.5980723642611565E-2</v>
          </cell>
          <cell r="M275">
            <v>-0.10053566147480808</v>
          </cell>
          <cell r="N275">
            <v>-0.10708844490059022</v>
          </cell>
          <cell r="O275">
            <v>-8.3770709173240476E-2</v>
          </cell>
          <cell r="P275">
            <v>-5.2554632505565024E-2</v>
          </cell>
          <cell r="Q275">
            <v>-3.8822462364333177E-2</v>
          </cell>
          <cell r="R275">
            <v>-8.4157855574666485E-2</v>
          </cell>
          <cell r="S275">
            <v>-4.1065438766022311E-2</v>
          </cell>
          <cell r="T275">
            <v>-5.8824373578154621E-2</v>
          </cell>
          <cell r="U275">
            <v>-9.4047451242715852E-2</v>
          </cell>
          <cell r="V275">
            <v>-9.8455427142397411E-2</v>
          </cell>
          <cell r="W275">
            <v>-0.10632587424147033</v>
          </cell>
          <cell r="X275">
            <v>-0.11200104461484273</v>
          </cell>
          <cell r="Y275">
            <v>-9.8572012216095573E-2</v>
          </cell>
          <cell r="Z275">
            <v>-0.10401819168207993</v>
          </cell>
          <cell r="AA275">
            <v>-0.11143557661229408</v>
          </cell>
          <cell r="AB275">
            <v>-8.9216680529943915E-2</v>
          </cell>
          <cell r="AC275">
            <v>-5.6349357451495052E-2</v>
          </cell>
          <cell r="AD275">
            <v>-4.4358247813992335E-2</v>
          </cell>
          <cell r="AE275">
            <v>-9.2715646404137431E-2</v>
          </cell>
          <cell r="AF275">
            <v>-5.5208129645230031E-2</v>
          </cell>
          <cell r="AG275">
            <v>-6.6744330293502685E-2</v>
          </cell>
          <cell r="AH275">
            <v>-9.6516000583349637E-2</v>
          </cell>
          <cell r="AI275">
            <v>-0.10405836004479596</v>
          </cell>
          <cell r="AJ275">
            <v>-0.11928240168755622</v>
          </cell>
          <cell r="AK275">
            <v>-0.11982255986161761</v>
          </cell>
          <cell r="AL275">
            <v>-0.11101647422183447</v>
          </cell>
          <cell r="AM275">
            <v>-0.11697509713027898</v>
          </cell>
          <cell r="AN275">
            <v>-0.12066632115822529</v>
          </cell>
          <cell r="AO275">
            <v>-9.5000053234151949E-2</v>
          </cell>
          <cell r="AP275">
            <v>-5.9043691640518148E-2</v>
          </cell>
          <cell r="AQ275">
            <v>-5.1678919636323428E-2</v>
          </cell>
          <cell r="AR275">
            <v>-9.5361311699704743E-2</v>
          </cell>
          <cell r="AS275">
            <v>-6.145204125603243E-2</v>
          </cell>
          <cell r="AT275">
            <v>-6.9916010756003288E-2</v>
          </cell>
          <cell r="AU275">
            <v>-9.9494886073124178E-2</v>
          </cell>
          <cell r="AV275">
            <v>-0.1089332277124555</v>
          </cell>
          <cell r="AW275">
            <v>-0.1199828951954629</v>
          </cell>
          <cell r="AX275">
            <v>-0.12243190838294993</v>
          </cell>
          <cell r="AY275">
            <v>-0.11646463026013976</v>
          </cell>
          <cell r="AZ275">
            <v>-0.11991152656901249</v>
          </cell>
          <cell r="BA275">
            <v>-0.12198463599462173</v>
          </cell>
          <cell r="BB275">
            <v>-9.7049784195057498E-2</v>
          </cell>
          <cell r="BC275">
            <v>-5.8144545319784413E-2</v>
          </cell>
          <cell r="BD275">
            <v>-5.1649610264526302E-2</v>
          </cell>
          <cell r="BE275">
            <v>-9.9456073143564083E-2</v>
          </cell>
          <cell r="BF275">
            <v>-6.3199297032141999E-2</v>
          </cell>
          <cell r="BG275">
            <v>-7.2253845913074599E-2</v>
          </cell>
          <cell r="BH275">
            <v>-0.10253422477094887</v>
          </cell>
          <cell r="BI275">
            <v>-0.11179245991463205</v>
          </cell>
          <cell r="BJ275">
            <v>-0.13148371163994454</v>
          </cell>
          <cell r="BK275">
            <v>-0.12490371270365586</v>
          </cell>
          <cell r="BL275">
            <v>-0.12403570693113863</v>
          </cell>
          <cell r="BM275">
            <v>-0.12430834341623864</v>
          </cell>
          <cell r="BN275">
            <v>-0.12134029261583379</v>
          </cell>
          <cell r="BO275">
            <v>-9.9758993435514753E-2</v>
          </cell>
          <cell r="BP275">
            <v>-6.399324110115856E-2</v>
          </cell>
          <cell r="BQ275">
            <v>-5.7049590876481204E-2</v>
          </cell>
          <cell r="BR275">
            <v>-0.11610865067891751</v>
          </cell>
          <cell r="BS275">
            <v>-7.3390344261625273E-2</v>
          </cell>
          <cell r="BT275">
            <v>-8.601246317472544E-2</v>
          </cell>
          <cell r="BU275">
            <v>-0.11008158955368685</v>
          </cell>
          <cell r="BV275">
            <v>-0.11745256429742312</v>
          </cell>
          <cell r="BW275">
            <v>-0.13306301093738426</v>
          </cell>
          <cell r="BX275">
            <v>-0.13247553720639615</v>
          </cell>
          <cell r="BY275">
            <v>-0.1800525139853093</v>
          </cell>
          <cell r="BZ275">
            <v>-0.15866800655074087</v>
          </cell>
          <cell r="CA275">
            <v>-0.13326044189305719</v>
          </cell>
          <cell r="CB275">
            <v>-0.11047410343615383</v>
          </cell>
          <cell r="CC275">
            <v>-7.528243552612679E-2</v>
          </cell>
          <cell r="CD275">
            <v>-7.654768632099973E-2</v>
          </cell>
          <cell r="CE275">
            <v>-0.13198387349788021</v>
          </cell>
          <cell r="CF275">
            <v>-8.9293884367869225E-2</v>
          </cell>
          <cell r="CG275">
            <v>-9.8219578539584518E-2</v>
          </cell>
          <cell r="CH275">
            <v>-0.12214143247176423</v>
          </cell>
          <cell r="CI275">
            <v>-0.12359110330299217</v>
          </cell>
          <cell r="CJ275">
            <v>-0.15258817158618854</v>
          </cell>
          <cell r="CK275">
            <v>-0.13770848719170203</v>
          </cell>
          <cell r="CL275">
            <v>-0.22233506311302875</v>
          </cell>
          <cell r="CM275">
            <v>-0.18156140083711136</v>
          </cell>
          <cell r="CN275">
            <v>-0.14169891755916808</v>
          </cell>
          <cell r="CO275">
            <v>-0.13531465231622519</v>
          </cell>
          <cell r="CP275">
            <v>-8.8977826004025928E-2</v>
          </cell>
          <cell r="CQ275">
            <v>-7.9909288133805489E-2</v>
          </cell>
          <cell r="CR275">
            <v>2.0997677816581017E-4</v>
          </cell>
          <cell r="CS275">
            <v>1.5570064969239183E-4</v>
          </cell>
          <cell r="CT275">
            <v>2.4711336246241444E-4</v>
          </cell>
          <cell r="CU275">
            <v>6.1127883672185135E-4</v>
          </cell>
          <cell r="CV275">
            <v>1.0189576094035147E-3</v>
          </cell>
          <cell r="CW275">
            <v>3.6820077157528885E-4</v>
          </cell>
          <cell r="CX275">
            <v>3.0126199721536295E-4</v>
          </cell>
          <cell r="CY275">
            <v>-4.8763001760221414E-4</v>
          </cell>
          <cell r="CZ275">
            <v>-3.1293626207684611E-5</v>
          </cell>
          <cell r="DA275">
            <v>3.2773325435186962E-4</v>
          </cell>
          <cell r="DB275">
            <v>-1.8377896875421129E-4</v>
          </cell>
          <cell r="DC275">
            <v>2.8068981487905376E-4</v>
          </cell>
          <cell r="DD275">
            <v>1.2529964772767244E-4</v>
          </cell>
          <cell r="DE275">
            <v>2.8067081359495205E-4</v>
          </cell>
          <cell r="DF275">
            <v>1.3918203938345641E-4</v>
          </cell>
          <cell r="DG275">
            <v>2.2564254713586251E-4</v>
          </cell>
          <cell r="DH275">
            <v>5.1670181984775354E-4</v>
          </cell>
          <cell r="DI275">
            <v>8.7507497523375832E-4</v>
          </cell>
          <cell r="DJ275">
            <v>8.2699864834268055E-4</v>
          </cell>
          <cell r="DK275">
            <v>8.0221559363025108E-4</v>
          </cell>
          <cell r="DL275">
            <v>-1.9024403984246874E-4</v>
          </cell>
          <cell r="DM275">
            <v>-2.3422043927467939E-4</v>
          </cell>
          <cell r="DN275">
            <v>2.4795249039755163E-4</v>
          </cell>
          <cell r="DO275">
            <v>1.7235293415751585E-4</v>
          </cell>
          <cell r="DP275">
            <v>1.4335972900170191E-4</v>
          </cell>
          <cell r="DQ275">
            <v>7.0512126214339332E-5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22.880478959435276</v>
          </cell>
          <cell r="G276">
            <v>23.25040343667623</v>
          </cell>
          <cell r="H276">
            <v>24.619327519931776</v>
          </cell>
          <cell r="I276">
            <v>21.116463417384569</v>
          </cell>
          <cell r="J276">
            <v>21.423747890058781</v>
          </cell>
          <cell r="K276">
            <v>21.260305777721864</v>
          </cell>
          <cell r="L276">
            <v>24.035867080219507</v>
          </cell>
          <cell r="M276">
            <v>24.13183864773152</v>
          </cell>
          <cell r="N276">
            <v>25.750777028588303</v>
          </cell>
          <cell r="O276">
            <v>24.504411856568847</v>
          </cell>
          <cell r="P276">
            <v>23.353836000091103</v>
          </cell>
          <cell r="Q276">
            <v>24.737818910470981</v>
          </cell>
          <cell r="R276">
            <v>24.493555872947621</v>
          </cell>
          <cell r="S276">
            <v>22.130537434195094</v>
          </cell>
          <cell r="T276">
            <v>25.03274695428961</v>
          </cell>
          <cell r="U276">
            <v>26.165753471720642</v>
          </cell>
          <cell r="V276">
            <v>22.15844810424435</v>
          </cell>
          <cell r="W276">
            <v>21.54962619912973</v>
          </cell>
          <cell r="X276">
            <v>22.466696487075197</v>
          </cell>
          <cell r="Y276">
            <v>24.973039302611049</v>
          </cell>
          <cell r="Z276">
            <v>25.251409463832246</v>
          </cell>
          <cell r="AA276">
            <v>27.215631993139937</v>
          </cell>
          <cell r="AB276">
            <v>26.34891554503989</v>
          </cell>
          <cell r="AC276">
            <v>25.311506921347494</v>
          </cell>
          <cell r="AD276">
            <v>28.576869713328193</v>
          </cell>
          <cell r="AE276">
            <v>27.195669451269342</v>
          </cell>
          <cell r="AF276">
            <v>30.033714890184044</v>
          </cell>
          <cell r="AG276">
            <v>28.658422351134501</v>
          </cell>
          <cell r="AH276">
            <v>27.089954030726016</v>
          </cell>
          <cell r="AI276">
            <v>23.609299045083706</v>
          </cell>
          <cell r="AJ276">
            <v>24.368209705319714</v>
          </cell>
          <cell r="AK276">
            <v>24.202976211716074</v>
          </cell>
          <cell r="AL276">
            <v>28.284441390284385</v>
          </cell>
          <cell r="AM276">
            <v>28.602136408040867</v>
          </cell>
          <cell r="AN276">
            <v>29.54578529309293</v>
          </cell>
          <cell r="AO276">
            <v>28.30015652142399</v>
          </cell>
          <cell r="AP276">
            <v>26.780341124001939</v>
          </cell>
          <cell r="AQ276">
            <v>33.624146303144542</v>
          </cell>
          <cell r="AR276">
            <v>28.229998014755015</v>
          </cell>
          <cell r="AS276">
            <v>33.765371105086395</v>
          </cell>
          <cell r="AT276">
            <v>30.301261330627863</v>
          </cell>
          <cell r="AU276">
            <v>28.173979230777945</v>
          </cell>
          <cell r="AV276">
            <v>24.928505872302132</v>
          </cell>
          <cell r="AW276">
            <v>24.724874396085813</v>
          </cell>
          <cell r="AX276">
            <v>24.936179665549549</v>
          </cell>
          <cell r="AY276">
            <v>29.937753908997941</v>
          </cell>
          <cell r="AZ276">
            <v>29.595108499892124</v>
          </cell>
          <cell r="BA276">
            <v>30.121865341885321</v>
          </cell>
          <cell r="BB276">
            <v>29.181902618974977</v>
          </cell>
          <cell r="BC276">
            <v>26.646684345252112</v>
          </cell>
          <cell r="BD276">
            <v>33.945107421624897</v>
          </cell>
          <cell r="BE276">
            <v>29.778381559652534</v>
          </cell>
          <cell r="BF276">
            <v>35.117740797915246</v>
          </cell>
          <cell r="BG276">
            <v>31.332543255456191</v>
          </cell>
          <cell r="BH276">
            <v>29.312635308358633</v>
          </cell>
          <cell r="BI276">
            <v>25.834900499995218</v>
          </cell>
          <cell r="BJ276">
            <v>27.361103532477951</v>
          </cell>
          <cell r="BK276">
            <v>25.719570800163698</v>
          </cell>
          <cell r="BL276">
            <v>32.304148647981002</v>
          </cell>
          <cell r="BM276">
            <v>31.025142415624259</v>
          </cell>
          <cell r="BN276">
            <v>30.439790548608229</v>
          </cell>
          <cell r="BO276">
            <v>30.335362411476829</v>
          </cell>
          <cell r="BP276">
            <v>29.638879909850477</v>
          </cell>
          <cell r="BQ276">
            <v>37.915532730448234</v>
          </cell>
          <cell r="BR276">
            <v>35.093513104678649</v>
          </cell>
          <cell r="BS276">
            <v>41.238833008794714</v>
          </cell>
          <cell r="BT276">
            <v>38.07190668168824</v>
          </cell>
          <cell r="BU276">
            <v>31.795120178180643</v>
          </cell>
          <cell r="BV276">
            <v>27.429253235768012</v>
          </cell>
          <cell r="BW276">
            <v>27.939586023596814</v>
          </cell>
          <cell r="BX276">
            <v>27.510805815932216</v>
          </cell>
          <cell r="BY276">
            <v>47.269651286255638</v>
          </cell>
          <cell r="BZ276">
            <v>39.926912798549971</v>
          </cell>
          <cell r="CA276">
            <v>33.587960993447723</v>
          </cell>
          <cell r="CB276">
            <v>33.947605048857248</v>
          </cell>
          <cell r="CC276">
            <v>35.260604857617352</v>
          </cell>
          <cell r="CD276">
            <v>51.466509834664222</v>
          </cell>
          <cell r="CE276">
            <v>40.346960169377851</v>
          </cell>
          <cell r="CF276">
            <v>50.756602254199386</v>
          </cell>
          <cell r="CG276">
            <v>43.97222241525219</v>
          </cell>
          <cell r="CH276">
            <v>35.677110276836991</v>
          </cell>
          <cell r="CI276">
            <v>29.18496500577319</v>
          </cell>
          <cell r="CJ276">
            <v>32.362596465901426</v>
          </cell>
          <cell r="CK276">
            <v>28.912214864576907</v>
          </cell>
          <cell r="CL276">
            <v>59.005220150831519</v>
          </cell>
          <cell r="CM276">
            <v>46.201680456708779</v>
          </cell>
          <cell r="CN276">
            <v>36.133050976891354</v>
          </cell>
          <cell r="CO276">
            <v>42.048139899490039</v>
          </cell>
          <cell r="CP276">
            <v>42.191562329409997</v>
          </cell>
          <cell r="CQ276">
            <v>54.413016404765607</v>
          </cell>
          <cell r="CR276">
            <v>-6.5026899201630309E-2</v>
          </cell>
          <cell r="CS276">
            <v>-8.9596085866808256E-2</v>
          </cell>
          <cell r="CT276">
            <v>-0.11197752188096603</v>
          </cell>
          <cell r="CU276">
            <v>-0.1807440337277797</v>
          </cell>
          <cell r="CV276">
            <v>-0.24331131203396275</v>
          </cell>
          <cell r="CW276">
            <v>-7.8985873414750857E-2</v>
          </cell>
          <cell r="CX276">
            <v>-6.409970250491967E-2</v>
          </cell>
          <cell r="CY276">
            <v>0.131209542300572</v>
          </cell>
          <cell r="CZ276">
            <v>8.0728077713610839E-3</v>
          </cell>
          <cell r="DA276">
            <v>-8.5057036832457675E-2</v>
          </cell>
          <cell r="DB276">
            <v>5.7796069845138985E-2</v>
          </cell>
          <cell r="DC276">
            <v>-0.13481686679384824</v>
          </cell>
          <cell r="DD276">
            <v>-8.6436000471519586E-2</v>
          </cell>
          <cell r="DE276">
            <v>-8.7947147396313097E-2</v>
          </cell>
          <cell r="DF276">
            <v>-8.11357767664556E-2</v>
          </cell>
          <cell r="DG276">
            <v>-0.10254128241069396</v>
          </cell>
          <cell r="DH276">
            <v>-0.15470903137263639</v>
          </cell>
          <cell r="DI276">
            <v>-0.21149215009528916</v>
          </cell>
          <cell r="DJ276">
            <v>-0.17966091319739655</v>
          </cell>
          <cell r="DK276">
            <v>-0.17248509637480575</v>
          </cell>
          <cell r="DL276">
            <v>5.1682091900956267E-2</v>
          </cell>
          <cell r="DM276">
            <v>6.1120712162546227E-2</v>
          </cell>
          <cell r="DN276">
            <v>-6.4761454515903677E-2</v>
          </cell>
          <cell r="DO276">
            <v>-5.4903435918255541E-2</v>
          </cell>
          <cell r="DP276">
            <v>-6.9785698106567873E-2</v>
          </cell>
          <cell r="DQ276">
            <v>-4.9275432352897226E-2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0</v>
          </cell>
          <cell r="G313">
            <v>50.639999999999418</v>
          </cell>
          <cell r="H313">
            <v>22.695000000006985</v>
          </cell>
          <cell r="I313">
            <v>17.440000000002328</v>
          </cell>
          <cell r="J313">
            <v>4.1279999999969732</v>
          </cell>
          <cell r="K313">
            <v>-132.29699999999866</v>
          </cell>
          <cell r="L313">
            <v>169.44999999999709</v>
          </cell>
          <cell r="M313">
            <v>58.600000000005821</v>
          </cell>
          <cell r="N313">
            <v>77.216000000000349</v>
          </cell>
          <cell r="O313">
            <v>30.43300000000454</v>
          </cell>
          <cell r="P313">
            <v>11.95499999999447</v>
          </cell>
          <cell r="Q313">
            <v>50.038999999997031</v>
          </cell>
          <cell r="R313">
            <v>743.16200000001118</v>
          </cell>
          <cell r="S313">
            <v>0</v>
          </cell>
          <cell r="T313">
            <v>69.394999999996799</v>
          </cell>
          <cell r="U313">
            <v>0</v>
          </cell>
          <cell r="V313">
            <v>65.605999999999767</v>
          </cell>
          <cell r="W313">
            <v>0.87999999999738066</v>
          </cell>
          <cell r="X313">
            <v>64.75</v>
          </cell>
          <cell r="Y313">
            <v>92.150000000008731</v>
          </cell>
          <cell r="Z313">
            <v>121.41999999999825</v>
          </cell>
          <cell r="AA313">
            <v>116.38400000000547</v>
          </cell>
          <cell r="AB313">
            <v>86.915999999997439</v>
          </cell>
          <cell r="AC313">
            <v>0</v>
          </cell>
          <cell r="AD313">
            <v>125.66100000000006</v>
          </cell>
          <cell r="AE313">
            <v>841.16599999996834</v>
          </cell>
          <cell r="AF313">
            <v>0</v>
          </cell>
          <cell r="AG313">
            <v>18.849999999998545</v>
          </cell>
          <cell r="AH313">
            <v>22.464999999996508</v>
          </cell>
          <cell r="AI313">
            <v>34.029999999998836</v>
          </cell>
          <cell r="AJ313">
            <v>17.480000000003201</v>
          </cell>
          <cell r="AK313">
            <v>78.687999999994645</v>
          </cell>
          <cell r="AL313">
            <v>185.07000000000698</v>
          </cell>
          <cell r="AM313">
            <v>168.11000000000058</v>
          </cell>
          <cell r="AN313">
            <v>51.75</v>
          </cell>
          <cell r="AO313">
            <v>68.885000000002037</v>
          </cell>
          <cell r="AP313">
            <v>39.189999999995052</v>
          </cell>
          <cell r="AQ313">
            <v>156.64800000000105</v>
          </cell>
          <cell r="AR313">
            <v>1054.7469999999739</v>
          </cell>
          <cell r="AS313">
            <v>0</v>
          </cell>
          <cell r="AT313">
            <v>32.518000000003667</v>
          </cell>
          <cell r="AU313">
            <v>44.724999999991269</v>
          </cell>
          <cell r="AV313">
            <v>22.573999999993248</v>
          </cell>
          <cell r="AW313">
            <v>46.360000000000582</v>
          </cell>
          <cell r="AX313">
            <v>70.484000000004016</v>
          </cell>
          <cell r="AY313">
            <v>179.35900000001129</v>
          </cell>
          <cell r="AZ313">
            <v>179.13000000000466</v>
          </cell>
          <cell r="BA313">
            <v>138.47599999999511</v>
          </cell>
          <cell r="BB313">
            <v>79.453000000001339</v>
          </cell>
          <cell r="BC313">
            <v>3.4369999999980791</v>
          </cell>
          <cell r="BD313">
            <v>258.23099999999977</v>
          </cell>
          <cell r="BE313">
            <v>1283.204000000027</v>
          </cell>
          <cell r="BF313">
            <v>35.304000000003725</v>
          </cell>
          <cell r="BG313">
            <v>48.089999999996508</v>
          </cell>
          <cell r="BH313">
            <v>0</v>
          </cell>
          <cell r="BI313">
            <v>59.690000000002328</v>
          </cell>
          <cell r="BJ313">
            <v>37.264000000002852</v>
          </cell>
          <cell r="BK313">
            <v>0</v>
          </cell>
          <cell r="BL313">
            <v>267.60599999999977</v>
          </cell>
          <cell r="BM313">
            <v>430.60499999999593</v>
          </cell>
          <cell r="BN313">
            <v>87.110000000000582</v>
          </cell>
          <cell r="BO313">
            <v>85.984000000004016</v>
          </cell>
          <cell r="BP313">
            <v>47.75</v>
          </cell>
          <cell r="BQ313">
            <v>183.80099999999948</v>
          </cell>
          <cell r="BR313">
            <v>1830.2530000000261</v>
          </cell>
          <cell r="BS313">
            <v>63.105999999999767</v>
          </cell>
          <cell r="BT313">
            <v>204.34199999999691</v>
          </cell>
          <cell r="BU313">
            <v>44.279999999998836</v>
          </cell>
          <cell r="BV313">
            <v>22.350000000005821</v>
          </cell>
          <cell r="BW313">
            <v>37.276000000005297</v>
          </cell>
          <cell r="BX313">
            <v>41.218000000000757</v>
          </cell>
          <cell r="BY313">
            <v>0</v>
          </cell>
          <cell r="BZ313">
            <v>709.65800000000309</v>
          </cell>
          <cell r="CA313">
            <v>305.93400000000838</v>
          </cell>
          <cell r="CB313">
            <v>204.55000000000291</v>
          </cell>
          <cell r="CC313">
            <v>55.953000000001339</v>
          </cell>
          <cell r="CD313">
            <v>141.58599999999569</v>
          </cell>
          <cell r="CE313">
            <v>2714.2910000002012</v>
          </cell>
          <cell r="CF313">
            <v>129.48800000000483</v>
          </cell>
          <cell r="CG313">
            <v>397.81999999999971</v>
          </cell>
          <cell r="CH313">
            <v>124.95499999998719</v>
          </cell>
          <cell r="CI313">
            <v>115.58400000000256</v>
          </cell>
          <cell r="CJ313">
            <v>5.9439999999958673</v>
          </cell>
          <cell r="CK313">
            <v>-137.66500000000087</v>
          </cell>
          <cell r="CL313">
            <v>0</v>
          </cell>
          <cell r="CM313">
            <v>1088.4170000000013</v>
          </cell>
          <cell r="CN313">
            <v>259.39999999999418</v>
          </cell>
          <cell r="CO313">
            <v>406.39800000000105</v>
          </cell>
          <cell r="CP313">
            <v>82.230999999999767</v>
          </cell>
          <cell r="CQ313">
            <v>241.7190000000046</v>
          </cell>
          <cell r="CR313">
            <v>168.25500000012107</v>
          </cell>
          <cell r="CS313">
            <v>2.6840000000011059</v>
          </cell>
          <cell r="CT313">
            <v>4.9110000000000582</v>
          </cell>
          <cell r="CU313">
            <v>0.25</v>
          </cell>
          <cell r="CV313">
            <v>2.5760000000009313</v>
          </cell>
          <cell r="CW313">
            <v>3.3649999999979627</v>
          </cell>
          <cell r="CX313">
            <v>2.7180000000007567</v>
          </cell>
          <cell r="CY313">
            <v>0</v>
          </cell>
          <cell r="CZ313">
            <v>2.1080000000001746</v>
          </cell>
          <cell r="DA313">
            <v>105.24600000000646</v>
          </cell>
          <cell r="DB313">
            <v>40.14600000000064</v>
          </cell>
          <cell r="DC313">
            <v>2.9259999999994761</v>
          </cell>
          <cell r="DD313">
            <v>1.3250000000043656</v>
          </cell>
          <cell r="DE313">
            <v>32.686999999918044</v>
          </cell>
          <cell r="DF313">
            <v>1.7899999999935972</v>
          </cell>
          <cell r="DG313">
            <v>7.0899999999965075</v>
          </cell>
          <cell r="DH313">
            <v>5.3899999999994179</v>
          </cell>
          <cell r="DI313">
            <v>4.625</v>
          </cell>
          <cell r="DJ313">
            <v>1.2379999999975553</v>
          </cell>
          <cell r="DK313">
            <v>1.6650000000008731</v>
          </cell>
          <cell r="DL313">
            <v>0</v>
          </cell>
          <cell r="DM313">
            <v>0</v>
          </cell>
          <cell r="DN313">
            <v>2.7760000000052969</v>
          </cell>
          <cell r="DO313">
            <v>4.8009999999994761</v>
          </cell>
          <cell r="DP313">
            <v>0.45300000000133878</v>
          </cell>
          <cell r="DQ313">
            <v>2.8589999999967404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1.7099999999918509</v>
          </cell>
          <cell r="G314">
            <v>5.0299999999988358</v>
          </cell>
          <cell r="H314">
            <v>68.760000000009313</v>
          </cell>
          <cell r="I314">
            <v>45.845000000001164</v>
          </cell>
          <cell r="J314">
            <v>1.4539999999979045</v>
          </cell>
          <cell r="K314">
            <v>0</v>
          </cell>
          <cell r="L314">
            <v>52.040000000008149</v>
          </cell>
          <cell r="M314">
            <v>6.6300000000046566</v>
          </cell>
          <cell r="N314">
            <v>91.980000000010477</v>
          </cell>
          <cell r="O314">
            <v>24.379999999975553</v>
          </cell>
          <cell r="P314">
            <v>0</v>
          </cell>
          <cell r="Q314">
            <v>48.620000000009895</v>
          </cell>
          <cell r="R314">
            <v>393.84599999967031</v>
          </cell>
          <cell r="S314">
            <v>24.669999999983702</v>
          </cell>
          <cell r="T314">
            <v>35.404999999998836</v>
          </cell>
          <cell r="U314">
            <v>45.569999999992433</v>
          </cell>
          <cell r="V314">
            <v>55.220000000001164</v>
          </cell>
          <cell r="W314">
            <v>-639.17399999999907</v>
          </cell>
          <cell r="X314">
            <v>84.69999999999709</v>
          </cell>
          <cell r="Y314">
            <v>165.39999999999418</v>
          </cell>
          <cell r="Z314">
            <v>41.39000000001397</v>
          </cell>
          <cell r="AA314">
            <v>127</v>
          </cell>
          <cell r="AB314">
            <v>266.16000000000349</v>
          </cell>
          <cell r="AC314">
            <v>80.230000000010477</v>
          </cell>
          <cell r="AD314">
            <v>107.27499999999418</v>
          </cell>
          <cell r="AE314">
            <v>2086.1400000003632</v>
          </cell>
          <cell r="AF314">
            <v>70.785999999992782</v>
          </cell>
          <cell r="AG314">
            <v>112.68999999998778</v>
          </cell>
          <cell r="AH314">
            <v>103.29400000000896</v>
          </cell>
          <cell r="AI314">
            <v>125.08000000000175</v>
          </cell>
          <cell r="AJ314">
            <v>76.160000000003492</v>
          </cell>
          <cell r="AK314">
            <v>280.51000000000931</v>
          </cell>
          <cell r="AL314">
            <v>197.69000000000233</v>
          </cell>
          <cell r="AM314">
            <v>50.990000000019791</v>
          </cell>
          <cell r="AN314">
            <v>115.57000000000698</v>
          </cell>
          <cell r="AO314">
            <v>470.27999999999884</v>
          </cell>
          <cell r="AP314">
            <v>109.91000000000349</v>
          </cell>
          <cell r="AQ314">
            <v>373.18000000000757</v>
          </cell>
          <cell r="AR314">
            <v>1214.4709999999031</v>
          </cell>
          <cell r="AS314">
            <v>279.18999999998778</v>
          </cell>
          <cell r="AT314">
            <v>135.02999999999884</v>
          </cell>
          <cell r="AU314">
            <v>220.73400000001129</v>
          </cell>
          <cell r="AV314">
            <v>53.660000000003492</v>
          </cell>
          <cell r="AW314">
            <v>59.020000000004075</v>
          </cell>
          <cell r="AX314">
            <v>59.080000000001746</v>
          </cell>
          <cell r="AY314">
            <v>-220.30400000000373</v>
          </cell>
          <cell r="AZ314">
            <v>107.88999999998487</v>
          </cell>
          <cell r="BA314">
            <v>169.67500000000291</v>
          </cell>
          <cell r="BB314">
            <v>215.32600000000093</v>
          </cell>
          <cell r="BC314">
            <v>7.4299999999930151</v>
          </cell>
          <cell r="BD314">
            <v>127.73999999999069</v>
          </cell>
          <cell r="BE314">
            <v>2757.997999999905</v>
          </cell>
          <cell r="BF314">
            <v>264.82999999998719</v>
          </cell>
          <cell r="BG314">
            <v>413.18000000000757</v>
          </cell>
          <cell r="BH314">
            <v>56.970000000001164</v>
          </cell>
          <cell r="BI314">
            <v>86.150000000008731</v>
          </cell>
          <cell r="BJ314">
            <v>272.81700000000274</v>
          </cell>
          <cell r="BK314">
            <v>65.660000000003492</v>
          </cell>
          <cell r="BL314">
            <v>68.05000000000291</v>
          </cell>
          <cell r="BM314">
            <v>130.84999999997672</v>
          </cell>
          <cell r="BN314">
            <v>232.71500000001106</v>
          </cell>
          <cell r="BO314">
            <v>646.85599999999977</v>
          </cell>
          <cell r="BP314">
            <v>162.58999999999651</v>
          </cell>
          <cell r="BQ314">
            <v>357.33000000000175</v>
          </cell>
          <cell r="BR314">
            <v>5849.2669999998761</v>
          </cell>
          <cell r="BS314">
            <v>828.45499999998719</v>
          </cell>
          <cell r="BT314">
            <v>864.66000000000349</v>
          </cell>
          <cell r="BU314">
            <v>361.55000000000291</v>
          </cell>
          <cell r="BV314">
            <v>293.25500000000466</v>
          </cell>
          <cell r="BW314">
            <v>183.19199999999546</v>
          </cell>
          <cell r="BX314">
            <v>180.00999999999476</v>
          </cell>
          <cell r="BY314">
            <v>107.26500000001397</v>
          </cell>
          <cell r="BZ314">
            <v>482.06999999999243</v>
          </cell>
          <cell r="CA314">
            <v>728.34000000001106</v>
          </cell>
          <cell r="CB314">
            <v>763.60000000000582</v>
          </cell>
          <cell r="CC314">
            <v>326.52999999999884</v>
          </cell>
          <cell r="CD314">
            <v>730.33999999999651</v>
          </cell>
          <cell r="CE314">
            <v>9279.734999999986</v>
          </cell>
          <cell r="CF314">
            <v>1539.4829999999929</v>
          </cell>
          <cell r="CG314">
            <v>460.98000000001048</v>
          </cell>
          <cell r="CH314">
            <v>501.26000000000931</v>
          </cell>
          <cell r="CI314">
            <v>276.83000000000175</v>
          </cell>
          <cell r="CJ314">
            <v>599.53600000000006</v>
          </cell>
          <cell r="CK314">
            <v>-372.15699999999924</v>
          </cell>
          <cell r="CL314">
            <v>681.26399999999558</v>
          </cell>
          <cell r="CM314">
            <v>653.91999999999825</v>
          </cell>
          <cell r="CN314">
            <v>1134.8899999999994</v>
          </cell>
          <cell r="CO314">
            <v>2421.9900000000052</v>
          </cell>
          <cell r="CP314">
            <v>940.1649999999936</v>
          </cell>
          <cell r="CQ314">
            <v>441.57400000000052</v>
          </cell>
          <cell r="CR314">
            <v>160.07900000002701</v>
          </cell>
          <cell r="CS314">
            <v>11.146999999997206</v>
          </cell>
          <cell r="CT314">
            <v>8.3479999999981374</v>
          </cell>
          <cell r="CU314">
            <v>10.644000000000233</v>
          </cell>
          <cell r="CV314">
            <v>12.621999999995751</v>
          </cell>
          <cell r="CW314">
            <v>11.556000000004133</v>
          </cell>
          <cell r="CX314">
            <v>18.326000000000931</v>
          </cell>
          <cell r="CY314">
            <v>16.472000000001572</v>
          </cell>
          <cell r="CZ314">
            <v>24.309999999997672</v>
          </cell>
          <cell r="DA314">
            <v>20.430000000007567</v>
          </cell>
          <cell r="DB314">
            <v>12.485000000000582</v>
          </cell>
          <cell r="DC314">
            <v>8.2350000000005821</v>
          </cell>
          <cell r="DD314">
            <v>5.5040000000008149</v>
          </cell>
          <cell r="DE314">
            <v>122.40700000023935</v>
          </cell>
          <cell r="DF314">
            <v>7.1369999999951688</v>
          </cell>
          <cell r="DG314">
            <v>6.5820000000021537</v>
          </cell>
          <cell r="DH314">
            <v>16.110000000000582</v>
          </cell>
          <cell r="DI314">
            <v>12.937999999994645</v>
          </cell>
          <cell r="DJ314">
            <v>5.603000000002794</v>
          </cell>
          <cell r="DK314">
            <v>7.4919999999983702</v>
          </cell>
          <cell r="DL314">
            <v>14.659999999996217</v>
          </cell>
          <cell r="DM314">
            <v>12.80000000000291</v>
          </cell>
          <cell r="DN314">
            <v>14.55000000000291</v>
          </cell>
          <cell r="DO314">
            <v>8.8899999999994179</v>
          </cell>
          <cell r="DP314">
            <v>14.339999999996508</v>
          </cell>
          <cell r="DQ314">
            <v>1.3049999999966531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1.5500000000029104</v>
          </cell>
          <cell r="H315">
            <v>2.8900000000139698</v>
          </cell>
          <cell r="I315">
            <v>-1126.3099999999977</v>
          </cell>
          <cell r="J315">
            <v>127.03099999999904</v>
          </cell>
          <cell r="K315">
            <v>1.3060000000041327</v>
          </cell>
          <cell r="L315">
            <v>41.334000000002561</v>
          </cell>
          <cell r="M315">
            <v>82.55000000000291</v>
          </cell>
          <cell r="N315">
            <v>4.8300000000162981</v>
          </cell>
          <cell r="O315">
            <v>20.87400000001071</v>
          </cell>
          <cell r="P315">
            <v>4.2559999999939464</v>
          </cell>
          <cell r="Q315">
            <v>0</v>
          </cell>
          <cell r="R315">
            <v>245.01900000008754</v>
          </cell>
          <cell r="S315">
            <v>-109.41000000000349</v>
          </cell>
          <cell r="T315">
            <v>0.69000000000232831</v>
          </cell>
          <cell r="U315">
            <v>14.5</v>
          </cell>
          <cell r="V315">
            <v>65.589999999996508</v>
          </cell>
          <cell r="W315">
            <v>-521.64699999999903</v>
          </cell>
          <cell r="X315">
            <v>314.36700000000565</v>
          </cell>
          <cell r="Y315">
            <v>332.18499999999767</v>
          </cell>
          <cell r="Z315">
            <v>63.845999999990454</v>
          </cell>
          <cell r="AA315">
            <v>18.419999999998254</v>
          </cell>
          <cell r="AB315">
            <v>29.510000000009313</v>
          </cell>
          <cell r="AC315">
            <v>36.967999999993481</v>
          </cell>
          <cell r="AD315">
            <v>0</v>
          </cell>
          <cell r="AE315">
            <v>-11135.241999999969</v>
          </cell>
          <cell r="AF315">
            <v>87.589999999996508</v>
          </cell>
          <cell r="AG315">
            <v>0</v>
          </cell>
          <cell r="AH315">
            <v>32.410000000003492</v>
          </cell>
          <cell r="AI315">
            <v>71.615000000005239</v>
          </cell>
          <cell r="AJ315">
            <v>61.514999999999418</v>
          </cell>
          <cell r="AK315">
            <v>372.42599999999948</v>
          </cell>
          <cell r="AL315">
            <v>-12030.785000000003</v>
          </cell>
          <cell r="AM315">
            <v>137.5</v>
          </cell>
          <cell r="AN315">
            <v>14.020000000004075</v>
          </cell>
          <cell r="AO315">
            <v>81.669999999998254</v>
          </cell>
          <cell r="AP315">
            <v>36.785000000003492</v>
          </cell>
          <cell r="AQ315">
            <v>1.1999999995168764E-2</v>
          </cell>
          <cell r="AR315">
            <v>-12403.939000000129</v>
          </cell>
          <cell r="AS315">
            <v>36.171999999998661</v>
          </cell>
          <cell r="AT315">
            <v>88.070000000006985</v>
          </cell>
          <cell r="AU315">
            <v>116.11999999999534</v>
          </cell>
          <cell r="AV315">
            <v>48.55000000000291</v>
          </cell>
          <cell r="AW315">
            <v>212.11000000000058</v>
          </cell>
          <cell r="AX315">
            <v>69.180000000000291</v>
          </cell>
          <cell r="AY315">
            <v>-13256.634000000005</v>
          </cell>
          <cell r="AZ315">
            <v>142.28399999999965</v>
          </cell>
          <cell r="BA315">
            <v>44.953999999997905</v>
          </cell>
          <cell r="BB315">
            <v>81.273999999990338</v>
          </cell>
          <cell r="BC315">
            <v>3.5899999999965075</v>
          </cell>
          <cell r="BD315">
            <v>10.39100000000326</v>
          </cell>
          <cell r="BE315">
            <v>-12256.793000000296</v>
          </cell>
          <cell r="BF315">
            <v>56.796000000002095</v>
          </cell>
          <cell r="BG315">
            <v>69.940000000002328</v>
          </cell>
          <cell r="BH315">
            <v>80.089999999996508</v>
          </cell>
          <cell r="BI315">
            <v>72.910000000003492</v>
          </cell>
          <cell r="BJ315">
            <v>640.64999999999964</v>
          </cell>
          <cell r="BK315">
            <v>7.9369999999980791</v>
          </cell>
          <cell r="BL315">
            <v>-13544.040000000008</v>
          </cell>
          <cell r="BM315">
            <v>148.34399999999732</v>
          </cell>
          <cell r="BN315">
            <v>113.05000000000291</v>
          </cell>
          <cell r="BO315">
            <v>15.169999999998254</v>
          </cell>
          <cell r="BP315">
            <v>82.360000000000582</v>
          </cell>
          <cell r="BQ315">
            <v>0</v>
          </cell>
          <cell r="BR315">
            <v>-298.34399999992456</v>
          </cell>
          <cell r="BS315">
            <v>131.34799999999814</v>
          </cell>
          <cell r="BT315">
            <v>1.5</v>
          </cell>
          <cell r="BU315">
            <v>251.21399999999267</v>
          </cell>
          <cell r="BV315">
            <v>196.50400000000081</v>
          </cell>
          <cell r="BW315">
            <v>186.97999999999956</v>
          </cell>
          <cell r="BX315">
            <v>117.66799999999785</v>
          </cell>
          <cell r="BY315">
            <v>1165.820000000007</v>
          </cell>
          <cell r="BZ315">
            <v>585.28100000000268</v>
          </cell>
          <cell r="CA315">
            <v>166.26999999998952</v>
          </cell>
          <cell r="CB315">
            <v>155.50500000000466</v>
          </cell>
          <cell r="CC315">
            <v>6.7260000000023865</v>
          </cell>
          <cell r="CD315">
            <v>-3263.16</v>
          </cell>
          <cell r="CE315">
            <v>-3454.2729999999283</v>
          </cell>
          <cell r="CF315">
            <v>17.546000000000276</v>
          </cell>
          <cell r="CG315">
            <v>64.326999999997497</v>
          </cell>
          <cell r="CH315">
            <v>329.82500000001164</v>
          </cell>
          <cell r="CI315">
            <v>289.4600000000064</v>
          </cell>
          <cell r="CJ315">
            <v>43.40599999999904</v>
          </cell>
          <cell r="CK315">
            <v>119.26200000000244</v>
          </cell>
          <cell r="CL315">
            <v>615.30999999999767</v>
          </cell>
          <cell r="CM315">
            <v>818.09000000000378</v>
          </cell>
          <cell r="CN315">
            <v>123.86000000000058</v>
          </cell>
          <cell r="CO315">
            <v>58.860000000000582</v>
          </cell>
          <cell r="CP315">
            <v>16.254000000000815</v>
          </cell>
          <cell r="CQ315">
            <v>-5950.4729999999981</v>
          </cell>
          <cell r="CR315">
            <v>1123.5677000001306</v>
          </cell>
          <cell r="CS315">
            <v>5.5639999999984866</v>
          </cell>
          <cell r="CT315">
            <v>1.4569999999948777</v>
          </cell>
          <cell r="CU315">
            <v>8.5999999999912689</v>
          </cell>
          <cell r="CV315">
            <v>9.9139999999970314</v>
          </cell>
          <cell r="CW315">
            <v>0.72670000000016444</v>
          </cell>
          <cell r="CX315">
            <v>4.9639999999999418</v>
          </cell>
          <cell r="CY315">
            <v>1028.2700000000186</v>
          </cell>
          <cell r="CZ315">
            <v>11.327000000001135</v>
          </cell>
          <cell r="DA315">
            <v>39.099999999991269</v>
          </cell>
          <cell r="DB315">
            <v>5.4450000000069849</v>
          </cell>
          <cell r="DC315">
            <v>2.4600000000064028</v>
          </cell>
          <cell r="DD315">
            <v>5.7400000000052387</v>
          </cell>
          <cell r="DE315">
            <v>452.4484999999404</v>
          </cell>
          <cell r="DF315">
            <v>3.0190000000002328</v>
          </cell>
          <cell r="DG315">
            <v>4.3760000000038417</v>
          </cell>
          <cell r="DH315">
            <v>7.3959999999933643</v>
          </cell>
          <cell r="DI315">
            <v>7.213000000003376</v>
          </cell>
          <cell r="DJ315">
            <v>1.1405000000004293</v>
          </cell>
          <cell r="DK315">
            <v>119.21800000000076</v>
          </cell>
          <cell r="DL315">
            <v>269.04999999998836</v>
          </cell>
          <cell r="DM315">
            <v>8.728000000002794</v>
          </cell>
          <cell r="DN315">
            <v>6.2799999999988358</v>
          </cell>
          <cell r="DO315">
            <v>9.2539999999935389</v>
          </cell>
          <cell r="DP315">
            <v>0.7639999999992142</v>
          </cell>
          <cell r="DQ315">
            <v>16.009999999994761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71.355000000010477</v>
          </cell>
          <cell r="G316">
            <v>109.72600000000966</v>
          </cell>
          <cell r="H316">
            <v>47.299999999988358</v>
          </cell>
          <cell r="I316">
            <v>11.860000000000582</v>
          </cell>
          <cell r="J316">
            <v>0.89000000001396984</v>
          </cell>
          <cell r="K316">
            <v>24.313999999998487</v>
          </cell>
          <cell r="L316">
            <v>-40</v>
          </cell>
          <cell r="M316">
            <v>13.820000000006985</v>
          </cell>
          <cell r="N316">
            <v>92.724000000016531</v>
          </cell>
          <cell r="O316">
            <v>53.324999999982538</v>
          </cell>
          <cell r="P316">
            <v>34</v>
          </cell>
          <cell r="Q316">
            <v>-67.400000000023283</v>
          </cell>
          <cell r="R316">
            <v>1407.3490000003949</v>
          </cell>
          <cell r="S316">
            <v>71.322000000000116</v>
          </cell>
          <cell r="T316">
            <v>155.48099999999977</v>
          </cell>
          <cell r="U316">
            <v>2.0339999999996508</v>
          </cell>
          <cell r="V316">
            <v>177.84399999999732</v>
          </cell>
          <cell r="W316">
            <v>29.926000000006752</v>
          </cell>
          <cell r="X316">
            <v>108.60700000000361</v>
          </cell>
          <cell r="Y316">
            <v>106.32200000000012</v>
          </cell>
          <cell r="Z316">
            <v>1.3480000000126893</v>
          </cell>
          <cell r="AA316">
            <v>260.50500000000466</v>
          </cell>
          <cell r="AB316">
            <v>5.1350000000093132</v>
          </cell>
          <cell r="AC316">
            <v>142.65000000002328</v>
          </cell>
          <cell r="AD316">
            <v>346.17500000000291</v>
          </cell>
          <cell r="AE316">
            <v>3225.066000000108</v>
          </cell>
          <cell r="AF316">
            <v>202.53900000000431</v>
          </cell>
          <cell r="AG316">
            <v>236.20299999999406</v>
          </cell>
          <cell r="AH316">
            <v>160.35500000001048</v>
          </cell>
          <cell r="AI316">
            <v>186.85299999998824</v>
          </cell>
          <cell r="AJ316">
            <v>142.83299999999872</v>
          </cell>
          <cell r="AK316">
            <v>87.389999999999418</v>
          </cell>
          <cell r="AL316">
            <v>49.460000000006403</v>
          </cell>
          <cell r="AM316">
            <v>64.535000000003492</v>
          </cell>
          <cell r="AN316">
            <v>271.54000000000815</v>
          </cell>
          <cell r="AO316">
            <v>91.696000000010827</v>
          </cell>
          <cell r="AP316">
            <v>344.9550000000163</v>
          </cell>
          <cell r="AQ316">
            <v>1386.7069999999949</v>
          </cell>
          <cell r="AR316">
            <v>2301.966999999946</v>
          </cell>
          <cell r="AS316">
            <v>478.77399999999034</v>
          </cell>
          <cell r="AT316">
            <v>176.51300000000629</v>
          </cell>
          <cell r="AU316">
            <v>-11.311999999990803</v>
          </cell>
          <cell r="AV316">
            <v>107.89699999999721</v>
          </cell>
          <cell r="AW316">
            <v>182.52400000000489</v>
          </cell>
          <cell r="AX316">
            <v>14.850999999995111</v>
          </cell>
          <cell r="AY316">
            <v>112.24700000000303</v>
          </cell>
          <cell r="AZ316">
            <v>17.448999999993248</v>
          </cell>
          <cell r="BA316">
            <v>301.29099999996834</v>
          </cell>
          <cell r="BB316">
            <v>81.520999999993364</v>
          </cell>
          <cell r="BC316">
            <v>93.828999999997905</v>
          </cell>
          <cell r="BD316">
            <v>746.38299999998708</v>
          </cell>
          <cell r="BE316">
            <v>2270.8789999999572</v>
          </cell>
          <cell r="BF316">
            <v>498.91899999999441</v>
          </cell>
          <cell r="BG316">
            <v>390.40299999999115</v>
          </cell>
          <cell r="BH316">
            <v>166.63700000000244</v>
          </cell>
          <cell r="BI316">
            <v>111.65999999998894</v>
          </cell>
          <cell r="BJ316">
            <v>259.66000000000349</v>
          </cell>
          <cell r="BK316">
            <v>47.093999999997322</v>
          </cell>
          <cell r="BL316">
            <v>-66.714000000007218</v>
          </cell>
          <cell r="BM316">
            <v>36.584000000002561</v>
          </cell>
          <cell r="BN316">
            <v>109.16899999999441</v>
          </cell>
          <cell r="BO316">
            <v>51.560000000012224</v>
          </cell>
          <cell r="BP316">
            <v>38.203999999997905</v>
          </cell>
          <cell r="BQ316">
            <v>627.70300000000861</v>
          </cell>
          <cell r="BR316">
            <v>5822.4029999999329</v>
          </cell>
          <cell r="BS316">
            <v>940.81400000001304</v>
          </cell>
          <cell r="BT316">
            <v>647.72200000000885</v>
          </cell>
          <cell r="BU316">
            <v>308.52100000000064</v>
          </cell>
          <cell r="BV316">
            <v>176.72499999999854</v>
          </cell>
          <cell r="BW316">
            <v>416.96300000000338</v>
          </cell>
          <cell r="BX316">
            <v>61.793000000005122</v>
          </cell>
          <cell r="BY316">
            <v>-246.5089999999982</v>
          </cell>
          <cell r="BZ316">
            <v>194.02400000000489</v>
          </cell>
          <cell r="CA316">
            <v>572.08300000001327</v>
          </cell>
          <cell r="CB316">
            <v>238.75500000000466</v>
          </cell>
          <cell r="CC316">
            <v>1469.3360000000102</v>
          </cell>
          <cell r="CD316">
            <v>1042.1759999999922</v>
          </cell>
          <cell r="CE316">
            <v>7115.8540000001667</v>
          </cell>
          <cell r="CF316">
            <v>1451.3609999999971</v>
          </cell>
          <cell r="CG316">
            <v>678.95500000000902</v>
          </cell>
          <cell r="CH316">
            <v>613.39299999999639</v>
          </cell>
          <cell r="CI316">
            <v>287.43299999999726</v>
          </cell>
          <cell r="CJ316">
            <v>601.11200000000099</v>
          </cell>
          <cell r="CK316">
            <v>-83.527000000001863</v>
          </cell>
          <cell r="CL316">
            <v>452.54400000000169</v>
          </cell>
          <cell r="CM316">
            <v>319.7960000000021</v>
          </cell>
          <cell r="CN316">
            <v>743.98500000000058</v>
          </cell>
          <cell r="CO316">
            <v>728.4550000000163</v>
          </cell>
          <cell r="CP316">
            <v>812.98200000000361</v>
          </cell>
          <cell r="CQ316">
            <v>509.36500000000524</v>
          </cell>
          <cell r="CR316">
            <v>-447.49149999988731</v>
          </cell>
          <cell r="CS316">
            <v>5.010999999998603</v>
          </cell>
          <cell r="CT316">
            <v>4.3609999999971478</v>
          </cell>
          <cell r="CU316">
            <v>9.5489999999990687</v>
          </cell>
          <cell r="CV316">
            <v>15.548999999999069</v>
          </cell>
          <cell r="CW316">
            <v>-15.288000000000466</v>
          </cell>
          <cell r="CX316">
            <v>-150.28600000000006</v>
          </cell>
          <cell r="CY316">
            <v>-142.90599999999904</v>
          </cell>
          <cell r="CZ316">
            <v>66.805999999996857</v>
          </cell>
          <cell r="DA316">
            <v>82.379000000000815</v>
          </cell>
          <cell r="DB316">
            <v>-334.63800000000629</v>
          </cell>
          <cell r="DC316">
            <v>8.5050000000046566</v>
          </cell>
          <cell r="DD316">
            <v>3.4665000000022701</v>
          </cell>
          <cell r="DE316">
            <v>-94.598899999982677</v>
          </cell>
          <cell r="DF316">
            <v>4.7999999999956344</v>
          </cell>
          <cell r="DG316">
            <v>5.5650000000023283</v>
          </cell>
          <cell r="DH316">
            <v>11.628000000004249</v>
          </cell>
          <cell r="DI316">
            <v>11.610000000000582</v>
          </cell>
          <cell r="DJ316">
            <v>-9.5790000000051805</v>
          </cell>
          <cell r="DK316">
            <v>-190.67139999999927</v>
          </cell>
          <cell r="DL316">
            <v>10.578000000001339</v>
          </cell>
          <cell r="DM316">
            <v>24.380999999993946</v>
          </cell>
          <cell r="DN316">
            <v>20.086000000010245</v>
          </cell>
          <cell r="DO316">
            <v>9.1370000000024447</v>
          </cell>
          <cell r="DP316">
            <v>6.8205000000016298</v>
          </cell>
          <cell r="DQ316">
            <v>1.0459999999948195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1.6919999999990978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24.040500000000975</v>
          </cell>
          <cell r="N317">
            <v>4.8311000000003332</v>
          </cell>
          <cell r="O317">
            <v>0</v>
          </cell>
          <cell r="P317">
            <v>1.4920000000001892</v>
          </cell>
          <cell r="Q317">
            <v>37.716000000000349</v>
          </cell>
          <cell r="R317">
            <v>79.787800000005518</v>
          </cell>
          <cell r="S317">
            <v>3.8150000000005093</v>
          </cell>
          <cell r="T317">
            <v>12.699999999998909</v>
          </cell>
          <cell r="U317">
            <v>12.700000000000728</v>
          </cell>
          <cell r="V317">
            <v>0</v>
          </cell>
          <cell r="W317">
            <v>-22.516000000000531</v>
          </cell>
          <cell r="X317">
            <v>0</v>
          </cell>
          <cell r="Y317">
            <v>0</v>
          </cell>
          <cell r="Z317">
            <v>3.2970000000004802</v>
          </cell>
          <cell r="AA317">
            <v>0</v>
          </cell>
          <cell r="AB317">
            <v>17.299799999999777</v>
          </cell>
          <cell r="AC317">
            <v>8.5499999999992724</v>
          </cell>
          <cell r="AD317">
            <v>43.941999999999098</v>
          </cell>
          <cell r="AE317">
            <v>179.76279999999679</v>
          </cell>
          <cell r="AF317">
            <v>12.699999999998909</v>
          </cell>
          <cell r="AG317">
            <v>4.6001000000005661</v>
          </cell>
          <cell r="AH317">
            <v>6.3804999999993015</v>
          </cell>
          <cell r="AI317">
            <v>0</v>
          </cell>
          <cell r="AJ317">
            <v>14.134000000000015</v>
          </cell>
          <cell r="AK317">
            <v>5.7357999999994718</v>
          </cell>
          <cell r="AL317">
            <v>37.951499999999214</v>
          </cell>
          <cell r="AM317">
            <v>5.0524999999997817</v>
          </cell>
          <cell r="AN317">
            <v>8.6999999999998181</v>
          </cell>
          <cell r="AO317">
            <v>34.266700000000128</v>
          </cell>
          <cell r="AP317">
            <v>12.32300000000032</v>
          </cell>
          <cell r="AQ317">
            <v>37.918699999999262</v>
          </cell>
          <cell r="AR317">
            <v>107.34539999999106</v>
          </cell>
          <cell r="AS317">
            <v>0</v>
          </cell>
          <cell r="AT317">
            <v>4.0056999999997061</v>
          </cell>
          <cell r="AU317">
            <v>12.545200000000477</v>
          </cell>
          <cell r="AV317">
            <v>12.713900000000649</v>
          </cell>
          <cell r="AW317">
            <v>0</v>
          </cell>
          <cell r="AX317">
            <v>0</v>
          </cell>
          <cell r="AY317">
            <v>5.5940000000000509</v>
          </cell>
          <cell r="AZ317">
            <v>17.524000000000342</v>
          </cell>
          <cell r="BA317">
            <v>0</v>
          </cell>
          <cell r="BB317">
            <v>13.516000000000531</v>
          </cell>
          <cell r="BC317">
            <v>12.699999999998909</v>
          </cell>
          <cell r="BD317">
            <v>28.746600000000399</v>
          </cell>
          <cell r="BE317">
            <v>228.84910000000673</v>
          </cell>
          <cell r="BF317">
            <v>36.646999999999025</v>
          </cell>
          <cell r="BG317">
            <v>17.300299999999879</v>
          </cell>
          <cell r="BH317">
            <v>0</v>
          </cell>
          <cell r="BI317">
            <v>0</v>
          </cell>
          <cell r="BJ317">
            <v>33.539600000000064</v>
          </cell>
          <cell r="BK317">
            <v>0</v>
          </cell>
          <cell r="BL317">
            <v>24.905699999999342</v>
          </cell>
          <cell r="BM317">
            <v>11.793999999999869</v>
          </cell>
          <cell r="BN317">
            <v>27.799800000000687</v>
          </cell>
          <cell r="BO317">
            <v>0</v>
          </cell>
          <cell r="BP317">
            <v>29.543999999999869</v>
          </cell>
          <cell r="BQ317">
            <v>47.318699999999808</v>
          </cell>
          <cell r="BR317">
            <v>406.15539999998873</v>
          </cell>
          <cell r="BS317">
            <v>33.604999999999563</v>
          </cell>
          <cell r="BT317">
            <v>58.364300000000185</v>
          </cell>
          <cell r="BU317">
            <v>4.5999999999994543</v>
          </cell>
          <cell r="BV317">
            <v>2.2845000000006621</v>
          </cell>
          <cell r="BW317">
            <v>14.669499999999971</v>
          </cell>
          <cell r="BX317">
            <v>8.5478999999995722</v>
          </cell>
          <cell r="BY317">
            <v>-5.0136999999995169</v>
          </cell>
          <cell r="BZ317">
            <v>55.364999999999782</v>
          </cell>
          <cell r="CA317">
            <v>30.875599999999395</v>
          </cell>
          <cell r="CB317">
            <v>47.089400000000751</v>
          </cell>
          <cell r="CC317">
            <v>90.590299999999843</v>
          </cell>
          <cell r="CD317">
            <v>65.177599999999984</v>
          </cell>
          <cell r="CE317">
            <v>388.01509999998962</v>
          </cell>
          <cell r="CF317">
            <v>75.828199999999924</v>
          </cell>
          <cell r="CG317">
            <v>40.623599999999897</v>
          </cell>
          <cell r="CH317">
            <v>35.920399999999972</v>
          </cell>
          <cell r="CI317">
            <v>7.8297000000002299</v>
          </cell>
          <cell r="CJ317">
            <v>39.847600000000057</v>
          </cell>
          <cell r="CK317">
            <v>-71.60109999999986</v>
          </cell>
          <cell r="CL317">
            <v>25.05330000000049</v>
          </cell>
          <cell r="CM317">
            <v>41.846199999999953</v>
          </cell>
          <cell r="CN317">
            <v>27.42240000000038</v>
          </cell>
          <cell r="CO317">
            <v>52.651000000000749</v>
          </cell>
          <cell r="CP317">
            <v>78.582999999999629</v>
          </cell>
          <cell r="CQ317">
            <v>34.010800000000017</v>
          </cell>
          <cell r="CR317">
            <v>-61.189999999987776</v>
          </cell>
          <cell r="CS317">
            <v>0.46900000000005093</v>
          </cell>
          <cell r="CT317">
            <v>2.4256999999997788</v>
          </cell>
          <cell r="CU317">
            <v>0</v>
          </cell>
          <cell r="CV317">
            <v>0</v>
          </cell>
          <cell r="CW317">
            <v>2.1669999999994616</v>
          </cell>
          <cell r="CX317">
            <v>-71.923700000000281</v>
          </cell>
          <cell r="CY317">
            <v>0.87200000000007094</v>
          </cell>
          <cell r="CZ317">
            <v>1.7081000000002859</v>
          </cell>
          <cell r="DA317">
            <v>2.0463999999997213</v>
          </cell>
          <cell r="DB317">
            <v>5.5200000000240834E-2</v>
          </cell>
          <cell r="DC317">
            <v>0.60599999999976717</v>
          </cell>
          <cell r="DD317">
            <v>0.38429999999971187</v>
          </cell>
          <cell r="DE317">
            <v>-32.35580000000482</v>
          </cell>
          <cell r="DF317">
            <v>1.8399999999928696E-2</v>
          </cell>
          <cell r="DG317">
            <v>0.79620000000022628</v>
          </cell>
          <cell r="DH317">
            <v>0.57700000000022555</v>
          </cell>
          <cell r="DI317">
            <v>1.9600000000000364</v>
          </cell>
          <cell r="DJ317">
            <v>1.4699999999993452</v>
          </cell>
          <cell r="DK317">
            <v>-43.322000000000116</v>
          </cell>
          <cell r="DL317">
            <v>1.3872000000001208</v>
          </cell>
          <cell r="DM317">
            <v>1.9273000000002867</v>
          </cell>
          <cell r="DN317">
            <v>1.3164000000001579</v>
          </cell>
          <cell r="DO317">
            <v>1.1081000000003769</v>
          </cell>
          <cell r="DP317">
            <v>3.5499999999956344E-2</v>
          </cell>
          <cell r="DQ317">
            <v>0.37009999999963838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833.36944999999832</v>
          </cell>
          <cell r="G320">
            <v>3460.0235970000067</v>
          </cell>
          <cell r="H320">
            <v>11061.748530000041</v>
          </cell>
          <cell r="I320">
            <v>13808.121929999994</v>
          </cell>
          <cell r="J320">
            <v>12816.768149999989</v>
          </cell>
          <cell r="K320">
            <v>13970.40615000001</v>
          </cell>
          <cell r="L320">
            <v>3434.1181910000014</v>
          </cell>
          <cell r="M320">
            <v>4068.8126400000001</v>
          </cell>
          <cell r="N320">
            <v>7520.7968820000096</v>
          </cell>
          <cell r="O320">
            <v>5631.0435900000011</v>
          </cell>
          <cell r="P320">
            <v>2546.9006300000037</v>
          </cell>
          <cell r="Q320">
            <v>330.88152199999604</v>
          </cell>
          <cell r="R320">
            <v>64711.080802999903</v>
          </cell>
          <cell r="S320">
            <v>203.90112999999837</v>
          </cell>
          <cell r="T320">
            <v>2677.7588100000066</v>
          </cell>
          <cell r="U320">
            <v>10683.767560000008</v>
          </cell>
          <cell r="V320">
            <v>13272.896300999972</v>
          </cell>
          <cell r="W320">
            <v>9692.8925999999919</v>
          </cell>
          <cell r="X320">
            <v>10078.124100000001</v>
          </cell>
          <cell r="Y320">
            <v>1419.0006587000025</v>
          </cell>
          <cell r="Z320">
            <v>3188.7714513000028</v>
          </cell>
          <cell r="AA320">
            <v>6540.9223699999857</v>
          </cell>
          <cell r="AB320">
            <v>4918.4775420000151</v>
          </cell>
          <cell r="AC320">
            <v>2034.5682800000068</v>
          </cell>
          <cell r="AD320">
            <v>0</v>
          </cell>
          <cell r="AE320">
            <v>54239.901330000139</v>
          </cell>
          <cell r="AF320">
            <v>42.969967000004544</v>
          </cell>
          <cell r="AG320">
            <v>1333.8470400000006</v>
          </cell>
          <cell r="AH320">
            <v>8375.9532999999938</v>
          </cell>
          <cell r="AI320">
            <v>11561.453199999989</v>
          </cell>
          <cell r="AJ320">
            <v>8192.3496760000126</v>
          </cell>
          <cell r="AK320">
            <v>9286.75450000001</v>
          </cell>
          <cell r="AL320">
            <v>1139.3362400000005</v>
          </cell>
          <cell r="AM320">
            <v>2979.7325490000003</v>
          </cell>
          <cell r="AN320">
            <v>6936.8643100000336</v>
          </cell>
          <cell r="AO320">
            <v>3522.1196780000028</v>
          </cell>
          <cell r="AP320">
            <v>868.52087000000029</v>
          </cell>
          <cell r="AQ320">
            <v>0</v>
          </cell>
          <cell r="AR320">
            <v>49274.482694460021</v>
          </cell>
          <cell r="AS320">
            <v>298.49804000000222</v>
          </cell>
          <cell r="AT320">
            <v>425.62273199999981</v>
          </cell>
          <cell r="AU320">
            <v>6915.8899999999994</v>
          </cell>
          <cell r="AV320">
            <v>10159.854690000007</v>
          </cell>
          <cell r="AW320">
            <v>8180.2558610000051</v>
          </cell>
          <cell r="AX320">
            <v>9324.8796999999977</v>
          </cell>
          <cell r="AY320">
            <v>1429.2685364600002</v>
          </cell>
          <cell r="AZ320">
            <v>1902.9231510000009</v>
          </cell>
          <cell r="BA320">
            <v>6838.5222000000067</v>
          </cell>
          <cell r="BB320">
            <v>3497.7519900000043</v>
          </cell>
          <cell r="BC320">
            <v>301.015793999999</v>
          </cell>
          <cell r="BD320">
            <v>0</v>
          </cell>
          <cell r="BE320">
            <v>40363.303343000065</v>
          </cell>
          <cell r="BF320">
            <v>211.19233099999838</v>
          </cell>
          <cell r="BG320">
            <v>12.193674000000101</v>
          </cell>
          <cell r="BH320">
            <v>6252.6357000000135</v>
          </cell>
          <cell r="BI320">
            <v>9740.217158000014</v>
          </cell>
          <cell r="BJ320">
            <v>5343.7944399999978</v>
          </cell>
          <cell r="BK320">
            <v>7085.6967000000004</v>
          </cell>
          <cell r="BL320">
            <v>941.82211000000098</v>
          </cell>
          <cell r="BM320">
            <v>1709.4032190000034</v>
          </cell>
          <cell r="BN320">
            <v>5571.1139099999928</v>
          </cell>
          <cell r="BO320">
            <v>2870.3811310000019</v>
          </cell>
          <cell r="BP320">
            <v>435.57138999999734</v>
          </cell>
          <cell r="BQ320">
            <v>189.28157999999894</v>
          </cell>
          <cell r="BR320">
            <v>12423.454499000043</v>
          </cell>
          <cell r="BS320">
            <v>32.446262000001298</v>
          </cell>
          <cell r="BT320">
            <v>142.05291000000034</v>
          </cell>
          <cell r="BU320">
            <v>4907.35070000001</v>
          </cell>
          <cell r="BV320">
            <v>7755.9838000000018</v>
          </cell>
          <cell r="BW320">
            <v>3911.1042700000035</v>
          </cell>
          <cell r="BX320">
            <v>4955.0657700000011</v>
          </cell>
          <cell r="BY320">
            <v>-14879.648729999999</v>
          </cell>
          <cell r="BZ320">
            <v>494.08600000000024</v>
          </cell>
          <cell r="CA320">
            <v>4430.7119399999974</v>
          </cell>
          <cell r="CB320">
            <v>559.46639999999934</v>
          </cell>
          <cell r="CC320">
            <v>114.83517699999902</v>
          </cell>
          <cell r="CD320">
            <v>0</v>
          </cell>
          <cell r="CE320">
            <v>7491.1755578000011</v>
          </cell>
          <cell r="CF320">
            <v>0</v>
          </cell>
          <cell r="CG320">
            <v>0</v>
          </cell>
          <cell r="CH320">
            <v>1456.9439160000038</v>
          </cell>
          <cell r="CI320">
            <v>2655.6970999999976</v>
          </cell>
          <cell r="CJ320">
            <v>1085.174930000001</v>
          </cell>
          <cell r="CK320">
            <v>989.50065000000177</v>
          </cell>
          <cell r="CL320">
            <v>34.882519999999204</v>
          </cell>
          <cell r="CM320">
            <v>14.966918000000078</v>
          </cell>
          <cell r="CN320">
            <v>1250.0334299999995</v>
          </cell>
          <cell r="CO320">
            <v>3.9760937999999442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908.12644999998156</v>
          </cell>
          <cell r="G321">
            <v>3626.9695969999302</v>
          </cell>
          <cell r="H321">
            <v>11203.393530000001</v>
          </cell>
          <cell r="I321">
            <v>12756.956929999986</v>
          </cell>
          <cell r="J321">
            <v>12950.271149999928</v>
          </cell>
          <cell r="K321">
            <v>13863.72914999997</v>
          </cell>
          <cell r="L321">
            <v>3656.9421910000383</v>
          </cell>
          <cell r="M321">
            <v>4254.4531399999978</v>
          </cell>
          <cell r="N321">
            <v>7792.3779820001218</v>
          </cell>
          <cell r="O321">
            <v>5760.0555900000036</v>
          </cell>
          <cell r="P321">
            <v>2598.6036300000269</v>
          </cell>
          <cell r="Q321">
            <v>399.85652199998731</v>
          </cell>
          <cell r="R321">
            <v>67580.24460299965</v>
          </cell>
          <cell r="S321">
            <v>194.29812999995193</v>
          </cell>
          <cell r="T321">
            <v>2951.4298100000015</v>
          </cell>
          <cell r="U321">
            <v>10758.571559999953</v>
          </cell>
          <cell r="V321">
            <v>13637.156301000156</v>
          </cell>
          <cell r="W321">
            <v>8540.3616000000038</v>
          </cell>
          <cell r="X321">
            <v>10650.548100000015</v>
          </cell>
          <cell r="Y321">
            <v>2115.0576586999814</v>
          </cell>
          <cell r="Z321">
            <v>3420.0724513000459</v>
          </cell>
          <cell r="AA321">
            <v>7063.2313700001687</v>
          </cell>
          <cell r="AB321">
            <v>5323.4983420000062</v>
          </cell>
          <cell r="AC321">
            <v>2302.9662800000515</v>
          </cell>
          <cell r="AD321">
            <v>623.05299999995623</v>
          </cell>
          <cell r="AE321">
            <v>49436.794130001217</v>
          </cell>
          <cell r="AF321">
            <v>416.58496700000251</v>
          </cell>
          <cell r="AG321">
            <v>1706.1901399999624</v>
          </cell>
          <cell r="AH321">
            <v>8700.8577999999397</v>
          </cell>
          <cell r="AI321">
            <v>11979.031199999969</v>
          </cell>
          <cell r="AJ321">
            <v>8504.4716759999865</v>
          </cell>
          <cell r="AK321">
            <v>10111.50430000003</v>
          </cell>
          <cell r="AL321">
            <v>-10421.277260000003</v>
          </cell>
          <cell r="AM321">
            <v>3405.9200490000658</v>
          </cell>
          <cell r="AN321">
            <v>7398.4443100000499</v>
          </cell>
          <cell r="AO321">
            <v>4268.9173780000419</v>
          </cell>
          <cell r="AP321">
            <v>1411.683870000008</v>
          </cell>
          <cell r="AQ321">
            <v>1954.4657000000589</v>
          </cell>
          <cell r="AR321">
            <v>41549.074094459414</v>
          </cell>
          <cell r="AS321">
            <v>1092.6340399999754</v>
          </cell>
          <cell r="AT321">
            <v>861.75943199999165</v>
          </cell>
          <cell r="AU321">
            <v>7298.7021999999997</v>
          </cell>
          <cell r="AV321">
            <v>10405.249590000021</v>
          </cell>
          <cell r="AW321">
            <v>8680.2698610000371</v>
          </cell>
          <cell r="AX321">
            <v>9538.4747000000789</v>
          </cell>
          <cell r="AY321">
            <v>-11750.469463540066</v>
          </cell>
          <cell r="AZ321">
            <v>2367.2001509999973</v>
          </cell>
          <cell r="BA321">
            <v>7492.9181999999564</v>
          </cell>
          <cell r="BB321">
            <v>3968.8419899999863</v>
          </cell>
          <cell r="BC321">
            <v>422.00179399986519</v>
          </cell>
          <cell r="BD321">
            <v>1171.4915999999503</v>
          </cell>
          <cell r="BE321">
            <v>34647.440442999825</v>
          </cell>
          <cell r="BF321">
            <v>1103.688330999983</v>
          </cell>
          <cell r="BG321">
            <v>951.10697399999481</v>
          </cell>
          <cell r="BH321">
            <v>6556.3326999999699</v>
          </cell>
          <cell r="BI321">
            <v>10070.627158000018</v>
          </cell>
          <cell r="BJ321">
            <v>6587.7250399999903</v>
          </cell>
          <cell r="BK321">
            <v>7206.3877000000211</v>
          </cell>
          <cell r="BL321">
            <v>-12308.370190000045</v>
          </cell>
          <cell r="BM321">
            <v>2467.5802190000541</v>
          </cell>
          <cell r="BN321">
            <v>6140.9577100000461</v>
          </cell>
          <cell r="BO321">
            <v>3669.9511310000671</v>
          </cell>
          <cell r="BP321">
            <v>796.01938999997219</v>
          </cell>
          <cell r="BQ321">
            <v>1405.4342799999868</v>
          </cell>
          <cell r="BR321">
            <v>26033.188899000175</v>
          </cell>
          <cell r="BS321">
            <v>2029.7742620000499</v>
          </cell>
          <cell r="BT321">
            <v>1918.6412099999725</v>
          </cell>
          <cell r="BU321">
            <v>5877.5156999999308</v>
          </cell>
          <cell r="BV321">
            <v>8447.102300000086</v>
          </cell>
          <cell r="BW321">
            <v>4750.1847700000508</v>
          </cell>
          <cell r="BX321">
            <v>5364.3026700000046</v>
          </cell>
          <cell r="BY321">
            <v>-13858.086430000083</v>
          </cell>
          <cell r="BZ321">
            <v>2520.4839999999967</v>
          </cell>
          <cell r="CA321">
            <v>6234.2145399999572</v>
          </cell>
          <cell r="CB321">
            <v>1968.9658000000054</v>
          </cell>
          <cell r="CC321">
            <v>2063.9704770001117</v>
          </cell>
          <cell r="CD321">
            <v>-1283.8804000000237</v>
          </cell>
          <cell r="CE321">
            <v>23534.797657800373</v>
          </cell>
          <cell r="CF321">
            <v>3213.706199999986</v>
          </cell>
          <cell r="CG321">
            <v>1642.7056000000157</v>
          </cell>
          <cell r="CH321">
            <v>3062.2973159999819</v>
          </cell>
          <cell r="CI321">
            <v>3632.8338000000222</v>
          </cell>
          <cell r="CJ321">
            <v>2375.0205299999798</v>
          </cell>
          <cell r="CK321">
            <v>443.81255000000237</v>
          </cell>
          <cell r="CL321">
            <v>1809.0538200000883</v>
          </cell>
          <cell r="CM321">
            <v>2937.0361179999891</v>
          </cell>
          <cell r="CN321">
            <v>3539.5908299999428</v>
          </cell>
          <cell r="CO321">
            <v>3672.3300937999738</v>
          </cell>
          <cell r="CP321">
            <v>1930.2150000000256</v>
          </cell>
          <cell r="CQ321">
            <v>-4723.804199999955</v>
          </cell>
          <cell r="CR321">
            <v>943.22020000079647</v>
          </cell>
          <cell r="CS321">
            <v>24.874999999941792</v>
          </cell>
          <cell r="CT321">
            <v>21.502700000011828</v>
          </cell>
          <cell r="CU321">
            <v>29.043000000005122</v>
          </cell>
          <cell r="CV321">
            <v>40.661000000021886</v>
          </cell>
          <cell r="CW321">
            <v>2.5267000000167172</v>
          </cell>
          <cell r="CX321">
            <v>-196.20169999997597</v>
          </cell>
          <cell r="CY321">
            <v>902.70799999998417</v>
          </cell>
          <cell r="CZ321">
            <v>106.25909999999567</v>
          </cell>
          <cell r="DA321">
            <v>249.20140000001993</v>
          </cell>
          <cell r="DB321">
            <v>-276.50680000000284</v>
          </cell>
          <cell r="DC321">
            <v>22.732000000018161</v>
          </cell>
          <cell r="DD321">
            <v>16.419800000003306</v>
          </cell>
          <cell r="DE321">
            <v>480.58780000032857</v>
          </cell>
          <cell r="DF321">
            <v>16.764400000014575</v>
          </cell>
          <cell r="DG321">
            <v>24.409199999994598</v>
          </cell>
          <cell r="DH321">
            <v>41.101000000024214</v>
          </cell>
          <cell r="DI321">
            <v>38.34599999996135</v>
          </cell>
          <cell r="DJ321">
            <v>-0.12750000001688022</v>
          </cell>
          <cell r="DK321">
            <v>-105.61839999997756</v>
          </cell>
          <cell r="DL321">
            <v>295.67519999993965</v>
          </cell>
          <cell r="DM321">
            <v>47.83629999999539</v>
          </cell>
          <cell r="DN321">
            <v>45.008400000049733</v>
          </cell>
          <cell r="DO321">
            <v>33.190100000007078</v>
          </cell>
          <cell r="DP321">
            <v>22.413000000029569</v>
          </cell>
          <cell r="DQ321">
            <v>21.590099999972153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3">
          <cell r="F323">
            <v>908.12644999998156</v>
          </cell>
          <cell r="G323">
            <v>3626.9695969999302</v>
          </cell>
          <cell r="H323">
            <v>11203.393530000001</v>
          </cell>
          <cell r="I323">
            <v>12756.956929999986</v>
          </cell>
          <cell r="J323">
            <v>12950.271149999928</v>
          </cell>
          <cell r="K323">
            <v>13863.72914999997</v>
          </cell>
          <cell r="L323">
            <v>3656.9421910000383</v>
          </cell>
          <cell r="M323">
            <v>4254.4531399999978</v>
          </cell>
          <cell r="N323">
            <v>7792.3779820001218</v>
          </cell>
          <cell r="O323">
            <v>5760.0555900000036</v>
          </cell>
          <cell r="P323">
            <v>2598.6036300000269</v>
          </cell>
          <cell r="Q323">
            <v>399.85652199998731</v>
          </cell>
          <cell r="R323">
            <v>67580.244603000581</v>
          </cell>
          <cell r="S323">
            <v>194.29812999995193</v>
          </cell>
          <cell r="T323">
            <v>2951.4298100000015</v>
          </cell>
          <cell r="U323">
            <v>10758.571559999953</v>
          </cell>
          <cell r="V323">
            <v>13637.156301000156</v>
          </cell>
          <cell r="W323">
            <v>8540.3616000000038</v>
          </cell>
          <cell r="X323">
            <v>10650.548100000015</v>
          </cell>
          <cell r="Y323">
            <v>2115.0576586999814</v>
          </cell>
          <cell r="Z323">
            <v>3420.0724513000459</v>
          </cell>
          <cell r="AA323">
            <v>7063.2313700001687</v>
          </cell>
          <cell r="AB323">
            <v>5323.4983420000062</v>
          </cell>
          <cell r="AC323">
            <v>2302.9662800000515</v>
          </cell>
          <cell r="AD323">
            <v>623.05299999995623</v>
          </cell>
          <cell r="AE323">
            <v>49436.794130001217</v>
          </cell>
          <cell r="AF323">
            <v>416.58496700000251</v>
          </cell>
          <cell r="AG323">
            <v>1706.1901399999624</v>
          </cell>
          <cell r="AH323">
            <v>8700.8577999999397</v>
          </cell>
          <cell r="AI323">
            <v>11979.031199999969</v>
          </cell>
          <cell r="AJ323">
            <v>8504.4716759999865</v>
          </cell>
          <cell r="AK323">
            <v>10111.50430000003</v>
          </cell>
          <cell r="AL323">
            <v>-10421.277260000003</v>
          </cell>
          <cell r="AM323">
            <v>3405.9200490000658</v>
          </cell>
          <cell r="AN323">
            <v>7398.4443100000499</v>
          </cell>
          <cell r="AO323">
            <v>4268.9173780000419</v>
          </cell>
          <cell r="AP323">
            <v>1411.683870000008</v>
          </cell>
          <cell r="AQ323">
            <v>1954.4657000000589</v>
          </cell>
          <cell r="AR323">
            <v>41549.074094459414</v>
          </cell>
          <cell r="AS323">
            <v>1092.6340399999754</v>
          </cell>
          <cell r="AT323">
            <v>861.75943199999165</v>
          </cell>
          <cell r="AU323">
            <v>7298.7021999999997</v>
          </cell>
          <cell r="AV323">
            <v>10405.249590000021</v>
          </cell>
          <cell r="AW323">
            <v>8680.2698610000371</v>
          </cell>
          <cell r="AX323">
            <v>9538.4747000000789</v>
          </cell>
          <cell r="AY323">
            <v>-11750.469463540066</v>
          </cell>
          <cell r="AZ323">
            <v>2367.2001509999973</v>
          </cell>
          <cell r="BA323">
            <v>7492.9181999999564</v>
          </cell>
          <cell r="BB323">
            <v>3968.8419899999863</v>
          </cell>
          <cell r="BC323">
            <v>422.00179399986519</v>
          </cell>
          <cell r="BD323">
            <v>1171.4915999999503</v>
          </cell>
          <cell r="BE323">
            <v>34647.440442999825</v>
          </cell>
          <cell r="BF323">
            <v>1103.688330999983</v>
          </cell>
          <cell r="BG323">
            <v>951.10697399999481</v>
          </cell>
          <cell r="BH323">
            <v>6556.3326999999699</v>
          </cell>
          <cell r="BI323">
            <v>10070.627158000018</v>
          </cell>
          <cell r="BJ323">
            <v>6587.7250399999903</v>
          </cell>
          <cell r="BK323">
            <v>7206.3877000000211</v>
          </cell>
          <cell r="BL323">
            <v>-12308.370190000045</v>
          </cell>
          <cell r="BM323">
            <v>2467.5802190000541</v>
          </cell>
          <cell r="BN323">
            <v>6140.9577100000461</v>
          </cell>
          <cell r="BO323">
            <v>3669.9511310000671</v>
          </cell>
          <cell r="BP323">
            <v>796.01938999997219</v>
          </cell>
          <cell r="BQ323">
            <v>1405.4342799999868</v>
          </cell>
          <cell r="BR323">
            <v>26033.188899000175</v>
          </cell>
          <cell r="BS323">
            <v>2029.7742620000499</v>
          </cell>
          <cell r="BT323">
            <v>1918.6412099999725</v>
          </cell>
          <cell r="BU323">
            <v>5877.5156999999308</v>
          </cell>
          <cell r="BV323">
            <v>8447.102300000086</v>
          </cell>
          <cell r="BW323">
            <v>4750.1847700000508</v>
          </cell>
          <cell r="BX323">
            <v>5364.3026700000046</v>
          </cell>
          <cell r="BY323">
            <v>-13858.086430000083</v>
          </cell>
          <cell r="BZ323">
            <v>2520.4839999999967</v>
          </cell>
          <cell r="CA323">
            <v>6234.2145399999572</v>
          </cell>
          <cell r="CB323">
            <v>1968.9658000000054</v>
          </cell>
          <cell r="CC323">
            <v>2063.9704770001117</v>
          </cell>
          <cell r="CD323">
            <v>-1283.8804000000237</v>
          </cell>
          <cell r="CE323">
            <v>23534.797657800373</v>
          </cell>
          <cell r="CF323">
            <v>3213.706199999986</v>
          </cell>
          <cell r="CG323">
            <v>1642.7056000000157</v>
          </cell>
          <cell r="CH323">
            <v>3062.2973159999819</v>
          </cell>
          <cell r="CI323">
            <v>3632.8338000000222</v>
          </cell>
          <cell r="CJ323">
            <v>2375.0205299999798</v>
          </cell>
          <cell r="CK323">
            <v>443.81255000000237</v>
          </cell>
          <cell r="CL323">
            <v>1809.0538200000883</v>
          </cell>
          <cell r="CM323">
            <v>2937.0361179999891</v>
          </cell>
          <cell r="CN323">
            <v>3539.5908299999428</v>
          </cell>
          <cell r="CO323">
            <v>3672.3300937999738</v>
          </cell>
          <cell r="CP323">
            <v>1930.2150000000256</v>
          </cell>
          <cell r="CQ323">
            <v>-4723.804199999955</v>
          </cell>
          <cell r="CR323">
            <v>943.22020000033081</v>
          </cell>
          <cell r="CS323">
            <v>24.874999999941792</v>
          </cell>
          <cell r="CT323">
            <v>21.502700000011828</v>
          </cell>
          <cell r="CU323">
            <v>29.043000000005122</v>
          </cell>
          <cell r="CV323">
            <v>40.661000000021886</v>
          </cell>
          <cell r="CW323">
            <v>2.5267000000167172</v>
          </cell>
          <cell r="CX323">
            <v>-196.20169999997597</v>
          </cell>
          <cell r="CY323">
            <v>902.70799999998417</v>
          </cell>
          <cell r="CZ323">
            <v>106.25909999999567</v>
          </cell>
          <cell r="DA323">
            <v>249.20140000001993</v>
          </cell>
          <cell r="DB323">
            <v>-276.50680000000284</v>
          </cell>
          <cell r="DC323">
            <v>22.732000000018161</v>
          </cell>
          <cell r="DD323">
            <v>16.419800000003306</v>
          </cell>
          <cell r="DE323">
            <v>480.58779999939725</v>
          </cell>
          <cell r="DF323">
            <v>16.764400000014575</v>
          </cell>
          <cell r="DG323">
            <v>24.409199999994598</v>
          </cell>
          <cell r="DH323">
            <v>41.101000000024214</v>
          </cell>
          <cell r="DI323">
            <v>38.34599999996135</v>
          </cell>
          <cell r="DJ323">
            <v>-0.12750000001688022</v>
          </cell>
          <cell r="DK323">
            <v>-105.61839999997756</v>
          </cell>
          <cell r="DL323">
            <v>295.67519999993965</v>
          </cell>
          <cell r="DM323">
            <v>47.83629999999539</v>
          </cell>
          <cell r="DN323">
            <v>45.008400000049733</v>
          </cell>
          <cell r="DO323">
            <v>33.190100000007078</v>
          </cell>
          <cell r="DP323">
            <v>22.413000000029569</v>
          </cell>
          <cell r="DQ323">
            <v>21.590099999972153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908.12644999939948</v>
          </cell>
          <cell r="G325">
            <v>3626.9695970006287</v>
          </cell>
          <cell r="H325">
            <v>11203.393530000001</v>
          </cell>
          <cell r="I325">
            <v>12756.956930000335</v>
          </cell>
          <cell r="J325">
            <v>12950.271150000393</v>
          </cell>
          <cell r="K325">
            <v>13863.729150000028</v>
          </cell>
          <cell r="L325">
            <v>3656.9421910000965</v>
          </cell>
          <cell r="M325">
            <v>4254.4531399998814</v>
          </cell>
          <cell r="N325">
            <v>7792.377981999889</v>
          </cell>
          <cell r="O325">
            <v>5760.0555900000036</v>
          </cell>
          <cell r="P325">
            <v>2598.6036300007254</v>
          </cell>
          <cell r="Q325">
            <v>399.85652200039476</v>
          </cell>
          <cell r="R325">
            <v>67580.244603000581</v>
          </cell>
          <cell r="S325">
            <v>194.29813000001013</v>
          </cell>
          <cell r="T325">
            <v>2951.4298099996522</v>
          </cell>
          <cell r="U325">
            <v>10758.571560000069</v>
          </cell>
          <cell r="V325">
            <v>13637.156301001087</v>
          </cell>
          <cell r="W325">
            <v>8540.3615999994799</v>
          </cell>
          <cell r="X325">
            <v>10650.548100000247</v>
          </cell>
          <cell r="Y325">
            <v>2115.0576587002724</v>
          </cell>
          <cell r="Z325">
            <v>3420.0724513009191</v>
          </cell>
          <cell r="AA325">
            <v>7063.2313700001687</v>
          </cell>
          <cell r="AB325">
            <v>5323.4983420008793</v>
          </cell>
          <cell r="AC325">
            <v>2302.966279999353</v>
          </cell>
          <cell r="AD325">
            <v>623.05300000030547</v>
          </cell>
          <cell r="AE325">
            <v>49436.794130004942</v>
          </cell>
          <cell r="AF325">
            <v>416.58496699947864</v>
          </cell>
          <cell r="AG325">
            <v>1706.1901399996132</v>
          </cell>
          <cell r="AH325">
            <v>8700.8577999994159</v>
          </cell>
          <cell r="AI325">
            <v>11979.031200000085</v>
          </cell>
          <cell r="AJ325">
            <v>8504.4716760003939</v>
          </cell>
          <cell r="AK325">
            <v>10111.504300000146</v>
          </cell>
          <cell r="AL325">
            <v>-10421.277259999886</v>
          </cell>
          <cell r="AM325">
            <v>3405.9200489996001</v>
          </cell>
          <cell r="AN325">
            <v>7398.4443100001663</v>
          </cell>
          <cell r="AO325">
            <v>4268.9173779999837</v>
          </cell>
          <cell r="AP325">
            <v>1411.6838700007647</v>
          </cell>
          <cell r="AQ325">
            <v>1954.4657000005245</v>
          </cell>
          <cell r="AR325">
            <v>41549.074094466865</v>
          </cell>
          <cell r="AS325">
            <v>1092.6340399999171</v>
          </cell>
          <cell r="AT325">
            <v>861.75943200010806</v>
          </cell>
          <cell r="AU325">
            <v>7298.7022000001743</v>
          </cell>
          <cell r="AV325">
            <v>10405.249590000138</v>
          </cell>
          <cell r="AW325">
            <v>8680.26986100059</v>
          </cell>
          <cell r="AX325">
            <v>9538.4747000001371</v>
          </cell>
          <cell r="AY325">
            <v>-11750.469463540241</v>
          </cell>
          <cell r="AZ325">
            <v>2367.2001510001719</v>
          </cell>
          <cell r="BA325">
            <v>7492.9182000001892</v>
          </cell>
          <cell r="BB325">
            <v>3968.8419900005683</v>
          </cell>
          <cell r="BC325">
            <v>422.00179400015622</v>
          </cell>
          <cell r="BD325">
            <v>1171.4915999993682</v>
          </cell>
          <cell r="BE325">
            <v>34647.440443001688</v>
          </cell>
          <cell r="BF325">
            <v>1103.6883309995756</v>
          </cell>
          <cell r="BG325">
            <v>951.10697400011122</v>
          </cell>
          <cell r="BH325">
            <v>6556.3327000001445</v>
          </cell>
          <cell r="BI325">
            <v>10070.627157999203</v>
          </cell>
          <cell r="BJ325">
            <v>6587.7250399999321</v>
          </cell>
          <cell r="BK325">
            <v>7206.3876999998465</v>
          </cell>
          <cell r="BL325">
            <v>-12308.370190000162</v>
          </cell>
          <cell r="BM325">
            <v>2467.5802190005779</v>
          </cell>
          <cell r="BN325">
            <v>6140.9577100006863</v>
          </cell>
          <cell r="BO325">
            <v>3669.9511310001835</v>
          </cell>
          <cell r="BP325">
            <v>796.0193900000304</v>
          </cell>
          <cell r="BQ325">
            <v>1405.4342799996957</v>
          </cell>
          <cell r="BR325">
            <v>26033.188898995519</v>
          </cell>
          <cell r="BS325">
            <v>2029.7742619998753</v>
          </cell>
          <cell r="BT325">
            <v>1918.6412099990994</v>
          </cell>
          <cell r="BU325">
            <v>5877.5157000003383</v>
          </cell>
          <cell r="BV325">
            <v>8447.102300000377</v>
          </cell>
          <cell r="BW325">
            <v>4750.1847700001672</v>
          </cell>
          <cell r="BX325">
            <v>5364.302670000121</v>
          </cell>
          <cell r="BY325">
            <v>-13858.086430000141</v>
          </cell>
          <cell r="BZ325">
            <v>2520.4840000001714</v>
          </cell>
          <cell r="CA325">
            <v>6234.2145400000736</v>
          </cell>
          <cell r="CB325">
            <v>1968.9658000003546</v>
          </cell>
          <cell r="CC325">
            <v>2063.9704770008102</v>
          </cell>
          <cell r="CD325">
            <v>-1283.8804000001401</v>
          </cell>
          <cell r="CE325">
            <v>23534.797657802701</v>
          </cell>
          <cell r="CF325">
            <v>3213.7061999998987</v>
          </cell>
          <cell r="CG325">
            <v>1642.7055999999866</v>
          </cell>
          <cell r="CH325">
            <v>3062.2973159998655</v>
          </cell>
          <cell r="CI325">
            <v>3632.8338000001386</v>
          </cell>
          <cell r="CJ325">
            <v>2375.020530000329</v>
          </cell>
          <cell r="CK325">
            <v>443.81254999991506</v>
          </cell>
          <cell r="CL325">
            <v>1809.0538200000301</v>
          </cell>
          <cell r="CM325">
            <v>2937.0361179998145</v>
          </cell>
          <cell r="CN325">
            <v>3539.5908299991861</v>
          </cell>
          <cell r="CO325">
            <v>3672.3300938000903</v>
          </cell>
          <cell r="CP325">
            <v>1930.214999999851</v>
          </cell>
          <cell r="CQ325">
            <v>-4723.8041999991983</v>
          </cell>
          <cell r="CR325">
            <v>943.22020001709461</v>
          </cell>
          <cell r="CS325">
            <v>24.875</v>
          </cell>
          <cell r="CT325">
            <v>21.502700000070035</v>
          </cell>
          <cell r="CU325">
            <v>29.042999999597669</v>
          </cell>
          <cell r="CV325">
            <v>40.660999999381602</v>
          </cell>
          <cell r="CW325">
            <v>2.5267000002786517</v>
          </cell>
          <cell r="CX325">
            <v>-196.20170000009239</v>
          </cell>
          <cell r="CY325">
            <v>902.70800000056624</v>
          </cell>
          <cell r="CZ325">
            <v>106.2590999994427</v>
          </cell>
          <cell r="DA325">
            <v>249.20139999967068</v>
          </cell>
          <cell r="DB325">
            <v>-276.50679999962449</v>
          </cell>
          <cell r="DC325">
            <v>22.731999999843538</v>
          </cell>
          <cell r="DD325">
            <v>16.419800000265241</v>
          </cell>
          <cell r="DE325">
            <v>480.58780001103878</v>
          </cell>
          <cell r="DF325">
            <v>16.764399999752641</v>
          </cell>
          <cell r="DG325">
            <v>24.409199999645352</v>
          </cell>
          <cell r="DH325">
            <v>41.100999999791384</v>
          </cell>
          <cell r="DI325">
            <v>38.345999999903142</v>
          </cell>
          <cell r="DJ325">
            <v>-0.12750000040978193</v>
          </cell>
          <cell r="DK325">
            <v>-105.61840000003576</v>
          </cell>
          <cell r="DL325">
            <v>295.67519999947399</v>
          </cell>
          <cell r="DM325">
            <v>47.83629999961704</v>
          </cell>
          <cell r="DN325">
            <v>45.008400000631809</v>
          </cell>
          <cell r="DO325">
            <v>33.190099999308586</v>
          </cell>
          <cell r="DP325">
            <v>22.41300000064075</v>
          </cell>
          <cell r="DQ325">
            <v>21.590099999681115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10018.983</v>
          </cell>
          <cell r="G359">
            <v>11613.543</v>
          </cell>
          <cell r="H359">
            <v>17463.416000000001</v>
          </cell>
          <cell r="I359">
            <v>20170.29</v>
          </cell>
          <cell r="J359">
            <v>23348.704000000002</v>
          </cell>
          <cell r="K359">
            <v>24805.35</v>
          </cell>
          <cell r="L359">
            <v>22451.998</v>
          </cell>
          <cell r="M359">
            <v>22488.546999999999</v>
          </cell>
          <cell r="N359">
            <v>19823.400000000001</v>
          </cell>
          <cell r="O359">
            <v>16071.33</v>
          </cell>
          <cell r="P359">
            <v>10824.72</v>
          </cell>
          <cell r="Q359">
            <v>8350.9349999999995</v>
          </cell>
          <cell r="R359">
            <v>205995.45199999999</v>
          </cell>
          <cell r="S359">
            <v>9968.9179999999997</v>
          </cell>
          <cell r="T359">
            <v>11157.02</v>
          </cell>
          <cell r="U359">
            <v>17376.089</v>
          </cell>
          <cell r="V359">
            <v>20069.46</v>
          </cell>
          <cell r="W359">
            <v>23231.927</v>
          </cell>
          <cell r="X359">
            <v>24681.360000000001</v>
          </cell>
          <cell r="Y359">
            <v>22339.746999999999</v>
          </cell>
          <cell r="Z359">
            <v>22376.017</v>
          </cell>
          <cell r="AA359">
            <v>19724.25</v>
          </cell>
          <cell r="AB359">
            <v>15990.915999999999</v>
          </cell>
          <cell r="AC359">
            <v>10770.57</v>
          </cell>
          <cell r="AD359">
            <v>8309.1779999999999</v>
          </cell>
          <cell r="AE359">
            <v>204965.48900000003</v>
          </cell>
          <cell r="AF359">
            <v>9919.0390000000007</v>
          </cell>
          <cell r="AG359">
            <v>11101.244000000001</v>
          </cell>
          <cell r="AH359">
            <v>17289.258000000002</v>
          </cell>
          <cell r="AI359">
            <v>19969.11</v>
          </cell>
          <cell r="AJ359">
            <v>23115.739000000001</v>
          </cell>
          <cell r="AK359">
            <v>24557.85</v>
          </cell>
          <cell r="AL359">
            <v>22228.084999999999</v>
          </cell>
          <cell r="AM359">
            <v>22264.231</v>
          </cell>
          <cell r="AN359">
            <v>19625.669999999998</v>
          </cell>
          <cell r="AO359">
            <v>15910.967000000001</v>
          </cell>
          <cell r="AP359">
            <v>10716.72</v>
          </cell>
          <cell r="AQ359">
            <v>8267.5759999999991</v>
          </cell>
          <cell r="AR359">
            <v>203940.58200000005</v>
          </cell>
          <cell r="AS359">
            <v>9869.4699999999993</v>
          </cell>
          <cell r="AT359">
            <v>11045.664000000001</v>
          </cell>
          <cell r="AU359">
            <v>17202.737000000001</v>
          </cell>
          <cell r="AV359">
            <v>19869.27</v>
          </cell>
          <cell r="AW359">
            <v>23000.170999999998</v>
          </cell>
          <cell r="AX359">
            <v>24435.119999999999</v>
          </cell>
          <cell r="AY359">
            <v>22116.857</v>
          </cell>
          <cell r="AZ359">
            <v>22152.848000000002</v>
          </cell>
          <cell r="BA359">
            <v>19527.57</v>
          </cell>
          <cell r="BB359">
            <v>15831.483</v>
          </cell>
          <cell r="BC359">
            <v>10663.17</v>
          </cell>
          <cell r="BD359">
            <v>8226.2219999999998</v>
          </cell>
          <cell r="BE359">
            <v>203313.39799999999</v>
          </cell>
          <cell r="BF359">
            <v>9820.1180000000004</v>
          </cell>
          <cell r="BG359">
            <v>11382.964</v>
          </cell>
          <cell r="BH359">
            <v>17116.742999999999</v>
          </cell>
          <cell r="BI359">
            <v>19769.939999999999</v>
          </cell>
          <cell r="BJ359">
            <v>22885.254000000001</v>
          </cell>
          <cell r="BK359">
            <v>24312.9</v>
          </cell>
          <cell r="BL359">
            <v>22006.311000000002</v>
          </cell>
          <cell r="BM359">
            <v>22042.084999999999</v>
          </cell>
          <cell r="BN359">
            <v>19429.919999999998</v>
          </cell>
          <cell r="BO359">
            <v>15752.308999999999</v>
          </cell>
          <cell r="BP359">
            <v>10609.8</v>
          </cell>
          <cell r="BQ359">
            <v>8185.0540000000001</v>
          </cell>
          <cell r="BR359">
            <v>201906.41899999999</v>
          </cell>
          <cell r="BS359">
            <v>9771.0139999999992</v>
          </cell>
          <cell r="BT359">
            <v>10935.512000000001</v>
          </cell>
          <cell r="BU359">
            <v>17031.244999999999</v>
          </cell>
          <cell r="BV359">
            <v>19671.060000000001</v>
          </cell>
          <cell r="BW359">
            <v>22770.74</v>
          </cell>
          <cell r="BX359">
            <v>24191.37</v>
          </cell>
          <cell r="BY359">
            <v>21896.292000000001</v>
          </cell>
          <cell r="BZ359">
            <v>21931.911</v>
          </cell>
          <cell r="CA359">
            <v>19332.75</v>
          </cell>
          <cell r="CB359">
            <v>15673.569</v>
          </cell>
          <cell r="CC359">
            <v>10556.76</v>
          </cell>
          <cell r="CD359">
            <v>8144.1959999999999</v>
          </cell>
          <cell r="CE359">
            <v>200896.85399999999</v>
          </cell>
          <cell r="CF359">
            <v>9722.1579999999994</v>
          </cell>
          <cell r="CG359">
            <v>10880.856</v>
          </cell>
          <cell r="CH359">
            <v>16946.118999999999</v>
          </cell>
          <cell r="CI359">
            <v>19572.689999999999</v>
          </cell>
          <cell r="CJ359">
            <v>22656.907999999999</v>
          </cell>
          <cell r="CK359">
            <v>24070.44</v>
          </cell>
          <cell r="CL359">
            <v>21786.738000000001</v>
          </cell>
          <cell r="CM359">
            <v>21822.263999999999</v>
          </cell>
          <cell r="CN359">
            <v>19236.09</v>
          </cell>
          <cell r="CO359">
            <v>15595.138999999999</v>
          </cell>
          <cell r="CP359">
            <v>10503.99</v>
          </cell>
          <cell r="CQ359">
            <v>8103.4620000000004</v>
          </cell>
          <cell r="CR359">
            <v>199892.37600000002</v>
          </cell>
          <cell r="CS359">
            <v>9673.5499999999993</v>
          </cell>
          <cell r="CT359">
            <v>10826.451999999999</v>
          </cell>
          <cell r="CU359">
            <v>16861.333999999999</v>
          </cell>
          <cell r="CV359">
            <v>19474.830000000002</v>
          </cell>
          <cell r="CW359">
            <v>22543.602999999999</v>
          </cell>
          <cell r="CX359">
            <v>23950.080000000002</v>
          </cell>
          <cell r="CY359">
            <v>21677.834999999999</v>
          </cell>
          <cell r="CZ359">
            <v>21713.144</v>
          </cell>
          <cell r="DA359">
            <v>19140</v>
          </cell>
          <cell r="DB359">
            <v>15517.143</v>
          </cell>
          <cell r="DC359">
            <v>10451.459999999999</v>
          </cell>
          <cell r="DD359">
            <v>8062.9449999999997</v>
          </cell>
          <cell r="DE359">
            <v>199277.68699999998</v>
          </cell>
          <cell r="DF359">
            <v>9625.19</v>
          </cell>
          <cell r="DG359">
            <v>11156.995999999999</v>
          </cell>
          <cell r="DH359">
            <v>16777.013999999999</v>
          </cell>
          <cell r="DI359">
            <v>19377.48</v>
          </cell>
          <cell r="DJ359">
            <v>22430.98</v>
          </cell>
          <cell r="DK359">
            <v>23830.32</v>
          </cell>
          <cell r="DL359">
            <v>21569.458999999999</v>
          </cell>
          <cell r="DM359">
            <v>21604.52</v>
          </cell>
          <cell r="DN359">
            <v>19044.240000000002</v>
          </cell>
          <cell r="DO359">
            <v>15439.611999999999</v>
          </cell>
          <cell r="DP359">
            <v>10399.200000000001</v>
          </cell>
          <cell r="DQ359">
            <v>8022.6760000000004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10018.983</v>
          </cell>
          <cell r="G361">
            <v>11613.543</v>
          </cell>
          <cell r="H361">
            <v>17463.416000000001</v>
          </cell>
          <cell r="I361">
            <v>20170.29</v>
          </cell>
          <cell r="J361">
            <v>23348.704000000002</v>
          </cell>
          <cell r="K361">
            <v>24805.35</v>
          </cell>
          <cell r="L361">
            <v>22451.998</v>
          </cell>
          <cell r="M361">
            <v>22488.546999999999</v>
          </cell>
          <cell r="N361">
            <v>19823.400000000001</v>
          </cell>
          <cell r="O361">
            <v>16071.33</v>
          </cell>
          <cell r="P361">
            <v>10824.72</v>
          </cell>
          <cell r="Q361">
            <v>8350.9349999999995</v>
          </cell>
          <cell r="R361">
            <v>205995.45199999999</v>
          </cell>
          <cell r="S361">
            <v>9968.9179999999997</v>
          </cell>
          <cell r="T361">
            <v>11157.02</v>
          </cell>
          <cell r="U361">
            <v>17376.089</v>
          </cell>
          <cell r="V361">
            <v>20069.46</v>
          </cell>
          <cell r="W361">
            <v>23231.927</v>
          </cell>
          <cell r="X361">
            <v>24681.360000000001</v>
          </cell>
          <cell r="Y361">
            <v>22339.746999999999</v>
          </cell>
          <cell r="Z361">
            <v>22376.017</v>
          </cell>
          <cell r="AA361">
            <v>19724.25</v>
          </cell>
          <cell r="AB361">
            <v>15990.915999999999</v>
          </cell>
          <cell r="AC361">
            <v>10770.57</v>
          </cell>
          <cell r="AD361">
            <v>8309.1779999999999</v>
          </cell>
          <cell r="AE361">
            <v>204965.48900000003</v>
          </cell>
          <cell r="AF361">
            <v>9919.0390000000007</v>
          </cell>
          <cell r="AG361">
            <v>11101.244000000001</v>
          </cell>
          <cell r="AH361">
            <v>17289.258000000002</v>
          </cell>
          <cell r="AI361">
            <v>19969.11</v>
          </cell>
          <cell r="AJ361">
            <v>23115.739000000001</v>
          </cell>
          <cell r="AK361">
            <v>24557.85</v>
          </cell>
          <cell r="AL361">
            <v>22228.084999999999</v>
          </cell>
          <cell r="AM361">
            <v>22264.231</v>
          </cell>
          <cell r="AN361">
            <v>19625.669999999998</v>
          </cell>
          <cell r="AO361">
            <v>15910.967000000001</v>
          </cell>
          <cell r="AP361">
            <v>10716.72</v>
          </cell>
          <cell r="AQ361">
            <v>8267.5759999999991</v>
          </cell>
          <cell r="AR361">
            <v>203940.58200000005</v>
          </cell>
          <cell r="AS361">
            <v>9869.4699999999993</v>
          </cell>
          <cell r="AT361">
            <v>11045.664000000001</v>
          </cell>
          <cell r="AU361">
            <v>17202.737000000001</v>
          </cell>
          <cell r="AV361">
            <v>19869.27</v>
          </cell>
          <cell r="AW361">
            <v>23000.170999999998</v>
          </cell>
          <cell r="AX361">
            <v>24435.119999999999</v>
          </cell>
          <cell r="AY361">
            <v>22116.857</v>
          </cell>
          <cell r="AZ361">
            <v>22152.848000000002</v>
          </cell>
          <cell r="BA361">
            <v>19527.57</v>
          </cell>
          <cell r="BB361">
            <v>15831.483</v>
          </cell>
          <cell r="BC361">
            <v>10663.17</v>
          </cell>
          <cell r="BD361">
            <v>8226.2219999999998</v>
          </cell>
          <cell r="BE361">
            <v>203313.39799999999</v>
          </cell>
          <cell r="BF361">
            <v>9820.1180000000004</v>
          </cell>
          <cell r="BG361">
            <v>11382.964</v>
          </cell>
          <cell r="BH361">
            <v>17116.742999999999</v>
          </cell>
          <cell r="BI361">
            <v>19769.939999999999</v>
          </cell>
          <cell r="BJ361">
            <v>22885.254000000001</v>
          </cell>
          <cell r="BK361">
            <v>24312.9</v>
          </cell>
          <cell r="BL361">
            <v>22006.311000000002</v>
          </cell>
          <cell r="BM361">
            <v>22042.084999999999</v>
          </cell>
          <cell r="BN361">
            <v>19429.919999999998</v>
          </cell>
          <cell r="BO361">
            <v>15752.308999999999</v>
          </cell>
          <cell r="BP361">
            <v>10609.8</v>
          </cell>
          <cell r="BQ361">
            <v>8185.0540000000001</v>
          </cell>
          <cell r="BR361">
            <v>201906.41899999999</v>
          </cell>
          <cell r="BS361">
            <v>9771.0139999999992</v>
          </cell>
          <cell r="BT361">
            <v>10935.512000000001</v>
          </cell>
          <cell r="BU361">
            <v>17031.244999999999</v>
          </cell>
          <cell r="BV361">
            <v>19671.060000000001</v>
          </cell>
          <cell r="BW361">
            <v>22770.74</v>
          </cell>
          <cell r="BX361">
            <v>24191.37</v>
          </cell>
          <cell r="BY361">
            <v>21896.292000000001</v>
          </cell>
          <cell r="BZ361">
            <v>21931.911</v>
          </cell>
          <cell r="CA361">
            <v>19332.75</v>
          </cell>
          <cell r="CB361">
            <v>15673.569</v>
          </cell>
          <cell r="CC361">
            <v>10556.76</v>
          </cell>
          <cell r="CD361">
            <v>8144.1959999999999</v>
          </cell>
          <cell r="CE361">
            <v>200896.85399999999</v>
          </cell>
          <cell r="CF361">
            <v>9722.1579999999994</v>
          </cell>
          <cell r="CG361">
            <v>10880.856</v>
          </cell>
          <cell r="CH361">
            <v>16946.118999999999</v>
          </cell>
          <cell r="CI361">
            <v>19572.689999999999</v>
          </cell>
          <cell r="CJ361">
            <v>22656.907999999999</v>
          </cell>
          <cell r="CK361">
            <v>24070.44</v>
          </cell>
          <cell r="CL361">
            <v>21786.738000000001</v>
          </cell>
          <cell r="CM361">
            <v>21822.263999999999</v>
          </cell>
          <cell r="CN361">
            <v>19236.09</v>
          </cell>
          <cell r="CO361">
            <v>15595.138999999999</v>
          </cell>
          <cell r="CP361">
            <v>10503.99</v>
          </cell>
          <cell r="CQ361">
            <v>8103.4620000000004</v>
          </cell>
          <cell r="CR361">
            <v>199892.37600000002</v>
          </cell>
          <cell r="CS361">
            <v>9673.5499999999993</v>
          </cell>
          <cell r="CT361">
            <v>10826.451999999999</v>
          </cell>
          <cell r="CU361">
            <v>16861.333999999999</v>
          </cell>
          <cell r="CV361">
            <v>19474.830000000002</v>
          </cell>
          <cell r="CW361">
            <v>22543.602999999999</v>
          </cell>
          <cell r="CX361">
            <v>23950.080000000002</v>
          </cell>
          <cell r="CY361">
            <v>21677.834999999999</v>
          </cell>
          <cell r="CZ361">
            <v>21713.144</v>
          </cell>
          <cell r="DA361">
            <v>19140</v>
          </cell>
          <cell r="DB361">
            <v>15517.143</v>
          </cell>
          <cell r="DC361">
            <v>10451.459999999999</v>
          </cell>
          <cell r="DD361">
            <v>8062.9449999999997</v>
          </cell>
          <cell r="DE361">
            <v>199277.68699999998</v>
          </cell>
          <cell r="DF361">
            <v>9625.19</v>
          </cell>
          <cell r="DG361">
            <v>11156.995999999999</v>
          </cell>
          <cell r="DH361">
            <v>16777.013999999999</v>
          </cell>
          <cell r="DI361">
            <v>19377.48</v>
          </cell>
          <cell r="DJ361">
            <v>22430.98</v>
          </cell>
          <cell r="DK361">
            <v>23830.32</v>
          </cell>
          <cell r="DL361">
            <v>21569.458999999999</v>
          </cell>
          <cell r="DM361">
            <v>21604.52</v>
          </cell>
          <cell r="DN361">
            <v>19044.240000000002</v>
          </cell>
          <cell r="DO361">
            <v>15439.611999999999</v>
          </cell>
          <cell r="DP361">
            <v>10399.200000000001</v>
          </cell>
          <cell r="DQ361">
            <v>8022.6760000000004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10018.983000000007</v>
          </cell>
          <cell r="G420">
            <v>11613.542999999947</v>
          </cell>
          <cell r="H420">
            <v>17463.415999999736</v>
          </cell>
          <cell r="I420">
            <v>20170.290000000037</v>
          </cell>
          <cell r="J420">
            <v>23348.704000000376</v>
          </cell>
          <cell r="K420">
            <v>24805.350000000093</v>
          </cell>
          <cell r="L420">
            <v>22451.998000000138</v>
          </cell>
          <cell r="M420">
            <v>22488.546999999788</v>
          </cell>
          <cell r="N420">
            <v>19823.399999999907</v>
          </cell>
          <cell r="O420">
            <v>16071.329999999842</v>
          </cell>
          <cell r="P420">
            <v>10824.719999999972</v>
          </cell>
          <cell r="Q420">
            <v>8350.9349999999395</v>
          </cell>
          <cell r="R420">
            <v>205995.45199999958</v>
          </cell>
          <cell r="S420">
            <v>9968.9180000000633</v>
          </cell>
          <cell r="T420">
            <v>11157.020000000019</v>
          </cell>
          <cell r="U420">
            <v>17376.08899999992</v>
          </cell>
          <cell r="V420">
            <v>20069.459999999963</v>
          </cell>
          <cell r="W420">
            <v>23231.927000000142</v>
          </cell>
          <cell r="X420">
            <v>24681.360000000102</v>
          </cell>
          <cell r="Y420">
            <v>22339.746999999974</v>
          </cell>
          <cell r="Z420">
            <v>22376.016999999993</v>
          </cell>
          <cell r="AA420">
            <v>19724.25</v>
          </cell>
          <cell r="AB420">
            <v>15990.915999999736</v>
          </cell>
          <cell r="AC420">
            <v>10770.569999999832</v>
          </cell>
          <cell r="AD420">
            <v>8309.1779999998398</v>
          </cell>
          <cell r="AE420">
            <v>204965.48900000006</v>
          </cell>
          <cell r="AF420">
            <v>9919.0389999999898</v>
          </cell>
          <cell r="AG420">
            <v>11101.243999999948</v>
          </cell>
          <cell r="AH420">
            <v>17289.257999999914</v>
          </cell>
          <cell r="AI420">
            <v>19969.110000000102</v>
          </cell>
          <cell r="AJ420">
            <v>23115.73900000006</v>
          </cell>
          <cell r="AK420">
            <v>24557.850000000093</v>
          </cell>
          <cell r="AL420">
            <v>22228.084999999963</v>
          </cell>
          <cell r="AM420">
            <v>22264.231000000145</v>
          </cell>
          <cell r="AN420">
            <v>19625.669999999925</v>
          </cell>
          <cell r="AO420">
            <v>15910.967000000179</v>
          </cell>
          <cell r="AP420">
            <v>10716.719999999972</v>
          </cell>
          <cell r="AQ420">
            <v>8267.5760000000009</v>
          </cell>
          <cell r="AR420">
            <v>203940.5820000004</v>
          </cell>
          <cell r="AS420">
            <v>9869.4700000000885</v>
          </cell>
          <cell r="AT420">
            <v>11045.66399999999</v>
          </cell>
          <cell r="AU420">
            <v>17202.736999999732</v>
          </cell>
          <cell r="AV420">
            <v>19869.270000000019</v>
          </cell>
          <cell r="AW420">
            <v>23000.170999999857</v>
          </cell>
          <cell r="AX420">
            <v>24435.120000000112</v>
          </cell>
          <cell r="AY420">
            <v>22116.857000000076</v>
          </cell>
          <cell r="AZ420">
            <v>22152.848000000231</v>
          </cell>
          <cell r="BA420">
            <v>19527.569999999832</v>
          </cell>
          <cell r="BB420">
            <v>15831.483000000007</v>
          </cell>
          <cell r="BC420">
            <v>10663.169999999925</v>
          </cell>
          <cell r="BD420">
            <v>8226.2220000000671</v>
          </cell>
          <cell r="BE420">
            <v>203313.39799999818</v>
          </cell>
          <cell r="BF420">
            <v>9820.1180000000168</v>
          </cell>
          <cell r="BG420">
            <v>11382.96399999992</v>
          </cell>
          <cell r="BH420">
            <v>17116.743000000017</v>
          </cell>
          <cell r="BI420">
            <v>19769.939999999944</v>
          </cell>
          <cell r="BJ420">
            <v>22885.253999999724</v>
          </cell>
          <cell r="BK420">
            <v>24312.899999999907</v>
          </cell>
          <cell r="BL420">
            <v>22006.31100000022</v>
          </cell>
          <cell r="BM420">
            <v>22042.084999999963</v>
          </cell>
          <cell r="BN420">
            <v>19429.919999999925</v>
          </cell>
          <cell r="BO420">
            <v>15752.308999999892</v>
          </cell>
          <cell r="BP420">
            <v>10609.800000000047</v>
          </cell>
          <cell r="BQ420">
            <v>8185.0540000000037</v>
          </cell>
          <cell r="BR420">
            <v>201906.41899999976</v>
          </cell>
          <cell r="BS420">
            <v>9771.0139999999665</v>
          </cell>
          <cell r="BT420">
            <v>10935.512000000104</v>
          </cell>
          <cell r="BU420">
            <v>17031.245000000112</v>
          </cell>
          <cell r="BV420">
            <v>19671.059999999823</v>
          </cell>
          <cell r="BW420">
            <v>22770.739999999991</v>
          </cell>
          <cell r="BX420">
            <v>24191.370000000112</v>
          </cell>
          <cell r="BY420">
            <v>21896.291999999899</v>
          </cell>
          <cell r="BZ420">
            <v>21931.910999999847</v>
          </cell>
          <cell r="CA420">
            <v>19332.75</v>
          </cell>
          <cell r="CB420">
            <v>15673.569000000018</v>
          </cell>
          <cell r="CC420">
            <v>10556.760000000009</v>
          </cell>
          <cell r="CD420">
            <v>8144.1959999999963</v>
          </cell>
          <cell r="CE420">
            <v>200896.85400000215</v>
          </cell>
          <cell r="CF420">
            <v>9722.158000000054</v>
          </cell>
          <cell r="CG420">
            <v>10880.855999999912</v>
          </cell>
          <cell r="CH420">
            <v>16946.118999999948</v>
          </cell>
          <cell r="CI420">
            <v>19572.690000000177</v>
          </cell>
          <cell r="CJ420">
            <v>22656.908000000054</v>
          </cell>
          <cell r="CK420">
            <v>24070.439999999944</v>
          </cell>
          <cell r="CL420">
            <v>21786.738000000129</v>
          </cell>
          <cell r="CM420">
            <v>21822.263999999734</v>
          </cell>
          <cell r="CN420">
            <v>19236.089999999851</v>
          </cell>
          <cell r="CO420">
            <v>15595.138999999966</v>
          </cell>
          <cell r="CP420">
            <v>10503.990000000224</v>
          </cell>
          <cell r="CQ420">
            <v>8103.4619999999413</v>
          </cell>
          <cell r="CR420">
            <v>199892.37599999923</v>
          </cell>
          <cell r="CS420">
            <v>9673.5499999999302</v>
          </cell>
          <cell r="CT420">
            <v>10826.452000000048</v>
          </cell>
          <cell r="CU420">
            <v>16861.334000000148</v>
          </cell>
          <cell r="CV420">
            <v>19474.829999999958</v>
          </cell>
          <cell r="CW420">
            <v>22543.603000000119</v>
          </cell>
          <cell r="CX420">
            <v>23950.079999999958</v>
          </cell>
          <cell r="CY420">
            <v>21677.834999999963</v>
          </cell>
          <cell r="CZ420">
            <v>21713.144000000088</v>
          </cell>
          <cell r="DA420">
            <v>19140</v>
          </cell>
          <cell r="DB420">
            <v>15517.14300000004</v>
          </cell>
          <cell r="DC420">
            <v>10451.460000000079</v>
          </cell>
          <cell r="DD420">
            <v>8062.945000000007</v>
          </cell>
          <cell r="DE420">
            <v>199277.68700000085</v>
          </cell>
          <cell r="DF420">
            <v>9625.1900000000605</v>
          </cell>
          <cell r="DG420">
            <v>11156.996000000043</v>
          </cell>
          <cell r="DH420">
            <v>16777.013999999966</v>
          </cell>
          <cell r="DI420">
            <v>19377.479999999981</v>
          </cell>
          <cell r="DJ420">
            <v>22430.979999999865</v>
          </cell>
          <cell r="DK420">
            <v>23830.320000000065</v>
          </cell>
          <cell r="DL420">
            <v>21569.459000000032</v>
          </cell>
          <cell r="DM420">
            <v>21604.520000000019</v>
          </cell>
          <cell r="DN420">
            <v>19044.239999999991</v>
          </cell>
          <cell r="DO420">
            <v>15439.611999999965</v>
          </cell>
          <cell r="DP420">
            <v>10399.200000000012</v>
          </cell>
          <cell r="DQ420">
            <v>8022.6760000000359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10018.983000000007</v>
          </cell>
          <cell r="G430">
            <v>11613.542999999947</v>
          </cell>
          <cell r="H430">
            <v>17463.415999999736</v>
          </cell>
          <cell r="I430">
            <v>20170.290000000037</v>
          </cell>
          <cell r="J430">
            <v>23348.704000000376</v>
          </cell>
          <cell r="K430">
            <v>24805.350000000093</v>
          </cell>
          <cell r="L430">
            <v>22451.998000000138</v>
          </cell>
          <cell r="M430">
            <v>22488.546999999788</v>
          </cell>
          <cell r="N430">
            <v>19823.399999999907</v>
          </cell>
          <cell r="O430">
            <v>16071.329999999842</v>
          </cell>
          <cell r="P430">
            <v>10824.719999999972</v>
          </cell>
          <cell r="Q430">
            <v>8350.9349999999395</v>
          </cell>
          <cell r="R430">
            <v>205995.45199999958</v>
          </cell>
          <cell r="S430">
            <v>9968.9180000000633</v>
          </cell>
          <cell r="T430">
            <v>11157.020000000019</v>
          </cell>
          <cell r="U430">
            <v>17376.08899999992</v>
          </cell>
          <cell r="V430">
            <v>20069.459999999963</v>
          </cell>
          <cell r="W430">
            <v>23231.927000000142</v>
          </cell>
          <cell r="X430">
            <v>24681.360000000102</v>
          </cell>
          <cell r="Y430">
            <v>22339.746999999974</v>
          </cell>
          <cell r="Z430">
            <v>22376.016999999993</v>
          </cell>
          <cell r="AA430">
            <v>19724.25</v>
          </cell>
          <cell r="AB430">
            <v>15990.915999999736</v>
          </cell>
          <cell r="AC430">
            <v>10770.569999999832</v>
          </cell>
          <cell r="AD430">
            <v>8309.1779999998398</v>
          </cell>
          <cell r="AE430">
            <v>204965.48900000006</v>
          </cell>
          <cell r="AF430">
            <v>9919.0389999999898</v>
          </cell>
          <cell r="AG430">
            <v>11101.243999999948</v>
          </cell>
          <cell r="AH430">
            <v>17289.257999999914</v>
          </cell>
          <cell r="AI430">
            <v>19969.110000000102</v>
          </cell>
          <cell r="AJ430">
            <v>23115.73900000006</v>
          </cell>
          <cell r="AK430">
            <v>24557.850000000093</v>
          </cell>
          <cell r="AL430">
            <v>22228.084999999963</v>
          </cell>
          <cell r="AM430">
            <v>22264.231000000145</v>
          </cell>
          <cell r="AN430">
            <v>19625.669999999925</v>
          </cell>
          <cell r="AO430">
            <v>15910.967000000179</v>
          </cell>
          <cell r="AP430">
            <v>10716.719999999972</v>
          </cell>
          <cell r="AQ430">
            <v>8267.5760000000009</v>
          </cell>
          <cell r="AR430">
            <v>203940.5820000004</v>
          </cell>
          <cell r="AS430">
            <v>9869.4700000000885</v>
          </cell>
          <cell r="AT430">
            <v>11045.66399999999</v>
          </cell>
          <cell r="AU430">
            <v>17202.736999999732</v>
          </cell>
          <cell r="AV430">
            <v>19869.270000000019</v>
          </cell>
          <cell r="AW430">
            <v>23000.170999999857</v>
          </cell>
          <cell r="AX430">
            <v>24435.120000000112</v>
          </cell>
          <cell r="AY430">
            <v>22116.857000000076</v>
          </cell>
          <cell r="AZ430">
            <v>22152.848000000231</v>
          </cell>
          <cell r="BA430">
            <v>19527.569999999832</v>
          </cell>
          <cell r="BB430">
            <v>15831.483000000007</v>
          </cell>
          <cell r="BC430">
            <v>10663.169999999925</v>
          </cell>
          <cell r="BD430">
            <v>8226.2220000000671</v>
          </cell>
          <cell r="BE430">
            <v>203313.39799999818</v>
          </cell>
          <cell r="BF430">
            <v>9820.1180000000168</v>
          </cell>
          <cell r="BG430">
            <v>11382.96399999992</v>
          </cell>
          <cell r="BH430">
            <v>17116.743000000017</v>
          </cell>
          <cell r="BI430">
            <v>19769.939999999944</v>
          </cell>
          <cell r="BJ430">
            <v>22885.253999999724</v>
          </cell>
          <cell r="BK430">
            <v>24312.899999999907</v>
          </cell>
          <cell r="BL430">
            <v>22006.31100000022</v>
          </cell>
          <cell r="BM430">
            <v>22042.084999999963</v>
          </cell>
          <cell r="BN430">
            <v>19429.919999999925</v>
          </cell>
          <cell r="BO430">
            <v>15752.308999999892</v>
          </cell>
          <cell r="BP430">
            <v>10609.800000000047</v>
          </cell>
          <cell r="BQ430">
            <v>8185.0540000000037</v>
          </cell>
          <cell r="BR430">
            <v>201906.41899999976</v>
          </cell>
          <cell r="BS430">
            <v>9771.0139999999665</v>
          </cell>
          <cell r="BT430">
            <v>10935.512000000104</v>
          </cell>
          <cell r="BU430">
            <v>17031.245000000112</v>
          </cell>
          <cell r="BV430">
            <v>19671.059999999823</v>
          </cell>
          <cell r="BW430">
            <v>22770.739999999991</v>
          </cell>
          <cell r="BX430">
            <v>24191.370000000112</v>
          </cell>
          <cell r="BY430">
            <v>21896.291999999899</v>
          </cell>
          <cell r="BZ430">
            <v>21931.910999999847</v>
          </cell>
          <cell r="CA430">
            <v>19332.75</v>
          </cell>
          <cell r="CB430">
            <v>15673.569000000018</v>
          </cell>
          <cell r="CC430">
            <v>10556.760000000009</v>
          </cell>
          <cell r="CD430">
            <v>8144.1959999999963</v>
          </cell>
          <cell r="CE430">
            <v>200896.85400000215</v>
          </cell>
          <cell r="CF430">
            <v>9722.158000000054</v>
          </cell>
          <cell r="CG430">
            <v>10880.855999999912</v>
          </cell>
          <cell r="CH430">
            <v>16946.118999999948</v>
          </cell>
          <cell r="CI430">
            <v>19572.690000000177</v>
          </cell>
          <cell r="CJ430">
            <v>22656.908000000054</v>
          </cell>
          <cell r="CK430">
            <v>24070.439999999944</v>
          </cell>
          <cell r="CL430">
            <v>21786.738000000129</v>
          </cell>
          <cell r="CM430">
            <v>21822.263999999734</v>
          </cell>
          <cell r="CN430">
            <v>19236.089999999851</v>
          </cell>
          <cell r="CO430">
            <v>15595.138999999966</v>
          </cell>
          <cell r="CP430">
            <v>10503.990000000224</v>
          </cell>
          <cell r="CQ430">
            <v>8103.4619999999413</v>
          </cell>
          <cell r="CR430">
            <v>199892.37599999923</v>
          </cell>
          <cell r="CS430">
            <v>9673.5499999999302</v>
          </cell>
          <cell r="CT430">
            <v>10826.452000000048</v>
          </cell>
          <cell r="CU430">
            <v>16861.334000000148</v>
          </cell>
          <cell r="CV430">
            <v>19474.829999999958</v>
          </cell>
          <cell r="CW430">
            <v>22543.603000000119</v>
          </cell>
          <cell r="CX430">
            <v>23950.079999999958</v>
          </cell>
          <cell r="CY430">
            <v>21677.834999999963</v>
          </cell>
          <cell r="CZ430">
            <v>21713.144000000088</v>
          </cell>
          <cell r="DA430">
            <v>19140</v>
          </cell>
          <cell r="DB430">
            <v>15517.14300000004</v>
          </cell>
          <cell r="DC430">
            <v>10451.460000000079</v>
          </cell>
          <cell r="DD430">
            <v>8062.945000000007</v>
          </cell>
          <cell r="DE430">
            <v>199277.68700000085</v>
          </cell>
          <cell r="DF430">
            <v>9625.1900000000605</v>
          </cell>
          <cell r="DG430">
            <v>11156.996000000043</v>
          </cell>
          <cell r="DH430">
            <v>16777.013999999966</v>
          </cell>
          <cell r="DI430">
            <v>19377.479999999981</v>
          </cell>
          <cell r="DJ430">
            <v>22430.979999999865</v>
          </cell>
          <cell r="DK430">
            <v>23830.320000000065</v>
          </cell>
          <cell r="DL430">
            <v>21569.459000000032</v>
          </cell>
          <cell r="DM430">
            <v>21604.520000000019</v>
          </cell>
          <cell r="DN430">
            <v>19044.239999999991</v>
          </cell>
          <cell r="DO430">
            <v>15439.611999999965</v>
          </cell>
          <cell r="DP430">
            <v>10399.200000000012</v>
          </cell>
          <cell r="DQ430">
            <v>8022.6760000000359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0</v>
          </cell>
          <cell r="G459">
            <v>-34.033999999999651</v>
          </cell>
          <cell r="H459">
            <v>-45.401139999999998</v>
          </cell>
          <cell r="I459">
            <v>-145.46473499999979</v>
          </cell>
          <cell r="J459">
            <v>-173.33799999999974</v>
          </cell>
          <cell r="K459">
            <v>31.880900000000111</v>
          </cell>
          <cell r="L459">
            <v>-60.928400000000693</v>
          </cell>
          <cell r="M459">
            <v>-44.321500000000015</v>
          </cell>
          <cell r="N459">
            <v>-189.23300000000017</v>
          </cell>
          <cell r="O459">
            <v>-103.10499999999956</v>
          </cell>
          <cell r="P459">
            <v>2.7129999999997381</v>
          </cell>
          <cell r="Q459">
            <v>-52.208999999998923</v>
          </cell>
          <cell r="R459">
            <v>-786.71298000004026</v>
          </cell>
          <cell r="S459">
            <v>-81.287539999997534</v>
          </cell>
          <cell r="T459">
            <v>28.278999999998632</v>
          </cell>
          <cell r="U459">
            <v>-50.961649999999963</v>
          </cell>
          <cell r="V459">
            <v>-85.102499999999964</v>
          </cell>
          <cell r="W459">
            <v>397.54999999999927</v>
          </cell>
          <cell r="X459">
            <v>-120.22959999999875</v>
          </cell>
          <cell r="Y459">
            <v>-123.045100000003</v>
          </cell>
          <cell r="Z459">
            <v>-148.31500000000051</v>
          </cell>
          <cell r="AA459">
            <v>-191.97615999999925</v>
          </cell>
          <cell r="AB459">
            <v>-42.924000000002707</v>
          </cell>
          <cell r="AC459">
            <v>-15.721429999997781</v>
          </cell>
          <cell r="AD459">
            <v>-352.979000000003</v>
          </cell>
          <cell r="AE459">
            <v>-2463.4022000000114</v>
          </cell>
          <cell r="AF459">
            <v>-53.458399999999529</v>
          </cell>
          <cell r="AG459">
            <v>-205.85420000000158</v>
          </cell>
          <cell r="AH459">
            <v>-112.3724000000002</v>
          </cell>
          <cell r="AI459">
            <v>-192.39840000000004</v>
          </cell>
          <cell r="AJ459">
            <v>-160.2870000000039</v>
          </cell>
          <cell r="AK459">
            <v>-108.10300000000279</v>
          </cell>
          <cell r="AL459">
            <v>-453.03529999999955</v>
          </cell>
          <cell r="AM459">
            <v>-213.48099999999977</v>
          </cell>
          <cell r="AN459">
            <v>-435.7510000000002</v>
          </cell>
          <cell r="AO459">
            <v>-120.47000000000116</v>
          </cell>
          <cell r="AP459">
            <v>-84.971999999999753</v>
          </cell>
          <cell r="AQ459">
            <v>-323.21950000000288</v>
          </cell>
          <cell r="AR459">
            <v>-1959.6838200000348</v>
          </cell>
          <cell r="AS459">
            <v>-38.05199999999968</v>
          </cell>
          <cell r="AT459">
            <v>-163.82140000000436</v>
          </cell>
          <cell r="AU459">
            <v>-153.1215000000002</v>
          </cell>
          <cell r="AV459">
            <v>-106.70160000000033</v>
          </cell>
          <cell r="AW459">
            <v>-170.09700000000157</v>
          </cell>
          <cell r="AX459">
            <v>-153.14099999999598</v>
          </cell>
          <cell r="AY459">
            <v>-162.35399999999936</v>
          </cell>
          <cell r="AZ459">
            <v>-497.12100000000282</v>
          </cell>
          <cell r="BA459">
            <v>-132.54879999999957</v>
          </cell>
          <cell r="BB459">
            <v>-198.99799999999959</v>
          </cell>
          <cell r="BC459">
            <v>-52.667499999999563</v>
          </cell>
          <cell r="BD459">
            <v>-131.0600200000008</v>
          </cell>
          <cell r="BE459">
            <v>-2523.4566499999783</v>
          </cell>
          <cell r="BF459">
            <v>-83.72190000000046</v>
          </cell>
          <cell r="BG459">
            <v>-83.770399999997608</v>
          </cell>
          <cell r="BH459">
            <v>-186.73009999999977</v>
          </cell>
          <cell r="BI459">
            <v>-368.42574999999943</v>
          </cell>
          <cell r="BJ459">
            <v>-353.8949999999968</v>
          </cell>
          <cell r="BK459">
            <v>-8.1979999999966822</v>
          </cell>
          <cell r="BL459">
            <v>-489.40300000000207</v>
          </cell>
          <cell r="BM459">
            <v>-254.63800000000265</v>
          </cell>
          <cell r="BN459">
            <v>-77.998799999999392</v>
          </cell>
          <cell r="BO459">
            <v>-225.38899999999921</v>
          </cell>
          <cell r="BP459">
            <v>-5.3379999999997381</v>
          </cell>
          <cell r="BQ459">
            <v>-385.94870000000083</v>
          </cell>
          <cell r="BR459">
            <v>-3711.1141000000061</v>
          </cell>
          <cell r="BS459">
            <v>-186.7538999999997</v>
          </cell>
          <cell r="BT459">
            <v>-418.71499999999651</v>
          </cell>
          <cell r="BU459">
            <v>-355.28860000000168</v>
          </cell>
          <cell r="BV459">
            <v>-273.15899999999965</v>
          </cell>
          <cell r="BW459">
            <v>-523.03899999999703</v>
          </cell>
          <cell r="BX459">
            <v>-127.59599999999773</v>
          </cell>
          <cell r="BY459">
            <v>-45.656999999999243</v>
          </cell>
          <cell r="BZ459">
            <v>-729.11150000000634</v>
          </cell>
          <cell r="CA459">
            <v>-280.36769999999888</v>
          </cell>
          <cell r="CB459">
            <v>-237.3550000000032</v>
          </cell>
          <cell r="CC459">
            <v>-149.57340000000113</v>
          </cell>
          <cell r="CD459">
            <v>-384.49800000000687</v>
          </cell>
          <cell r="CE459">
            <v>-3825.788799999922</v>
          </cell>
          <cell r="CF459">
            <v>-660.98400000001129</v>
          </cell>
          <cell r="CG459">
            <v>-743.5789999999979</v>
          </cell>
          <cell r="CH459">
            <v>-448.46150000000125</v>
          </cell>
          <cell r="CI459">
            <v>-396.85540000000037</v>
          </cell>
          <cell r="CJ459">
            <v>-432.41700000000128</v>
          </cell>
          <cell r="CK459">
            <v>-217.70599999999104</v>
          </cell>
          <cell r="CL459">
            <v>1818.125</v>
          </cell>
          <cell r="CM459">
            <v>-1417.9490000000078</v>
          </cell>
          <cell r="CN459">
            <v>-420.5622999999996</v>
          </cell>
          <cell r="CO459">
            <v>-234.66980000000331</v>
          </cell>
          <cell r="CP459">
            <v>-339.81979999999749</v>
          </cell>
          <cell r="CQ459">
            <v>-330.90999999999622</v>
          </cell>
          <cell r="CR459">
            <v>-1134.7286999999778</v>
          </cell>
          <cell r="CS459">
            <v>-10.765999999995984</v>
          </cell>
          <cell r="CT459">
            <v>-8.9629999999961001</v>
          </cell>
          <cell r="CU459">
            <v>-11.069000000003143</v>
          </cell>
          <cell r="CV459">
            <v>-15.527500000003783</v>
          </cell>
          <cell r="CW459">
            <v>-250.29399999999441</v>
          </cell>
          <cell r="CX459">
            <v>-535.46200000000681</v>
          </cell>
          <cell r="CY459">
            <v>-4.8210000000035507</v>
          </cell>
          <cell r="CZ459">
            <v>-7.1330000000016298</v>
          </cell>
          <cell r="DA459">
            <v>-150.09039999999732</v>
          </cell>
          <cell r="DB459">
            <v>-126.46479999999428</v>
          </cell>
          <cell r="DC459">
            <v>-6.7980000000025029</v>
          </cell>
          <cell r="DD459">
            <v>-7.3399999999965075</v>
          </cell>
          <cell r="DE459">
            <v>-293.21779999998398</v>
          </cell>
          <cell r="DF459">
            <v>-10.860999999997148</v>
          </cell>
          <cell r="DG459">
            <v>-14.788999999997031</v>
          </cell>
          <cell r="DH459">
            <v>-10.977999999999156</v>
          </cell>
          <cell r="DI459">
            <v>-16.122999999999593</v>
          </cell>
          <cell r="DJ459">
            <v>-35.521000000007916</v>
          </cell>
          <cell r="DK459">
            <v>-162.5370000000039</v>
          </cell>
          <cell r="DL459">
            <v>-2.5159999999959837</v>
          </cell>
          <cell r="DM459">
            <v>-4.0990000000019791</v>
          </cell>
          <cell r="DN459">
            <v>-8.0167999999976018</v>
          </cell>
          <cell r="DO459">
            <v>-10.067000000002736</v>
          </cell>
          <cell r="DP459">
            <v>-7.9579999999987194</v>
          </cell>
          <cell r="DQ459">
            <v>-9.7519999999931315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-60.481899999999769</v>
          </cell>
          <cell r="G460">
            <v>-38.280700000000252</v>
          </cell>
          <cell r="H460">
            <v>-70.783000000001266</v>
          </cell>
          <cell r="I460">
            <v>-88.857999999998356</v>
          </cell>
          <cell r="J460">
            <v>-11.590000000000146</v>
          </cell>
          <cell r="K460">
            <v>-8.0979999999999563</v>
          </cell>
          <cell r="L460">
            <v>-208.40380000000005</v>
          </cell>
          <cell r="M460">
            <v>-1.3552999999997155</v>
          </cell>
          <cell r="N460">
            <v>-97.450000000004366</v>
          </cell>
          <cell r="O460">
            <v>-146.73400000000402</v>
          </cell>
          <cell r="P460">
            <v>-6.8117000000002008</v>
          </cell>
          <cell r="Q460">
            <v>-186.38600000000588</v>
          </cell>
          <cell r="R460">
            <v>-263.05800000001909</v>
          </cell>
          <cell r="S460">
            <v>-116.13999999999942</v>
          </cell>
          <cell r="T460">
            <v>-155.84399999999914</v>
          </cell>
          <cell r="U460">
            <v>-165.0619999999999</v>
          </cell>
          <cell r="V460">
            <v>-146.79799999999886</v>
          </cell>
          <cell r="W460">
            <v>1590.1799999999967</v>
          </cell>
          <cell r="X460">
            <v>-446.94900000000052</v>
          </cell>
          <cell r="Y460">
            <v>-239.65999999999985</v>
          </cell>
          <cell r="Z460">
            <v>-1.3469999999997526</v>
          </cell>
          <cell r="AA460">
            <v>-186.90800000000309</v>
          </cell>
          <cell r="AB460">
            <v>-211.44900000000052</v>
          </cell>
          <cell r="AC460">
            <v>-20.331000000000131</v>
          </cell>
          <cell r="AD460">
            <v>-162.75</v>
          </cell>
          <cell r="AE460">
            <v>-3564.7900000000373</v>
          </cell>
          <cell r="AF460">
            <v>-690.88699999999881</v>
          </cell>
          <cell r="AG460">
            <v>-640.52700000000186</v>
          </cell>
          <cell r="AH460">
            <v>-196.50600000000122</v>
          </cell>
          <cell r="AI460">
            <v>-153.23399999999674</v>
          </cell>
          <cell r="AJ460">
            <v>-72.419999999998254</v>
          </cell>
          <cell r="AK460">
            <v>-390.31300000000192</v>
          </cell>
          <cell r="AL460">
            <v>-157.13699999999881</v>
          </cell>
          <cell r="AM460">
            <v>-35.032999999999447</v>
          </cell>
          <cell r="AN460">
            <v>-182.83000000000175</v>
          </cell>
          <cell r="AO460">
            <v>-456.17199999999866</v>
          </cell>
          <cell r="AP460">
            <v>-66.211000000002969</v>
          </cell>
          <cell r="AQ460">
            <v>-523.52000000000407</v>
          </cell>
          <cell r="AR460">
            <v>-4659.4269999999087</v>
          </cell>
          <cell r="AS460">
            <v>-867.71699999999691</v>
          </cell>
          <cell r="AT460">
            <v>-682.09700000000157</v>
          </cell>
          <cell r="AU460">
            <v>-310.11300000000483</v>
          </cell>
          <cell r="AV460">
            <v>-231.25499999999738</v>
          </cell>
          <cell r="AW460">
            <v>-125.17199999999866</v>
          </cell>
          <cell r="AX460">
            <v>-78.661000000000058</v>
          </cell>
          <cell r="AY460">
            <v>-607.19099999999889</v>
          </cell>
          <cell r="AZ460">
            <v>-121.16600000000108</v>
          </cell>
          <cell r="BA460">
            <v>-221.48499999998603</v>
          </cell>
          <cell r="BB460">
            <v>-634.6299999999901</v>
          </cell>
          <cell r="BC460">
            <v>-205.87000000000262</v>
          </cell>
          <cell r="BD460">
            <v>-574.07000000000698</v>
          </cell>
          <cell r="BE460">
            <v>-5654.3370000000577</v>
          </cell>
          <cell r="BF460">
            <v>-736.5570000000007</v>
          </cell>
          <cell r="BG460">
            <v>-596.86999999999534</v>
          </cell>
          <cell r="BH460">
            <v>-488.0570000000007</v>
          </cell>
          <cell r="BI460">
            <v>-132.68000000000029</v>
          </cell>
          <cell r="BJ460">
            <v>-793.08599999999569</v>
          </cell>
          <cell r="BK460">
            <v>-180.83899999999994</v>
          </cell>
          <cell r="BL460">
            <v>-641.41800000000512</v>
          </cell>
          <cell r="BM460">
            <v>-136.07600000000093</v>
          </cell>
          <cell r="BN460">
            <v>-176.67999999999302</v>
          </cell>
          <cell r="BO460">
            <v>-450.86000000000058</v>
          </cell>
          <cell r="BP460">
            <v>-250.39799999999377</v>
          </cell>
          <cell r="BQ460">
            <v>-1070.8159999999916</v>
          </cell>
          <cell r="BR460">
            <v>-8317.714999999851</v>
          </cell>
          <cell r="BS460">
            <v>-1140.8000000000029</v>
          </cell>
          <cell r="BT460">
            <v>-726.54499999999825</v>
          </cell>
          <cell r="BU460">
            <v>-625.13000000000466</v>
          </cell>
          <cell r="BV460">
            <v>-592.81499999998778</v>
          </cell>
          <cell r="BW460">
            <v>-296.30000000000291</v>
          </cell>
          <cell r="BX460">
            <v>-328.68000000000757</v>
          </cell>
          <cell r="BY460">
            <v>174.30599999999686</v>
          </cell>
          <cell r="BZ460">
            <v>-134.0460000000021</v>
          </cell>
          <cell r="CA460">
            <v>-78.190000000002328</v>
          </cell>
          <cell r="CB460">
            <v>-1603.75</v>
          </cell>
          <cell r="CC460">
            <v>-911.41500000000815</v>
          </cell>
          <cell r="CD460">
            <v>-2054.3499999999767</v>
          </cell>
          <cell r="CE460">
            <v>-15088.690000000177</v>
          </cell>
          <cell r="CF460">
            <v>-1409.929999999993</v>
          </cell>
          <cell r="CG460">
            <v>-1850.6100000000006</v>
          </cell>
          <cell r="CH460">
            <v>-1213.7340000000113</v>
          </cell>
          <cell r="CI460">
            <v>-880.43000000000757</v>
          </cell>
          <cell r="CJ460">
            <v>-2437.320000000007</v>
          </cell>
          <cell r="CK460">
            <v>453.78900000000431</v>
          </cell>
          <cell r="CL460">
            <v>-328.09500000000116</v>
          </cell>
          <cell r="CM460">
            <v>-767.86000000000058</v>
          </cell>
          <cell r="CN460">
            <v>-1286.6140000000014</v>
          </cell>
          <cell r="CO460">
            <v>-2264.5500000000175</v>
          </cell>
          <cell r="CP460">
            <v>-1311.1459999999934</v>
          </cell>
          <cell r="CQ460">
            <v>-1792.1900000000023</v>
          </cell>
          <cell r="CR460">
            <v>4894.7299999999814</v>
          </cell>
          <cell r="CS460">
            <v>-27.470000000001164</v>
          </cell>
          <cell r="CT460">
            <v>-34.409999999974389</v>
          </cell>
          <cell r="CU460">
            <v>-36.050000000017462</v>
          </cell>
          <cell r="CV460">
            <v>-35.64000000001397</v>
          </cell>
          <cell r="CW460">
            <v>944.47000000000116</v>
          </cell>
          <cell r="CX460">
            <v>1078.0400000000081</v>
          </cell>
          <cell r="CY460">
            <v>1374.9700000000012</v>
          </cell>
          <cell r="CZ460">
            <v>760.39000000001397</v>
          </cell>
          <cell r="DA460">
            <v>930.92000000001281</v>
          </cell>
          <cell r="DB460">
            <v>-2.7799999999988358</v>
          </cell>
          <cell r="DC460">
            <v>-36.100000000005821</v>
          </cell>
          <cell r="DD460">
            <v>-21.60999999998603</v>
          </cell>
          <cell r="DE460">
            <v>54.889999999664724</v>
          </cell>
          <cell r="DF460">
            <v>-32.820000000006985</v>
          </cell>
          <cell r="DG460">
            <v>-29.569999999977881</v>
          </cell>
          <cell r="DH460">
            <v>-38.480000000010477</v>
          </cell>
          <cell r="DI460">
            <v>-43.450000000011642</v>
          </cell>
          <cell r="DJ460">
            <v>-6.9200000000128057</v>
          </cell>
          <cell r="DK460">
            <v>81.779999999998836</v>
          </cell>
          <cell r="DL460">
            <v>284.55000000001746</v>
          </cell>
          <cell r="DM460">
            <v>-49.980000000010477</v>
          </cell>
          <cell r="DN460">
            <v>-31.790000000008149</v>
          </cell>
          <cell r="DO460">
            <v>-26.440000000002328</v>
          </cell>
          <cell r="DP460">
            <v>-36.739999999990687</v>
          </cell>
          <cell r="DQ460">
            <v>-15.25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-5.0780000000013388</v>
          </cell>
          <cell r="G461">
            <v>-1.5430000000014843</v>
          </cell>
          <cell r="H461">
            <v>-11.64100000000326</v>
          </cell>
          <cell r="I461">
            <v>191.27999999999884</v>
          </cell>
          <cell r="J461">
            <v>-1162.2999999999884</v>
          </cell>
          <cell r="K461">
            <v>531.73999999999069</v>
          </cell>
          <cell r="L461">
            <v>-199.72000000000116</v>
          </cell>
          <cell r="M461">
            <v>-179.84499999998661</v>
          </cell>
          <cell r="N461">
            <v>-153.94599999999627</v>
          </cell>
          <cell r="O461">
            <v>-10.905999999995402</v>
          </cell>
          <cell r="P461">
            <v>-0.91799999999966531</v>
          </cell>
          <cell r="Q461">
            <v>-44.819999999999709</v>
          </cell>
          <cell r="R461">
            <v>-106.58000000007451</v>
          </cell>
          <cell r="S461">
            <v>3076.0780000000086</v>
          </cell>
          <cell r="T461">
            <v>-41.243999999998778</v>
          </cell>
          <cell r="U461">
            <v>-64.614000000001397</v>
          </cell>
          <cell r="V461">
            <v>-176.29000000000815</v>
          </cell>
          <cell r="W461">
            <v>-325.46999999997206</v>
          </cell>
          <cell r="X461">
            <v>-1343.640000000014</v>
          </cell>
          <cell r="Y461">
            <v>-467.34000000002561</v>
          </cell>
          <cell r="Z461">
            <v>-251.55499999999302</v>
          </cell>
          <cell r="AA461">
            <v>-253.44000000000233</v>
          </cell>
          <cell r="AB461">
            <v>-61.760000000009313</v>
          </cell>
          <cell r="AC461">
            <v>-37.805000000000291</v>
          </cell>
          <cell r="AD461">
            <v>-159.5</v>
          </cell>
          <cell r="AE461">
            <v>-736.78700000047684</v>
          </cell>
          <cell r="AF461">
            <v>-322.1699999999837</v>
          </cell>
          <cell r="AG461">
            <v>-275.67600000000675</v>
          </cell>
          <cell r="AH461">
            <v>-219.53100000000268</v>
          </cell>
          <cell r="AI461">
            <v>-306.26000000000931</v>
          </cell>
          <cell r="AJ461">
            <v>-2101.320000000007</v>
          </cell>
          <cell r="AK461">
            <v>-1792.5</v>
          </cell>
          <cell r="AL461">
            <v>5823.460000000021</v>
          </cell>
          <cell r="AM461">
            <v>-648.37000000002445</v>
          </cell>
          <cell r="AN461">
            <v>-338.80000000000291</v>
          </cell>
          <cell r="AO461">
            <v>-105.25</v>
          </cell>
          <cell r="AP461">
            <v>-138.05000000000291</v>
          </cell>
          <cell r="AQ461">
            <v>-312.32000000000698</v>
          </cell>
          <cell r="AR461">
            <v>-2059.1100000003353</v>
          </cell>
          <cell r="AS461">
            <v>-552.89999999999418</v>
          </cell>
          <cell r="AT461">
            <v>-278.10000000000582</v>
          </cell>
          <cell r="AU461">
            <v>-245.17000000001281</v>
          </cell>
          <cell r="AV461">
            <v>-359.51000000000931</v>
          </cell>
          <cell r="AW461">
            <v>-2004.2600000000093</v>
          </cell>
          <cell r="AX461">
            <v>-890.35999999998603</v>
          </cell>
          <cell r="AY461">
            <v>4179.8299999999872</v>
          </cell>
          <cell r="AZ461">
            <v>-1044.6699999999837</v>
          </cell>
          <cell r="BA461">
            <v>-239.88999999999942</v>
          </cell>
          <cell r="BB461">
            <v>-159.89000000001397</v>
          </cell>
          <cell r="BC461">
            <v>-143.63000000000466</v>
          </cell>
          <cell r="BD461">
            <v>-320.55999999999767</v>
          </cell>
          <cell r="BE461">
            <v>-4952.9399999999441</v>
          </cell>
          <cell r="BF461">
            <v>-653.27999999996973</v>
          </cell>
          <cell r="BG461">
            <v>-329.51999999998952</v>
          </cell>
          <cell r="BH461">
            <v>-251.89000000001397</v>
          </cell>
          <cell r="BI461">
            <v>-207.79999999998836</v>
          </cell>
          <cell r="BJ461">
            <v>-4357.8699999999953</v>
          </cell>
          <cell r="BK461">
            <v>-888.88000000000466</v>
          </cell>
          <cell r="BL461">
            <v>3692.1900000000023</v>
          </cell>
          <cell r="BM461">
            <v>-724.37000000002445</v>
          </cell>
          <cell r="BN461">
            <v>-416.66000000000349</v>
          </cell>
          <cell r="BO461">
            <v>-182.4199999999837</v>
          </cell>
          <cell r="BP461">
            <v>-126.44000000000233</v>
          </cell>
          <cell r="BQ461">
            <v>-506</v>
          </cell>
          <cell r="BR461">
            <v>-244.96000000042841</v>
          </cell>
          <cell r="BS461">
            <v>-972.63000000000466</v>
          </cell>
          <cell r="BT461">
            <v>-469.64999999999418</v>
          </cell>
          <cell r="BU461">
            <v>-528.26999999998952</v>
          </cell>
          <cell r="BV461">
            <v>-582.01000000000931</v>
          </cell>
          <cell r="BW461">
            <v>-2871</v>
          </cell>
          <cell r="BX461">
            <v>-1103.5</v>
          </cell>
          <cell r="BY461">
            <v>-804.32999999998719</v>
          </cell>
          <cell r="BZ461">
            <v>-2906.3699999999953</v>
          </cell>
          <cell r="CA461">
            <v>-648.22000000000116</v>
          </cell>
          <cell r="CB461">
            <v>-455.94000000000233</v>
          </cell>
          <cell r="CC461">
            <v>-311.82000000000698</v>
          </cell>
          <cell r="CD461">
            <v>11408.780000000028</v>
          </cell>
          <cell r="CE461">
            <v>-4295.7800000002608</v>
          </cell>
          <cell r="CF461">
            <v>-2151.2000000000698</v>
          </cell>
          <cell r="CG461">
            <v>-994.20999999999185</v>
          </cell>
          <cell r="CH461">
            <v>-827.94999999998254</v>
          </cell>
          <cell r="CI461">
            <v>-786.45000000001164</v>
          </cell>
          <cell r="CJ461">
            <v>-3292.0599999999977</v>
          </cell>
          <cell r="CK461">
            <v>-329</v>
          </cell>
          <cell r="CL461">
            <v>1705.7999999999884</v>
          </cell>
          <cell r="CM461">
            <v>-3482.679999999993</v>
          </cell>
          <cell r="CN461">
            <v>-1271.5899999999965</v>
          </cell>
          <cell r="CO461">
            <v>-937.58999999999651</v>
          </cell>
          <cell r="CP461">
            <v>-463.41000000000349</v>
          </cell>
          <cell r="CQ461">
            <v>8534.5600000000559</v>
          </cell>
          <cell r="CR461">
            <v>-2883.1500000013039</v>
          </cell>
          <cell r="CS461">
            <v>-32.869999999995343</v>
          </cell>
          <cell r="CT461">
            <v>-27.220000000030268</v>
          </cell>
          <cell r="CU461">
            <v>-27.190000000002328</v>
          </cell>
          <cell r="CV461">
            <v>-27.569999999948777</v>
          </cell>
          <cell r="CW461">
            <v>-866.19999999995343</v>
          </cell>
          <cell r="CX461">
            <v>-920.71999999997206</v>
          </cell>
          <cell r="CY461">
            <v>-310.38000000000466</v>
          </cell>
          <cell r="CZ461">
            <v>-59.310000000055879</v>
          </cell>
          <cell r="DA461">
            <v>-308.82000000000698</v>
          </cell>
          <cell r="DB461">
            <v>-256.44000000000233</v>
          </cell>
          <cell r="DC461">
            <v>-17.180000000022119</v>
          </cell>
          <cell r="DD461">
            <v>-29.25</v>
          </cell>
          <cell r="DE461">
            <v>-880.17999999970198</v>
          </cell>
          <cell r="DF461">
            <v>-35.440000000002328</v>
          </cell>
          <cell r="DG461">
            <v>-28.21999999997206</v>
          </cell>
          <cell r="DH461">
            <v>-31.14000000001397</v>
          </cell>
          <cell r="DI461">
            <v>-37.699999999953434</v>
          </cell>
          <cell r="DJ461">
            <v>-145.68999999994412</v>
          </cell>
          <cell r="DK461">
            <v>-212.97000000003027</v>
          </cell>
          <cell r="DL461">
            <v>-181.40999999997439</v>
          </cell>
          <cell r="DM461">
            <v>-54.460000000079162</v>
          </cell>
          <cell r="DN461">
            <v>-39.839999999967404</v>
          </cell>
          <cell r="DO461">
            <v>-55.14000000001397</v>
          </cell>
          <cell r="DP461">
            <v>-32.740000000048894</v>
          </cell>
          <cell r="DQ461">
            <v>-25.430000000051223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-64.68999999999869</v>
          </cell>
          <cell r="G462">
            <v>-9.7749999999996362</v>
          </cell>
          <cell r="H462">
            <v>-49.070999999999913</v>
          </cell>
          <cell r="I462">
            <v>49.598000000001775</v>
          </cell>
          <cell r="J462">
            <v>-123.88633000000118</v>
          </cell>
          <cell r="K462">
            <v>-66.30199999999968</v>
          </cell>
          <cell r="L462">
            <v>-46.249099999999999</v>
          </cell>
          <cell r="M462">
            <v>-0.33904999999958818</v>
          </cell>
          <cell r="N462">
            <v>-19.794999000001553</v>
          </cell>
          <cell r="O462">
            <v>-24.501999999996769</v>
          </cell>
          <cell r="P462">
            <v>-29.114000000001397</v>
          </cell>
          <cell r="Q462">
            <v>-432.29200900000069</v>
          </cell>
          <cell r="R462">
            <v>-1706.7179600000381</v>
          </cell>
          <cell r="S462">
            <v>-246.89600000000064</v>
          </cell>
          <cell r="T462">
            <v>-142.76599999999962</v>
          </cell>
          <cell r="U462">
            <v>-52.091500000000451</v>
          </cell>
          <cell r="V462">
            <v>-81.698780000006082</v>
          </cell>
          <cell r="W462">
            <v>55.349999999998545</v>
          </cell>
          <cell r="X462">
            <v>-328.36840000000666</v>
          </cell>
          <cell r="Y462">
            <v>-141.90099999999802</v>
          </cell>
          <cell r="Z462">
            <v>-20.696100000000115</v>
          </cell>
          <cell r="AA462">
            <v>-15.804549999997107</v>
          </cell>
          <cell r="AB462">
            <v>-52.931000000000495</v>
          </cell>
          <cell r="AC462">
            <v>-138.18000000000029</v>
          </cell>
          <cell r="AD462">
            <v>-540.73462999999902</v>
          </cell>
          <cell r="AE462">
            <v>-2947.9543279999634</v>
          </cell>
          <cell r="AF462">
            <v>-566.86000000000058</v>
          </cell>
          <cell r="AG462">
            <v>-132.67299999999523</v>
          </cell>
          <cell r="AH462">
            <v>-243.8269999999975</v>
          </cell>
          <cell r="AI462">
            <v>-242.38699999999517</v>
          </cell>
          <cell r="AJ462">
            <v>-744.57300000000396</v>
          </cell>
          <cell r="AK462">
            <v>-310.63533000000461</v>
          </cell>
          <cell r="AL462">
            <v>-193.39098999999987</v>
          </cell>
          <cell r="AM462">
            <v>-11.16110000000117</v>
          </cell>
          <cell r="AN462">
            <v>-21.952999999994063</v>
          </cell>
          <cell r="AO462">
            <v>-63.222000000001572</v>
          </cell>
          <cell r="AP462">
            <v>-218.38350799999898</v>
          </cell>
          <cell r="AQ462">
            <v>-198.88840000000346</v>
          </cell>
          <cell r="AR462">
            <v>-4004.2803669999121</v>
          </cell>
          <cell r="AS462">
            <v>-933.05099999999948</v>
          </cell>
          <cell r="AT462">
            <v>-640.73500000000058</v>
          </cell>
          <cell r="AU462">
            <v>-366.49300000000221</v>
          </cell>
          <cell r="AV462">
            <v>-257.91457999999693</v>
          </cell>
          <cell r="AW462">
            <v>-285.76499999999942</v>
          </cell>
          <cell r="AX462">
            <v>-231.98424999999406</v>
          </cell>
          <cell r="AY462">
            <v>-523.66909999999916</v>
          </cell>
          <cell r="AZ462">
            <v>16.801963000001706</v>
          </cell>
          <cell r="BA462">
            <v>-88.607029999999213</v>
          </cell>
          <cell r="BB462">
            <v>-124.42500000000291</v>
          </cell>
          <cell r="BC462">
            <v>-172.89600000000064</v>
          </cell>
          <cell r="BD462">
            <v>-395.54237000001012</v>
          </cell>
          <cell r="BE462">
            <v>-4680.6540439999662</v>
          </cell>
          <cell r="BF462">
            <v>-786.86401399999886</v>
          </cell>
          <cell r="BG462">
            <v>-547.61734000000433</v>
          </cell>
          <cell r="BH462">
            <v>-444.3269999999975</v>
          </cell>
          <cell r="BI462">
            <v>-209.15700000000652</v>
          </cell>
          <cell r="BJ462">
            <v>-365.65896999999677</v>
          </cell>
          <cell r="BK462">
            <v>-247.66599999999744</v>
          </cell>
          <cell r="BL462">
            <v>-613.8179999999993</v>
          </cell>
          <cell r="BM462">
            <v>33.143000000000029</v>
          </cell>
          <cell r="BN462">
            <v>-29.638999999995576</v>
          </cell>
          <cell r="BO462">
            <v>-229.6209899999958</v>
          </cell>
          <cell r="BP462">
            <v>-596.13999999999942</v>
          </cell>
          <cell r="BQ462">
            <v>-643.28873000000021</v>
          </cell>
          <cell r="BR462">
            <v>-4890.1334100000095</v>
          </cell>
          <cell r="BS462">
            <v>-645.08714000000327</v>
          </cell>
          <cell r="BT462">
            <v>-1127.0586099999928</v>
          </cell>
          <cell r="BU462">
            <v>-661.98497999999381</v>
          </cell>
          <cell r="BV462">
            <v>-307.49700000000303</v>
          </cell>
          <cell r="BW462">
            <v>-1016.2750000000015</v>
          </cell>
          <cell r="BX462">
            <v>-295.16000000000349</v>
          </cell>
          <cell r="BY462">
            <v>436.45029999999679</v>
          </cell>
          <cell r="BZ462">
            <v>-167.09600000000137</v>
          </cell>
          <cell r="CA462">
            <v>-110.23894999999902</v>
          </cell>
          <cell r="CB462">
            <v>-233.86793000000034</v>
          </cell>
          <cell r="CC462">
            <v>-222.46169999998529</v>
          </cell>
          <cell r="CD462">
            <v>-539.85640000000421</v>
          </cell>
          <cell r="CE462">
            <v>-8314.6644199999282</v>
          </cell>
          <cell r="CF462">
            <v>-826.4097000000038</v>
          </cell>
          <cell r="CG462">
            <v>-1102.270199999999</v>
          </cell>
          <cell r="CH462">
            <v>-1105.2850000000035</v>
          </cell>
          <cell r="CI462">
            <v>-602.91600000000471</v>
          </cell>
          <cell r="CJ462">
            <v>-1160.1485999999859</v>
          </cell>
          <cell r="CK462">
            <v>-248.9976300000053</v>
          </cell>
          <cell r="CL462">
            <v>115.9152000000031</v>
          </cell>
          <cell r="CM462">
            <v>-116.50099000000046</v>
          </cell>
          <cell r="CN462">
            <v>-117.24240000000282</v>
          </cell>
          <cell r="CO462">
            <v>-624.97909999999683</v>
          </cell>
          <cell r="CP462">
            <v>-1679.2157000000007</v>
          </cell>
          <cell r="CQ462">
            <v>-846.61430000000109</v>
          </cell>
          <cell r="CR462">
            <v>-1169.392119999975</v>
          </cell>
          <cell r="CS462">
            <v>-7.2099999999918509</v>
          </cell>
          <cell r="CT462">
            <v>-8.8237999999983003</v>
          </cell>
          <cell r="CU462">
            <v>-16.789999999993597</v>
          </cell>
          <cell r="CV462">
            <v>-22.149999999994179</v>
          </cell>
          <cell r="CW462">
            <v>-21.31160000001546</v>
          </cell>
          <cell r="CX462">
            <v>-26.435419999994338</v>
          </cell>
          <cell r="CY462">
            <v>-85.14859999998589</v>
          </cell>
          <cell r="CZ462">
            <v>-591.89150000001246</v>
          </cell>
          <cell r="DA462">
            <v>-352.11999999999534</v>
          </cell>
          <cell r="DB462">
            <v>-22.152800000010757</v>
          </cell>
          <cell r="DC462">
            <v>-8</v>
          </cell>
          <cell r="DD462">
            <v>-7.3584000000118976</v>
          </cell>
          <cell r="DE462">
            <v>22.161259999731556</v>
          </cell>
          <cell r="DF462">
            <v>-2.9900000000052387</v>
          </cell>
          <cell r="DG462">
            <v>-3.4899999999906868</v>
          </cell>
          <cell r="DH462">
            <v>-18.474000000001979</v>
          </cell>
          <cell r="DI462">
            <v>-21.614000000001397</v>
          </cell>
          <cell r="DJ462">
            <v>-2.3842000000004191</v>
          </cell>
          <cell r="DK462">
            <v>3.7780599999969127</v>
          </cell>
          <cell r="DL462">
            <v>136.00729999999749</v>
          </cell>
          <cell r="DM462">
            <v>-28.94029999999475</v>
          </cell>
          <cell r="DN462">
            <v>-15.614600000000792</v>
          </cell>
          <cell r="DO462">
            <v>-16.690799999996671</v>
          </cell>
          <cell r="DP462">
            <v>-6</v>
          </cell>
          <cell r="DQ462">
            <v>-1.4262000000162516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-1.6921689999999998</v>
          </cell>
          <cell r="G463">
            <v>-1.5433970000000006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-9.565320000000014</v>
          </cell>
          <cell r="N463">
            <v>0</v>
          </cell>
          <cell r="O463">
            <v>0</v>
          </cell>
          <cell r="P463">
            <v>-7</v>
          </cell>
          <cell r="Q463">
            <v>-14</v>
          </cell>
          <cell r="R463">
            <v>-27.881929999999556</v>
          </cell>
          <cell r="S463">
            <v>-3.6799999999999926</v>
          </cell>
          <cell r="T463">
            <v>-2.0670000000000002</v>
          </cell>
          <cell r="U463">
            <v>-4.1000099999999975</v>
          </cell>
          <cell r="V463">
            <v>0</v>
          </cell>
          <cell r="W463">
            <v>12.558449999999993</v>
          </cell>
          <cell r="X463">
            <v>-4.2922299999999041</v>
          </cell>
          <cell r="Y463">
            <v>0</v>
          </cell>
          <cell r="Z463">
            <v>-0.33713000000000193</v>
          </cell>
          <cell r="AA463">
            <v>0</v>
          </cell>
          <cell r="AB463">
            <v>-4.1000000000000227</v>
          </cell>
          <cell r="AC463">
            <v>-3.76400000000001</v>
          </cell>
          <cell r="AD463">
            <v>-18.100009999999997</v>
          </cell>
          <cell r="AE463">
            <v>-69.213769999999386</v>
          </cell>
          <cell r="AF463">
            <v>-7.6079500000000166</v>
          </cell>
          <cell r="AG463">
            <v>0</v>
          </cell>
          <cell r="AH463">
            <v>0</v>
          </cell>
          <cell r="AI463">
            <v>0</v>
          </cell>
          <cell r="AJ463">
            <v>-2.9600999999999544</v>
          </cell>
          <cell r="AK463">
            <v>0</v>
          </cell>
          <cell r="AL463">
            <v>-10.628600000000006</v>
          </cell>
          <cell r="AM463">
            <v>0</v>
          </cell>
          <cell r="AN463">
            <v>-4.0920999999999594</v>
          </cell>
          <cell r="AO463">
            <v>-5.1059299999999439</v>
          </cell>
          <cell r="AP463">
            <v>-4.2599500000000035</v>
          </cell>
          <cell r="AQ463">
            <v>-34.559139999999957</v>
          </cell>
          <cell r="AR463">
            <v>-40.604129999999714</v>
          </cell>
          <cell r="AS463">
            <v>0</v>
          </cell>
          <cell r="AT463">
            <v>-6.2160999999999831</v>
          </cell>
          <cell r="AU463">
            <v>-7</v>
          </cell>
          <cell r="AV463">
            <v>-0.27599999999995362</v>
          </cell>
          <cell r="AW463">
            <v>0</v>
          </cell>
          <cell r="AX463">
            <v>-4.2495400000000245</v>
          </cell>
          <cell r="AY463">
            <v>0</v>
          </cell>
          <cell r="AZ463">
            <v>-7</v>
          </cell>
          <cell r="BA463">
            <v>0</v>
          </cell>
          <cell r="BB463">
            <v>-1.5259999999999536</v>
          </cell>
          <cell r="BC463">
            <v>-7.0000200000000348</v>
          </cell>
          <cell r="BD463">
            <v>-7.336469999999963</v>
          </cell>
          <cell r="BE463">
            <v>-125.07472000000053</v>
          </cell>
          <cell r="BF463">
            <v>-20.467010000000016</v>
          </cell>
          <cell r="BG463">
            <v>-3.0119700000000194</v>
          </cell>
          <cell r="BH463">
            <v>-1.7980000000000018</v>
          </cell>
          <cell r="BI463">
            <v>0</v>
          </cell>
          <cell r="BJ463">
            <v>-11.325810000000047</v>
          </cell>
          <cell r="BK463">
            <v>-4.2282999999999902</v>
          </cell>
          <cell r="BL463">
            <v>-4.8329000000001088</v>
          </cell>
          <cell r="BM463">
            <v>-14</v>
          </cell>
          <cell r="BN463">
            <v>-13.576149999999984</v>
          </cell>
          <cell r="BO463">
            <v>-4.1836999999999307</v>
          </cell>
          <cell r="BP463">
            <v>-17.317979999999977</v>
          </cell>
          <cell r="BQ463">
            <v>-30.332899999999881</v>
          </cell>
          <cell r="BR463">
            <v>-151.20168999999987</v>
          </cell>
          <cell r="BS463">
            <v>-23.385500000000093</v>
          </cell>
          <cell r="BT463">
            <v>-20.001999999999953</v>
          </cell>
          <cell r="BU463">
            <v>-6.7522000000000162</v>
          </cell>
          <cell r="BV463">
            <v>0</v>
          </cell>
          <cell r="BW463">
            <v>0</v>
          </cell>
          <cell r="BX463">
            <v>-6.0941300000000638</v>
          </cell>
          <cell r="BY463">
            <v>7</v>
          </cell>
          <cell r="BZ463">
            <v>-22.867999999999938</v>
          </cell>
          <cell r="CA463">
            <v>-13.925959999999918</v>
          </cell>
          <cell r="CB463">
            <v>-7.1474000000000615</v>
          </cell>
          <cell r="CC463">
            <v>-34.102099999999837</v>
          </cell>
          <cell r="CD463">
            <v>-23.924399999999878</v>
          </cell>
          <cell r="CE463">
            <v>-95.603500000001077</v>
          </cell>
          <cell r="CF463">
            <v>-27.076300000000174</v>
          </cell>
          <cell r="CG463">
            <v>-7</v>
          </cell>
          <cell r="CH463">
            <v>0</v>
          </cell>
          <cell r="CI463">
            <v>0</v>
          </cell>
          <cell r="CJ463">
            <v>-4.1000600000000986</v>
          </cell>
          <cell r="CK463">
            <v>36.199960000000033</v>
          </cell>
          <cell r="CL463">
            <v>0</v>
          </cell>
          <cell r="CM463">
            <v>-14</v>
          </cell>
          <cell r="CN463">
            <v>-9.9351000000001477</v>
          </cell>
          <cell r="CO463">
            <v>-31.157400000000052</v>
          </cell>
          <cell r="CP463">
            <v>-27.536799999999857</v>
          </cell>
          <cell r="CQ463">
            <v>-10.997800000000097</v>
          </cell>
          <cell r="CR463">
            <v>17.951699999994162</v>
          </cell>
          <cell r="CS463">
            <v>0</v>
          </cell>
          <cell r="CT463">
            <v>0</v>
          </cell>
          <cell r="CU463">
            <v>0</v>
          </cell>
          <cell r="CV463">
            <v>-0.67970000000013897</v>
          </cell>
          <cell r="CW463">
            <v>-0.67360000000007858</v>
          </cell>
          <cell r="CX463">
            <v>24.599799999999959</v>
          </cell>
          <cell r="CY463">
            <v>-1.2394000000003871</v>
          </cell>
          <cell r="CZ463">
            <v>-2.050300000000334</v>
          </cell>
          <cell r="DA463">
            <v>-0.59519999999974971</v>
          </cell>
          <cell r="DB463">
            <v>-0.63430000000016662</v>
          </cell>
          <cell r="DC463">
            <v>-0.39129999999977372</v>
          </cell>
          <cell r="DD463">
            <v>-0.38430000000016662</v>
          </cell>
          <cell r="DE463">
            <v>13.603899999998248</v>
          </cell>
          <cell r="DF463">
            <v>-0.36520000000018626</v>
          </cell>
          <cell r="DG463">
            <v>0</v>
          </cell>
          <cell r="DH463">
            <v>0</v>
          </cell>
          <cell r="DI463">
            <v>-0.61090000000012878</v>
          </cell>
          <cell r="DJ463">
            <v>-1.0647000000003572</v>
          </cell>
          <cell r="DK463">
            <v>17.470100000000002</v>
          </cell>
          <cell r="DL463">
            <v>0</v>
          </cell>
          <cell r="DM463">
            <v>0</v>
          </cell>
          <cell r="DN463">
            <v>-1.4137000000000626</v>
          </cell>
          <cell r="DO463">
            <v>0</v>
          </cell>
          <cell r="DP463">
            <v>-0.41170000000010987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-131.94206900000427</v>
          </cell>
          <cell r="G467">
            <v>-85.176096999988658</v>
          </cell>
          <cell r="H467">
            <v>-176.8961399999971</v>
          </cell>
          <cell r="I467">
            <v>6.5552650000026915</v>
          </cell>
          <cell r="J467">
            <v>-1471.1143300000113</v>
          </cell>
          <cell r="K467">
            <v>489.22090000001481</v>
          </cell>
          <cell r="L467">
            <v>-515.30130000000645</v>
          </cell>
          <cell r="M467">
            <v>-235.42616999997699</v>
          </cell>
          <cell r="N467">
            <v>-460.42399899999145</v>
          </cell>
          <cell r="O467">
            <v>-285.24699999997392</v>
          </cell>
          <cell r="P467">
            <v>-41.130700000008801</v>
          </cell>
          <cell r="Q467">
            <v>-729.7070090000052</v>
          </cell>
          <cell r="R467">
            <v>-2890.9508700007573</v>
          </cell>
          <cell r="S467">
            <v>2628.0744599999744</v>
          </cell>
          <cell r="T467">
            <v>-313.6420000000071</v>
          </cell>
          <cell r="U467">
            <v>-336.82915999999386</v>
          </cell>
          <cell r="V467">
            <v>-489.88928000000305</v>
          </cell>
          <cell r="W467">
            <v>1730.1684499999974</v>
          </cell>
          <cell r="X467">
            <v>-2243.4792299999972</v>
          </cell>
          <cell r="Y467">
            <v>-971.94610000000102</v>
          </cell>
          <cell r="Z467">
            <v>-422.2502300000051</v>
          </cell>
          <cell r="AA467">
            <v>-648.12870999998995</v>
          </cell>
          <cell r="AB467">
            <v>-373.16400000004796</v>
          </cell>
          <cell r="AC467">
            <v>-215.80142999999225</v>
          </cell>
          <cell r="AD467">
            <v>-1234.0636399999785</v>
          </cell>
          <cell r="AE467">
            <v>-9782.1472979998216</v>
          </cell>
          <cell r="AF467">
            <v>-1640.9833500000532</v>
          </cell>
          <cell r="AG467">
            <v>-1254.7301999999909</v>
          </cell>
          <cell r="AH467">
            <v>-772.23639999999432</v>
          </cell>
          <cell r="AI467">
            <v>-894.27939999999944</v>
          </cell>
          <cell r="AJ467">
            <v>-3081.5600999999442</v>
          </cell>
          <cell r="AK467">
            <v>-2601.5513300000457</v>
          </cell>
          <cell r="AL467">
            <v>5009.2681100000336</v>
          </cell>
          <cell r="AM467">
            <v>-908.04510000001756</v>
          </cell>
          <cell r="AN467">
            <v>-983.4260999999824</v>
          </cell>
          <cell r="AO467">
            <v>-750.21993000002112</v>
          </cell>
          <cell r="AP467">
            <v>-511.87645800001337</v>
          </cell>
          <cell r="AQ467">
            <v>-1392.507040000055</v>
          </cell>
          <cell r="AR467">
            <v>-12723.105316999368</v>
          </cell>
          <cell r="AS467">
            <v>-2391.7200000000303</v>
          </cell>
          <cell r="AT467">
            <v>-1770.9694999999483</v>
          </cell>
          <cell r="AU467">
            <v>-1081.897500000021</v>
          </cell>
          <cell r="AV467">
            <v>-955.65718000003835</v>
          </cell>
          <cell r="AW467">
            <v>-2585.2939999999944</v>
          </cell>
          <cell r="AX467">
            <v>-1358.3957899999805</v>
          </cell>
          <cell r="AY467">
            <v>2886.6158999999752</v>
          </cell>
          <cell r="AZ467">
            <v>-1653.1550370000186</v>
          </cell>
          <cell r="BA467">
            <v>-682.53082999997423</v>
          </cell>
          <cell r="BB467">
            <v>-1119.4689999999828</v>
          </cell>
          <cell r="BC467">
            <v>-582.06352000002516</v>
          </cell>
          <cell r="BD467">
            <v>-1428.5688600000576</v>
          </cell>
          <cell r="BE467">
            <v>-17936.462414000183</v>
          </cell>
          <cell r="BF467">
            <v>-2280.8899240000173</v>
          </cell>
          <cell r="BG467">
            <v>-1560.7897100000409</v>
          </cell>
          <cell r="BH467">
            <v>-1372.8020999999717</v>
          </cell>
          <cell r="BI467">
            <v>-918.06274999998277</v>
          </cell>
          <cell r="BJ467">
            <v>-5881.8357799999649</v>
          </cell>
          <cell r="BK467">
            <v>-1329.8113000000594</v>
          </cell>
          <cell r="BL467">
            <v>1942.71809999994</v>
          </cell>
          <cell r="BM467">
            <v>-1095.9410000000498</v>
          </cell>
          <cell r="BN467">
            <v>-714.55395000003045</v>
          </cell>
          <cell r="BO467">
            <v>-1092.4736899999552</v>
          </cell>
          <cell r="BP467">
            <v>-995.63398000001325</v>
          </cell>
          <cell r="BQ467">
            <v>-2636.3863300000667</v>
          </cell>
          <cell r="BR467">
            <v>-17315.124200001359</v>
          </cell>
          <cell r="BS467">
            <v>-2968.6565400001127</v>
          </cell>
          <cell r="BT467">
            <v>-2761.9706100000185</v>
          </cell>
          <cell r="BU467">
            <v>-2177.4257799999323</v>
          </cell>
          <cell r="BV467">
            <v>-1755.4810000000289</v>
          </cell>
          <cell r="BW467">
            <v>-4706.6140000000596</v>
          </cell>
          <cell r="BX467">
            <v>-1861.0301299999701</v>
          </cell>
          <cell r="BY467">
            <v>-232.23070000001462</v>
          </cell>
          <cell r="BZ467">
            <v>-3959.4915000000037</v>
          </cell>
          <cell r="CA467">
            <v>-1130.9426099999691</v>
          </cell>
          <cell r="CB467">
            <v>-2538.0603299999493</v>
          </cell>
          <cell r="CC467">
            <v>-1629.3721999999252</v>
          </cell>
          <cell r="CD467">
            <v>8406.1511999999639</v>
          </cell>
          <cell r="CE467">
            <v>-31620.5267199995</v>
          </cell>
          <cell r="CF467">
            <v>-5075.5999999999767</v>
          </cell>
          <cell r="CG467">
            <v>-4697.6692000000039</v>
          </cell>
          <cell r="CH467">
            <v>-3595.4305000000168</v>
          </cell>
          <cell r="CI467">
            <v>-2666.6514000000316</v>
          </cell>
          <cell r="CJ467">
            <v>-7326.0456599999452</v>
          </cell>
          <cell r="CK467">
            <v>-305.71466999995755</v>
          </cell>
          <cell r="CL467">
            <v>3311.7451999999466</v>
          </cell>
          <cell r="CM467">
            <v>-5798.989990000031</v>
          </cell>
          <cell r="CN467">
            <v>-3105.9438000000082</v>
          </cell>
          <cell r="CO467">
            <v>-4092.9463000000687</v>
          </cell>
          <cell r="CP467">
            <v>-3821.1282999999239</v>
          </cell>
          <cell r="CQ467">
            <v>5553.847900000168</v>
          </cell>
          <cell r="CR467">
            <v>-274.58911999873817</v>
          </cell>
          <cell r="CS467">
            <v>-78.316000000108033</v>
          </cell>
          <cell r="CT467">
            <v>-79.416800000006333</v>
          </cell>
          <cell r="CU467">
            <v>-91.098999999929219</v>
          </cell>
          <cell r="CV467">
            <v>-101.56719999981578</v>
          </cell>
          <cell r="CW467">
            <v>-194.00919999997132</v>
          </cell>
          <cell r="CX467">
            <v>-379.97762000001967</v>
          </cell>
          <cell r="CY467">
            <v>973.38099999993574</v>
          </cell>
          <cell r="CZ467">
            <v>100.00519999989774</v>
          </cell>
          <cell r="DA467">
            <v>119.294399999897</v>
          </cell>
          <cell r="DB467">
            <v>-408.4719000000041</v>
          </cell>
          <cell r="DC467">
            <v>-68.469300000113435</v>
          </cell>
          <cell r="DD467">
            <v>-65.942699999897741</v>
          </cell>
          <cell r="DE467">
            <v>-1082.7426399998367</v>
          </cell>
          <cell r="DF467">
            <v>-82.476199999917299</v>
          </cell>
          <cell r="DG467">
            <v>-76.06899999990128</v>
          </cell>
          <cell r="DH467">
            <v>-99.072000000043772</v>
          </cell>
          <cell r="DI467">
            <v>-119.49789999995846</v>
          </cell>
          <cell r="DJ467">
            <v>-191.57990000012796</v>
          </cell>
          <cell r="DK467">
            <v>-272.47884000022896</v>
          </cell>
          <cell r="DL467">
            <v>236.63130000012461</v>
          </cell>
          <cell r="DM467">
            <v>-137.47930000000633</v>
          </cell>
          <cell r="DN467">
            <v>-96.675100000109524</v>
          </cell>
          <cell r="DO467">
            <v>-108.33780000009574</v>
          </cell>
          <cell r="DP467">
            <v>-83.849700000020675</v>
          </cell>
          <cell r="DQ467">
            <v>-51.85820000001695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9">
          <cell r="F469">
            <v>9887.0409309999086</v>
          </cell>
          <cell r="G469">
            <v>11528.366903000046</v>
          </cell>
          <cell r="H469">
            <v>17286.519859999884</v>
          </cell>
          <cell r="I469">
            <v>20176.845265000127</v>
          </cell>
          <cell r="J469">
            <v>21877.589670000598</v>
          </cell>
          <cell r="K469">
            <v>25294.570900000166</v>
          </cell>
          <cell r="L469">
            <v>21936.696700000204</v>
          </cell>
          <cell r="M469">
            <v>22253.120829999913</v>
          </cell>
          <cell r="N469">
            <v>19362.976001000032</v>
          </cell>
          <cell r="O469">
            <v>15786.082999999868</v>
          </cell>
          <cell r="P469">
            <v>10783.589299999876</v>
          </cell>
          <cell r="Q469">
            <v>7621.2279909998178</v>
          </cell>
          <cell r="R469">
            <v>203104.50112999231</v>
          </cell>
          <cell r="S469">
            <v>12596.992460000096</v>
          </cell>
          <cell r="T469">
            <v>10843.377999999793</v>
          </cell>
          <cell r="U469">
            <v>17039.259839999955</v>
          </cell>
          <cell r="V469">
            <v>19579.570719999727</v>
          </cell>
          <cell r="W469">
            <v>24962.095449999906</v>
          </cell>
          <cell r="X469">
            <v>22437.880770000163</v>
          </cell>
          <cell r="Y469">
            <v>21367.800899999915</v>
          </cell>
          <cell r="Z469">
            <v>21953.766769999871</v>
          </cell>
          <cell r="AA469">
            <v>19076.121290000156</v>
          </cell>
          <cell r="AB469">
            <v>15617.751999999862</v>
          </cell>
          <cell r="AC469">
            <v>10554.76856999984</v>
          </cell>
          <cell r="AD469">
            <v>7075.1143600000069</v>
          </cell>
          <cell r="AE469">
            <v>195183.34170200303</v>
          </cell>
          <cell r="AF469">
            <v>8278.0556499999948</v>
          </cell>
          <cell r="AG469">
            <v>9846.5137999998406</v>
          </cell>
          <cell r="AH469">
            <v>16517.021600000095</v>
          </cell>
          <cell r="AI469">
            <v>19074.830600000219</v>
          </cell>
          <cell r="AJ469">
            <v>20034.178900000174</v>
          </cell>
          <cell r="AK469">
            <v>21956.298669999931</v>
          </cell>
          <cell r="AL469">
            <v>27237.353110000025</v>
          </cell>
          <cell r="AM469">
            <v>21356.185900000157</v>
          </cell>
          <cell r="AN469">
            <v>18642.243899999885</v>
          </cell>
          <cell r="AO469">
            <v>15160.747070000041</v>
          </cell>
          <cell r="AP469">
            <v>10204.843542000046</v>
          </cell>
          <cell r="AQ469">
            <v>6875.0689600000624</v>
          </cell>
          <cell r="AR469">
            <v>191217.47668299451</v>
          </cell>
          <cell r="AS469">
            <v>7477.75</v>
          </cell>
          <cell r="AT469">
            <v>9274.6944999999832</v>
          </cell>
          <cell r="AU469">
            <v>16120.839499999536</v>
          </cell>
          <cell r="AV469">
            <v>18913.612819999922</v>
          </cell>
          <cell r="AW469">
            <v>20414.876999999862</v>
          </cell>
          <cell r="AX469">
            <v>23076.724210000131</v>
          </cell>
          <cell r="AY469">
            <v>25003.472899999935</v>
          </cell>
          <cell r="AZ469">
            <v>20499.692963000154</v>
          </cell>
          <cell r="BA469">
            <v>18845.039169999771</v>
          </cell>
          <cell r="BB469">
            <v>14712.013999999966</v>
          </cell>
          <cell r="BC469">
            <v>10081.106479999842</v>
          </cell>
          <cell r="BD469">
            <v>6797.6531400000677</v>
          </cell>
          <cell r="BE469">
            <v>185376.93558600172</v>
          </cell>
          <cell r="BF469">
            <v>7539.2280759999994</v>
          </cell>
          <cell r="BG469">
            <v>9822.1742899997625</v>
          </cell>
          <cell r="BH469">
            <v>15743.940900000045</v>
          </cell>
          <cell r="BI469">
            <v>18851.877249999903</v>
          </cell>
          <cell r="BJ469">
            <v>17003.41821999941</v>
          </cell>
          <cell r="BK469">
            <v>22983.088699999731</v>
          </cell>
          <cell r="BL469">
            <v>23949.02910000016</v>
          </cell>
          <cell r="BM469">
            <v>20946.143999999855</v>
          </cell>
          <cell r="BN469">
            <v>18715.366049999837</v>
          </cell>
          <cell r="BO469">
            <v>14659.835309999995</v>
          </cell>
          <cell r="BP469">
            <v>9614.1660200001206</v>
          </cell>
          <cell r="BQ469">
            <v>5548.6676699998789</v>
          </cell>
          <cell r="BR469">
            <v>184591.2947999984</v>
          </cell>
          <cell r="BS469">
            <v>6802.3574599998537</v>
          </cell>
          <cell r="BT469">
            <v>8173.541390000144</v>
          </cell>
          <cell r="BU469">
            <v>14853.819220000412</v>
          </cell>
          <cell r="BV469">
            <v>17915.578999999678</v>
          </cell>
          <cell r="BW469">
            <v>18064.126000000164</v>
          </cell>
          <cell r="BX469">
            <v>22330.339870000258</v>
          </cell>
          <cell r="BY469">
            <v>21664.061299999943</v>
          </cell>
          <cell r="BZ469">
            <v>17972.419499999844</v>
          </cell>
          <cell r="CA469">
            <v>18201.807389999973</v>
          </cell>
          <cell r="CB469">
            <v>13135.508669999894</v>
          </cell>
          <cell r="CC469">
            <v>8927.3878000001423</v>
          </cell>
          <cell r="CD469">
            <v>16550.34719999996</v>
          </cell>
          <cell r="CE469">
            <v>169276.32727999985</v>
          </cell>
          <cell r="CF469">
            <v>4646.5579999999609</v>
          </cell>
          <cell r="CG469">
            <v>6183.1867999997921</v>
          </cell>
          <cell r="CH469">
            <v>13350.688499999698</v>
          </cell>
          <cell r="CI469">
            <v>16906.038600000087</v>
          </cell>
          <cell r="CJ469">
            <v>15330.862340000225</v>
          </cell>
          <cell r="CK469">
            <v>23764.725330000045</v>
          </cell>
          <cell r="CL469">
            <v>25098.483200000133</v>
          </cell>
          <cell r="CM469">
            <v>16023.274009999819</v>
          </cell>
          <cell r="CN469">
            <v>16130.146199999843</v>
          </cell>
          <cell r="CO469">
            <v>11502.192700000014</v>
          </cell>
          <cell r="CP469">
            <v>6682.8617000002414</v>
          </cell>
          <cell r="CQ469">
            <v>13657.309900000226</v>
          </cell>
          <cell r="CR469">
            <v>199617.78688000143</v>
          </cell>
          <cell r="CS469">
            <v>9595.2339999999385</v>
          </cell>
          <cell r="CT469">
            <v>10747.035200000042</v>
          </cell>
          <cell r="CU469">
            <v>16770.235000000102</v>
          </cell>
          <cell r="CV469">
            <v>19373.262800000142</v>
          </cell>
          <cell r="CW469">
            <v>22349.593800000381</v>
          </cell>
          <cell r="CX469">
            <v>23570.102380000055</v>
          </cell>
          <cell r="CY469">
            <v>22651.215999999782</v>
          </cell>
          <cell r="CZ469">
            <v>21813.149199999869</v>
          </cell>
          <cell r="DA469">
            <v>19259.294399999781</v>
          </cell>
          <cell r="DB469">
            <v>15108.671100000152</v>
          </cell>
          <cell r="DC469">
            <v>10382.990699999966</v>
          </cell>
          <cell r="DD469">
            <v>7997.002300000051</v>
          </cell>
          <cell r="DE469">
            <v>198194.94436000101</v>
          </cell>
          <cell r="DF469">
            <v>9542.7138000000268</v>
          </cell>
          <cell r="DG469">
            <v>11080.927000000142</v>
          </cell>
          <cell r="DH469">
            <v>16677.942000000039</v>
          </cell>
          <cell r="DI469">
            <v>19257.982099999906</v>
          </cell>
          <cell r="DJ469">
            <v>22239.400099999737</v>
          </cell>
          <cell r="DK469">
            <v>23557.841159999836</v>
          </cell>
          <cell r="DL469">
            <v>21806.090300000273</v>
          </cell>
          <cell r="DM469">
            <v>21467.040699999779</v>
          </cell>
          <cell r="DN469">
            <v>18947.564899999881</v>
          </cell>
          <cell r="DO469">
            <v>15331.274199999869</v>
          </cell>
          <cell r="DP469">
            <v>10315.350300000049</v>
          </cell>
          <cell r="DQ469">
            <v>7970.8178000000771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-440.6917400000093</v>
          </cell>
          <cell r="G473">
            <v>-533.80351300000621</v>
          </cell>
          <cell r="H473">
            <v>-797.61659499999951</v>
          </cell>
          <cell r="I473">
            <v>-299.71198500000173</v>
          </cell>
          <cell r="J473">
            <v>-868.44617100000323</v>
          </cell>
          <cell r="K473">
            <v>-1357.1090610000101</v>
          </cell>
          <cell r="L473">
            <v>-726.79778900000383</v>
          </cell>
          <cell r="M473">
            <v>-797.32368800000404</v>
          </cell>
          <cell r="N473">
            <v>-601.55133099999512</v>
          </cell>
          <cell r="O473">
            <v>-750.03794999999809</v>
          </cell>
          <cell r="P473">
            <v>-327.40225999999529</v>
          </cell>
          <cell r="Q473">
            <v>-234.91175299999304</v>
          </cell>
          <cell r="R473">
            <v>-5805.2682390001137</v>
          </cell>
          <cell r="S473">
            <v>-84.299376000009943</v>
          </cell>
          <cell r="T473">
            <v>-667.63545099999465</v>
          </cell>
          <cell r="U473">
            <v>-479.74199400001089</v>
          </cell>
          <cell r="V473">
            <v>-386.01677499999641</v>
          </cell>
          <cell r="W473">
            <v>-396.4903639999975</v>
          </cell>
          <cell r="X473">
            <v>-1086.8830060000037</v>
          </cell>
          <cell r="Y473">
            <v>-808.39238600000681</v>
          </cell>
          <cell r="Z473">
            <v>-694.32256000000052</v>
          </cell>
          <cell r="AA473">
            <v>-492.38066900000558</v>
          </cell>
          <cell r="AB473">
            <v>-409.29295800000546</v>
          </cell>
          <cell r="AC473">
            <v>-123.05026599999837</v>
          </cell>
          <cell r="AD473">
            <v>-176.76243400000385</v>
          </cell>
          <cell r="AE473">
            <v>-5695.3347100003157</v>
          </cell>
          <cell r="AF473">
            <v>-43.682812999992166</v>
          </cell>
          <cell r="AG473">
            <v>-420.40103399999498</v>
          </cell>
          <cell r="AH473">
            <v>-776.12637800000084</v>
          </cell>
          <cell r="AI473">
            <v>-403.85806900000171</v>
          </cell>
          <cell r="AJ473">
            <v>-609.43796300000395</v>
          </cell>
          <cell r="AK473">
            <v>-548.68813799999771</v>
          </cell>
          <cell r="AL473">
            <v>-712.96429299999727</v>
          </cell>
          <cell r="AM473">
            <v>-346.807215000008</v>
          </cell>
          <cell r="AN473">
            <v>-797.69194400000561</v>
          </cell>
          <cell r="AO473">
            <v>-791.98216899999534</v>
          </cell>
          <cell r="AP473">
            <v>-152.8529600000038</v>
          </cell>
          <cell r="AQ473">
            <v>-90.841734000001452</v>
          </cell>
          <cell r="AR473">
            <v>-5950.8579080000054</v>
          </cell>
          <cell r="AS473">
            <v>-114.31746099998418</v>
          </cell>
          <cell r="AT473">
            <v>-132.97852899999998</v>
          </cell>
          <cell r="AU473">
            <v>-356.6201189999847</v>
          </cell>
          <cell r="AV473">
            <v>-677.74247599999944</v>
          </cell>
          <cell r="AW473">
            <v>-807.2417060000007</v>
          </cell>
          <cell r="AX473">
            <v>-974.74835800001165</v>
          </cell>
          <cell r="AY473">
            <v>-602.01993399999628</v>
          </cell>
          <cell r="AZ473">
            <v>-714.42514999999548</v>
          </cell>
          <cell r="BA473">
            <v>-943.23369799998181</v>
          </cell>
          <cell r="BB473">
            <v>-339.81522800000675</v>
          </cell>
          <cell r="BC473">
            <v>-287.71524900000077</v>
          </cell>
          <cell r="BD473">
            <v>0</v>
          </cell>
          <cell r="BE473">
            <v>-5913.4546919998247</v>
          </cell>
          <cell r="BF473">
            <v>-91.096365999997943</v>
          </cell>
          <cell r="BG473">
            <v>-241.60306999999739</v>
          </cell>
          <cell r="BH473">
            <v>-726.3463069999998</v>
          </cell>
          <cell r="BI473">
            <v>-430.48281699999643</v>
          </cell>
          <cell r="BJ473">
            <v>-875.65077900000324</v>
          </cell>
          <cell r="BK473">
            <v>-1244.8294599999936</v>
          </cell>
          <cell r="BL473">
            <v>-403.0464709999942</v>
          </cell>
          <cell r="BM473">
            <v>-314.44999700000335</v>
          </cell>
          <cell r="BN473">
            <v>-998.92507800000021</v>
          </cell>
          <cell r="BO473">
            <v>-447.75986000000557</v>
          </cell>
          <cell r="BP473">
            <v>-110.92169099999592</v>
          </cell>
          <cell r="BQ473">
            <v>-28.342795999982627</v>
          </cell>
          <cell r="BR473">
            <v>-4333.0578799999785</v>
          </cell>
          <cell r="BS473">
            <v>-38.319091999990633</v>
          </cell>
          <cell r="BT473">
            <v>-210.81841600000917</v>
          </cell>
          <cell r="BU473">
            <v>-569.40177799999947</v>
          </cell>
          <cell r="BV473">
            <v>-609.69562900000165</v>
          </cell>
          <cell r="BW473">
            <v>-572.94167500000913</v>
          </cell>
          <cell r="BX473">
            <v>-928.75814499999979</v>
          </cell>
          <cell r="BY473">
            <v>-304.43268499999249</v>
          </cell>
          <cell r="BZ473">
            <v>-318.39794300001813</v>
          </cell>
          <cell r="CA473">
            <v>-553.4801870000083</v>
          </cell>
          <cell r="CB473">
            <v>-218.54893600000651</v>
          </cell>
          <cell r="CC473">
            <v>-8.2633940000087023</v>
          </cell>
          <cell r="CD473">
            <v>0</v>
          </cell>
          <cell r="CE473">
            <v>-3085.7792249999475</v>
          </cell>
          <cell r="CF473">
            <v>0</v>
          </cell>
          <cell r="CG473">
            <v>0</v>
          </cell>
          <cell r="CH473">
            <v>-453.65921100002015</v>
          </cell>
          <cell r="CI473">
            <v>-636.71325399999478</v>
          </cell>
          <cell r="CJ473">
            <v>-380.71878999998444</v>
          </cell>
          <cell r="CK473">
            <v>-588.91404300001159</v>
          </cell>
          <cell r="CL473">
            <v>-30.555440000011004</v>
          </cell>
          <cell r="CM473">
            <v>-112.32221500000742</v>
          </cell>
          <cell r="CN473">
            <v>-882.89627199999813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-272.95344099999784</v>
          </cell>
          <cell r="G474">
            <v>-125.44270900000265</v>
          </cell>
          <cell r="H474">
            <v>-75.956865000000107</v>
          </cell>
          <cell r="I474">
            <v>14.075351999999839</v>
          </cell>
          <cell r="J474">
            <v>-78.895641999999498</v>
          </cell>
          <cell r="K474">
            <v>-73.394484999997076</v>
          </cell>
          <cell r="L474">
            <v>-400.08299300000363</v>
          </cell>
          <cell r="M474">
            <v>-331.39851500000077</v>
          </cell>
          <cell r="N474">
            <v>-457.29009900000528</v>
          </cell>
          <cell r="O474">
            <v>-302.6275389999937</v>
          </cell>
          <cell r="P474">
            <v>-377.15931599999749</v>
          </cell>
          <cell r="Q474">
            <v>-154.62177900000097</v>
          </cell>
          <cell r="R474">
            <v>-3233.6848629998858</v>
          </cell>
          <cell r="S474">
            <v>-330.04557299999578</v>
          </cell>
          <cell r="T474">
            <v>-178.63116900000023</v>
          </cell>
          <cell r="U474">
            <v>-180.49795599999925</v>
          </cell>
          <cell r="V474">
            <v>-111.33104800000001</v>
          </cell>
          <cell r="W474">
            <v>-232.46435200000087</v>
          </cell>
          <cell r="X474">
            <v>-207.69090899999719</v>
          </cell>
          <cell r="Y474">
            <v>-444.10062599999947</v>
          </cell>
          <cell r="Z474">
            <v>-386.37660300000425</v>
          </cell>
          <cell r="AA474">
            <v>-252.47590499999933</v>
          </cell>
          <cell r="AB474">
            <v>-308.58412799999496</v>
          </cell>
          <cell r="AC474">
            <v>-366.28981300000305</v>
          </cell>
          <cell r="AD474">
            <v>-235.19678099999874</v>
          </cell>
          <cell r="AE474">
            <v>-3400.1537030000472</v>
          </cell>
          <cell r="AF474">
            <v>-374.8661260000008</v>
          </cell>
          <cell r="AG474">
            <v>-302.26204400000279</v>
          </cell>
          <cell r="AH474">
            <v>-201.42264099999738</v>
          </cell>
          <cell r="AI474">
            <v>-51.450990999997885</v>
          </cell>
          <cell r="AJ474">
            <v>-267.74001700000008</v>
          </cell>
          <cell r="AK474">
            <v>-237.69063800000004</v>
          </cell>
          <cell r="AL474">
            <v>-455.47851799999626</v>
          </cell>
          <cell r="AM474">
            <v>-442.37654099999781</v>
          </cell>
          <cell r="AN474">
            <v>-302.72883499999443</v>
          </cell>
          <cell r="AO474">
            <v>-234.59321400000044</v>
          </cell>
          <cell r="AP474">
            <v>-343.20153299999947</v>
          </cell>
          <cell r="AQ474">
            <v>-186.34260500000528</v>
          </cell>
          <cell r="AR474">
            <v>-4308.6203700001352</v>
          </cell>
          <cell r="AS474">
            <v>-264.77297900000121</v>
          </cell>
          <cell r="AT474">
            <v>-367.27730400000291</v>
          </cell>
          <cell r="AU474">
            <v>-545.2991469999979</v>
          </cell>
          <cell r="AV474">
            <v>-66.102084000005561</v>
          </cell>
          <cell r="AW474">
            <v>-155.09397900000113</v>
          </cell>
          <cell r="AX474">
            <v>-326.19537699999637</v>
          </cell>
          <cell r="AY474">
            <v>-671.94791299999633</v>
          </cell>
          <cell r="AZ474">
            <v>-373.35541899999953</v>
          </cell>
          <cell r="BA474">
            <v>-463.57147899999836</v>
          </cell>
          <cell r="BB474">
            <v>-648.33575099999871</v>
          </cell>
          <cell r="BC474">
            <v>-370.81650300000183</v>
          </cell>
          <cell r="BD474">
            <v>-55.852435000000696</v>
          </cell>
          <cell r="BE474">
            <v>-4256.6611800000537</v>
          </cell>
          <cell r="BF474">
            <v>-47.88356599999679</v>
          </cell>
          <cell r="BG474">
            <v>-505.3509269999995</v>
          </cell>
          <cell r="BH474">
            <v>-344.45896499999799</v>
          </cell>
          <cell r="BI474">
            <v>-293.58861900000193</v>
          </cell>
          <cell r="BJ474">
            <v>-302.59151699999711</v>
          </cell>
          <cell r="BK474">
            <v>-711.33521599999949</v>
          </cell>
          <cell r="BL474">
            <v>-423.75841399999626</v>
          </cell>
          <cell r="BM474">
            <v>-476.39746799999557</v>
          </cell>
          <cell r="BN474">
            <v>-368.81394400000136</v>
          </cell>
          <cell r="BO474">
            <v>-511.93525000000227</v>
          </cell>
          <cell r="BP474">
            <v>-240.64831099999719</v>
          </cell>
          <cell r="BQ474">
            <v>-29.898982999999134</v>
          </cell>
          <cell r="BR474">
            <v>-3537.7175790000474</v>
          </cell>
          <cell r="BS474">
            <v>-36.812604999999166</v>
          </cell>
          <cell r="BT474">
            <v>-331.41000700000586</v>
          </cell>
          <cell r="BU474">
            <v>-353.04622199999721</v>
          </cell>
          <cell r="BV474">
            <v>-371.47963699999673</v>
          </cell>
          <cell r="BW474">
            <v>-154.93009600000005</v>
          </cell>
          <cell r="BX474">
            <v>-631.21602200000052</v>
          </cell>
          <cell r="BY474">
            <v>-411.81800700000167</v>
          </cell>
          <cell r="BZ474">
            <v>-312.16726500000368</v>
          </cell>
          <cell r="CA474">
            <v>-142.72589400000288</v>
          </cell>
          <cell r="CB474">
            <v>-317.63509999999951</v>
          </cell>
          <cell r="CC474">
            <v>-474.4767240000001</v>
          </cell>
          <cell r="CD474">
            <v>0</v>
          </cell>
          <cell r="CE474">
            <v>-2700.9521790000144</v>
          </cell>
          <cell r="CF474">
            <v>0</v>
          </cell>
          <cell r="CG474">
            <v>-156.40682000000379</v>
          </cell>
          <cell r="CH474">
            <v>-344.74010500000441</v>
          </cell>
          <cell r="CI474">
            <v>-594.18792699999904</v>
          </cell>
          <cell r="CJ474">
            <v>-233.44362000000183</v>
          </cell>
          <cell r="CK474">
            <v>-615.66474699999526</v>
          </cell>
          <cell r="CL474">
            <v>-33.102395000001707</v>
          </cell>
          <cell r="CM474">
            <v>-139.6822300000058</v>
          </cell>
          <cell r="CN474">
            <v>-214.08410800000274</v>
          </cell>
          <cell r="CO474">
            <v>-238.51226599999791</v>
          </cell>
          <cell r="CP474">
            <v>-131.12796099999832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-2.2758329999996931</v>
          </cell>
          <cell r="G476">
            <v>0</v>
          </cell>
          <cell r="H476">
            <v>-0.89999700000043958</v>
          </cell>
          <cell r="I476">
            <v>11.59998799999812</v>
          </cell>
          <cell r="J476">
            <v>-56.69024399999762</v>
          </cell>
          <cell r="K476">
            <v>-9.9662929999976768</v>
          </cell>
          <cell r="L476">
            <v>-37.599994999996852</v>
          </cell>
          <cell r="M476">
            <v>-12.209560999996029</v>
          </cell>
          <cell r="N476">
            <v>-33.636410999999498</v>
          </cell>
          <cell r="O476">
            <v>-40.996532000004663</v>
          </cell>
          <cell r="P476">
            <v>-3.1250699999982317</v>
          </cell>
          <cell r="Q476">
            <v>-1.7999940000008792</v>
          </cell>
          <cell r="R476">
            <v>-223.86442500003614</v>
          </cell>
          <cell r="S476">
            <v>16.253768999995373</v>
          </cell>
          <cell r="T476">
            <v>-12.057080000002316</v>
          </cell>
          <cell r="U476">
            <v>0</v>
          </cell>
          <cell r="V476">
            <v>-18.776398000001791</v>
          </cell>
          <cell r="W476">
            <v>-74.38814000000275</v>
          </cell>
          <cell r="X476">
            <v>0</v>
          </cell>
          <cell r="Y476">
            <v>-26.841646000000765</v>
          </cell>
          <cell r="Z476">
            <v>-37.332162999999127</v>
          </cell>
          <cell r="AA476">
            <v>-3.9824140000018815</v>
          </cell>
          <cell r="AB476">
            <v>-24.621186999997008</v>
          </cell>
          <cell r="AC476">
            <v>-19.899996000000101</v>
          </cell>
          <cell r="AD476">
            <v>-22.219170000003942</v>
          </cell>
          <cell r="AE476">
            <v>-245.13940699998057</v>
          </cell>
          <cell r="AF476">
            <v>-14.855421000000206</v>
          </cell>
          <cell r="AG476">
            <v>-36.993577000001096</v>
          </cell>
          <cell r="AH476">
            <v>-14.736415999999736</v>
          </cell>
          <cell r="AI476">
            <v>-11.345977999997558</v>
          </cell>
          <cell r="AJ476">
            <v>-35.786044000000402</v>
          </cell>
          <cell r="AK476">
            <v>0</v>
          </cell>
          <cell r="AL476">
            <v>-45.443875000004482</v>
          </cell>
          <cell r="AM476">
            <v>-11.599263999996765</v>
          </cell>
          <cell r="AN476">
            <v>0</v>
          </cell>
          <cell r="AO476">
            <v>-34.937159999997675</v>
          </cell>
          <cell r="AP476">
            <v>-12.25557199999821</v>
          </cell>
          <cell r="AQ476">
            <v>-27.186099999991711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-2722.6099040000699</v>
          </cell>
          <cell r="G477">
            <v>-2034.5386419999995</v>
          </cell>
          <cell r="H477">
            <v>-712.05130499997176</v>
          </cell>
          <cell r="I477">
            <v>177.00588599999901</v>
          </cell>
          <cell r="J477">
            <v>-1163.8594399999129</v>
          </cell>
          <cell r="K477">
            <v>-368.76194500003476</v>
          </cell>
          <cell r="L477">
            <v>-5233.2449049999705</v>
          </cell>
          <cell r="M477">
            <v>-4758.3249360000482</v>
          </cell>
          <cell r="N477">
            <v>-2899.4657499999739</v>
          </cell>
          <cell r="O477">
            <v>-2656.2821149999509</v>
          </cell>
          <cell r="P477">
            <v>-2523.1928900000639</v>
          </cell>
          <cell r="Q477">
            <v>-2474.3437399999239</v>
          </cell>
          <cell r="R477">
            <v>-35385.129224000499</v>
          </cell>
          <cell r="S477">
            <v>-3105.8098549999995</v>
          </cell>
          <cell r="T477">
            <v>-1934.9081900001038</v>
          </cell>
          <cell r="U477">
            <v>-767.414759999956</v>
          </cell>
          <cell r="V477">
            <v>-667.78218900004867</v>
          </cell>
          <cell r="W477">
            <v>-2219.9713249999331</v>
          </cell>
          <cell r="X477">
            <v>-3127.3720999999205</v>
          </cell>
          <cell r="Y477">
            <v>-5508.3877749999519</v>
          </cell>
          <cell r="Z477">
            <v>-5378.3314399999799</v>
          </cell>
          <cell r="AA477">
            <v>-4044.2977899999823</v>
          </cell>
          <cell r="AB477">
            <v>-3861.2116250001127</v>
          </cell>
          <cell r="AC477">
            <v>-2768.6032249999698</v>
          </cell>
          <cell r="AD477">
            <v>-2001.0389500000747</v>
          </cell>
          <cell r="AE477">
            <v>-37182.506071001291</v>
          </cell>
          <cell r="AF477">
            <v>-2344.904499999946</v>
          </cell>
          <cell r="AG477">
            <v>-2627.9958000000333</v>
          </cell>
          <cell r="AH477">
            <v>-2137.2029349999502</v>
          </cell>
          <cell r="AI477">
            <v>-1362.2920200000517</v>
          </cell>
          <cell r="AJ477">
            <v>-3148.3172499998473</v>
          </cell>
          <cell r="AK477">
            <v>-3085.9788800000679</v>
          </cell>
          <cell r="AL477">
            <v>-5870.8621700000949</v>
          </cell>
          <cell r="AM477">
            <v>-5608.0989899998531</v>
          </cell>
          <cell r="AN477">
            <v>-3211.1489700000966</v>
          </cell>
          <cell r="AO477">
            <v>-2962.6127049999777</v>
          </cell>
          <cell r="AP477">
            <v>-3506.921296000015</v>
          </cell>
          <cell r="AQ477">
            <v>-1316.1705550001934</v>
          </cell>
          <cell r="AR477">
            <v>-39322.407374001108</v>
          </cell>
          <cell r="AS477">
            <v>-1815.2010549998377</v>
          </cell>
          <cell r="AT477">
            <v>-2936.5296480000252</v>
          </cell>
          <cell r="AU477">
            <v>-2743.1930299999658</v>
          </cell>
          <cell r="AV477">
            <v>-1549.593406</v>
          </cell>
          <cell r="AW477">
            <v>-3999.0922680000076</v>
          </cell>
          <cell r="AX477">
            <v>-3415.3360500000417</v>
          </cell>
          <cell r="AY477">
            <v>-5634.8656499999342</v>
          </cell>
          <cell r="AZ477">
            <v>-5513.8672700001625</v>
          </cell>
          <cell r="BA477">
            <v>-3407.8267909999704</v>
          </cell>
          <cell r="BB477">
            <v>-3220.6251739999279</v>
          </cell>
          <cell r="BC477">
            <v>-3535.4181019999087</v>
          </cell>
          <cell r="BD477">
            <v>-1550.858930000104</v>
          </cell>
          <cell r="BE477">
            <v>-38715.863074999303</v>
          </cell>
          <cell r="BF477">
            <v>-1593.0138639999786</v>
          </cell>
          <cell r="BG477">
            <v>-2958.0213799999328</v>
          </cell>
          <cell r="BH477">
            <v>-1644.4682999999495</v>
          </cell>
          <cell r="BI477">
            <v>-1164.7361500000115</v>
          </cell>
          <cell r="BJ477">
            <v>-4102.1016860001255</v>
          </cell>
          <cell r="BK477">
            <v>-4175.3180159999756</v>
          </cell>
          <cell r="BL477">
            <v>-5352.8035479998216</v>
          </cell>
          <cell r="BM477">
            <v>-5957.3137320000678</v>
          </cell>
          <cell r="BN477">
            <v>-3565.7952199999709</v>
          </cell>
          <cell r="BO477">
            <v>-3376.4834600000177</v>
          </cell>
          <cell r="BP477">
            <v>-3572.2893989998847</v>
          </cell>
          <cell r="BQ477">
            <v>-1253.5183199999155</v>
          </cell>
          <cell r="BR477">
            <v>-38609.982194999233</v>
          </cell>
          <cell r="BS477">
            <v>-1274.1665999999968</v>
          </cell>
          <cell r="BT477">
            <v>-1654.3009449999081</v>
          </cell>
          <cell r="BU477">
            <v>-2201.0086899999296</v>
          </cell>
          <cell r="BV477">
            <v>-2427.4634750001132</v>
          </cell>
          <cell r="BW477">
            <v>-5294.1093760000076</v>
          </cell>
          <cell r="BX477">
            <v>-5038.2841440000338</v>
          </cell>
          <cell r="BY477">
            <v>-4855.8845900000306</v>
          </cell>
          <cell r="BZ477">
            <v>-5093.3399200000567</v>
          </cell>
          <cell r="CA477">
            <v>-3632.5268550000619</v>
          </cell>
          <cell r="CB477">
            <v>-3731.2581699999282</v>
          </cell>
          <cell r="CC477">
            <v>-3013.0331500001485</v>
          </cell>
          <cell r="CD477">
            <v>-394.60627999994904</v>
          </cell>
          <cell r="CE477">
            <v>-31337.642729999498</v>
          </cell>
          <cell r="CF477">
            <v>-323.40541000000667</v>
          </cell>
          <cell r="CG477">
            <v>-1135.3300499999896</v>
          </cell>
          <cell r="CH477">
            <v>-2502.1943840000313</v>
          </cell>
          <cell r="CI477">
            <v>-3367.941591000068</v>
          </cell>
          <cell r="CJ477">
            <v>-4998.9505950000603</v>
          </cell>
          <cell r="CK477">
            <v>-5994.7386800000677</v>
          </cell>
          <cell r="CL477">
            <v>-1905.463754999917</v>
          </cell>
          <cell r="CM477">
            <v>-3694.7530350000598</v>
          </cell>
          <cell r="CN477">
            <v>-3349.1646450001281</v>
          </cell>
          <cell r="CO477">
            <v>-1977.5364800000098</v>
          </cell>
          <cell r="CP477">
            <v>-1764.826304999995</v>
          </cell>
          <cell r="CQ477">
            <v>-323.33779999997932</v>
          </cell>
          <cell r="CR477">
            <v>-107.01669999957085</v>
          </cell>
          <cell r="CS477">
            <v>-2.0536000001011416</v>
          </cell>
          <cell r="CT477">
            <v>-3.7230800000252202</v>
          </cell>
          <cell r="CU477">
            <v>-13.355169999995269</v>
          </cell>
          <cell r="CV477">
            <v>-16.877970000030473</v>
          </cell>
          <cell r="CW477">
            <v>-15.729679999989457</v>
          </cell>
          <cell r="CX477">
            <v>-17.753360000089742</v>
          </cell>
          <cell r="CY477">
            <v>-3.0745400000596419</v>
          </cell>
          <cell r="CZ477">
            <v>-0.422469999990426</v>
          </cell>
          <cell r="DA477">
            <v>-19.244650000007823</v>
          </cell>
          <cell r="DB477">
            <v>-5.8177099999738857</v>
          </cell>
          <cell r="DC477">
            <v>-6.7867999998852611</v>
          </cell>
          <cell r="DD477">
            <v>-2.1776699998881668</v>
          </cell>
          <cell r="DE477">
            <v>-83.789155999198556</v>
          </cell>
          <cell r="DF477">
            <v>-1.621419999981299</v>
          </cell>
          <cell r="DG477">
            <v>-3.1753899999894202</v>
          </cell>
          <cell r="DH477">
            <v>-15.058136000065133</v>
          </cell>
          <cell r="DI477">
            <v>-16.650109999929555</v>
          </cell>
          <cell r="DJ477">
            <v>-12.33488999994006</v>
          </cell>
          <cell r="DK477">
            <v>-10.612979999976233</v>
          </cell>
          <cell r="DL477">
            <v>-5.0583300000289455</v>
          </cell>
          <cell r="DM477">
            <v>-2.9257300000172108</v>
          </cell>
          <cell r="DN477">
            <v>-10.990899999858811</v>
          </cell>
          <cell r="DO477">
            <v>-3.1270699999295175</v>
          </cell>
          <cell r="DP477">
            <v>-0.58923999988473952</v>
          </cell>
          <cell r="DQ477">
            <v>-1.6449600000632927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-3325.0867700000526</v>
          </cell>
          <cell r="G478">
            <v>-3422.2724499999895</v>
          </cell>
          <cell r="H478">
            <v>-2904.4640500000096</v>
          </cell>
          <cell r="I478">
            <v>-2469.3791900000069</v>
          </cell>
          <cell r="J478">
            <v>-3346.7255799999693</v>
          </cell>
          <cell r="K478">
            <v>-5828.7616500000004</v>
          </cell>
          <cell r="L478">
            <v>-6046.4333949999418</v>
          </cell>
          <cell r="M478">
            <v>-6664.4688030000543</v>
          </cell>
          <cell r="N478">
            <v>-3664.8989800000563</v>
          </cell>
          <cell r="O478">
            <v>-3167.9271960000042</v>
          </cell>
          <cell r="P478">
            <v>-3225.2478000000119</v>
          </cell>
          <cell r="Q478">
            <v>-1851.5628140000626</v>
          </cell>
          <cell r="R478">
            <v>-46242.635029998608</v>
          </cell>
          <cell r="S478">
            <v>-1898.7173099999782</v>
          </cell>
          <cell r="T478">
            <v>-2897.2245340000372</v>
          </cell>
          <cell r="U478">
            <v>-3272.6670249999734</v>
          </cell>
          <cell r="V478">
            <v>-2851.2847959999926</v>
          </cell>
          <cell r="W478">
            <v>-4083.9930339999264</v>
          </cell>
          <cell r="X478">
            <v>-6023.2497739999671</v>
          </cell>
          <cell r="Y478">
            <v>-6574.5465839999961</v>
          </cell>
          <cell r="Z478">
            <v>-6678.9134140000679</v>
          </cell>
          <cell r="AA478">
            <v>-4110.7112999999663</v>
          </cell>
          <cell r="AB478">
            <v>-2552.3464849999873</v>
          </cell>
          <cell r="AC478">
            <v>-3241.4712939999299</v>
          </cell>
          <cell r="AD478">
            <v>-2057.5094800000079</v>
          </cell>
          <cell r="AE478">
            <v>-44022.421444000676</v>
          </cell>
          <cell r="AF478">
            <v>-2420.2442799999844</v>
          </cell>
          <cell r="AG478">
            <v>-2322.4954700000235</v>
          </cell>
          <cell r="AH478">
            <v>-3098.1457149999915</v>
          </cell>
          <cell r="AI478">
            <v>-2999.8954339999473</v>
          </cell>
          <cell r="AJ478">
            <v>-4704.0604250000324</v>
          </cell>
          <cell r="AK478">
            <v>-5107.7040459999698</v>
          </cell>
          <cell r="AL478">
            <v>-6127.7694099999499</v>
          </cell>
          <cell r="AM478">
            <v>-4902.1088790000649</v>
          </cell>
          <cell r="AN478">
            <v>-3919.5782400000026</v>
          </cell>
          <cell r="AO478">
            <v>-3106.7481840000255</v>
          </cell>
          <cell r="AP478">
            <v>-3380.304261000012</v>
          </cell>
          <cell r="AQ478">
            <v>-1933.3671000000322</v>
          </cell>
          <cell r="AR478">
            <v>-43405.790042001754</v>
          </cell>
          <cell r="AS478">
            <v>-1765.7168799999636</v>
          </cell>
          <cell r="AT478">
            <v>-3264.9863440000918</v>
          </cell>
          <cell r="AU478">
            <v>-3096.8775400000159</v>
          </cell>
          <cell r="AV478">
            <v>-3461.9581100000069</v>
          </cell>
          <cell r="AW478">
            <v>-4880.4105350000318</v>
          </cell>
          <cell r="AX478">
            <v>-5015.5316650000168</v>
          </cell>
          <cell r="AY478">
            <v>-5401.0449500000104</v>
          </cell>
          <cell r="AZ478">
            <v>-5060.7726800000528</v>
          </cell>
          <cell r="BA478">
            <v>-3525.0120600000373</v>
          </cell>
          <cell r="BB478">
            <v>-3310.916154000035</v>
          </cell>
          <cell r="BC478">
            <v>-3103.3404040000169</v>
          </cell>
          <cell r="BD478">
            <v>-1519.222720000078</v>
          </cell>
          <cell r="BE478">
            <v>-44993.214993000962</v>
          </cell>
          <cell r="BF478">
            <v>-2007.5141940000467</v>
          </cell>
          <cell r="BG478">
            <v>-2989.5354640000733</v>
          </cell>
          <cell r="BH478">
            <v>-4105.1337149999454</v>
          </cell>
          <cell r="BI478">
            <v>-3684.0923599999514</v>
          </cell>
          <cell r="BJ478">
            <v>-4699.791210000054</v>
          </cell>
          <cell r="BK478">
            <v>-6142.8766099999775</v>
          </cell>
          <cell r="BL478">
            <v>-5382.115809999872</v>
          </cell>
          <cell r="BM478">
            <v>-4178.7377199999755</v>
          </cell>
          <cell r="BN478">
            <v>-3801.9905900000012</v>
          </cell>
          <cell r="BO478">
            <v>-3801.3407899999875</v>
          </cell>
          <cell r="BP478">
            <v>-2951.1218050001189</v>
          </cell>
          <cell r="BQ478">
            <v>-1248.9647250000853</v>
          </cell>
          <cell r="BR478">
            <v>-41517.836575998925</v>
          </cell>
          <cell r="BS478">
            <v>-1077.2746999999508</v>
          </cell>
          <cell r="BT478">
            <v>-2365.1775800000178</v>
          </cell>
          <cell r="BU478">
            <v>-3795.5975300000282</v>
          </cell>
          <cell r="BV478">
            <v>-3989.3694309999701</v>
          </cell>
          <cell r="BW478">
            <v>-4852.3436809999985</v>
          </cell>
          <cell r="BX478">
            <v>-7239.6548839999596</v>
          </cell>
          <cell r="BY478">
            <v>-3042.3639099999564</v>
          </cell>
          <cell r="BZ478">
            <v>-4227.8858250000048</v>
          </cell>
          <cell r="CA478">
            <v>-4554.3136509999749</v>
          </cell>
          <cell r="CB478">
            <v>-3798.8666100000264</v>
          </cell>
          <cell r="CC478">
            <v>-2326.1134199999506</v>
          </cell>
          <cell r="CD478">
            <v>-248.87535399990156</v>
          </cell>
          <cell r="CE478">
            <v>-37313.670745000243</v>
          </cell>
          <cell r="CF478">
            <v>-246.69151999999303</v>
          </cell>
          <cell r="CG478">
            <v>-1620.5214599999599</v>
          </cell>
          <cell r="CH478">
            <v>-3955.1136440000264</v>
          </cell>
          <cell r="CI478">
            <v>-5580.1737010000506</v>
          </cell>
          <cell r="CJ478">
            <v>-5431.8219360000221</v>
          </cell>
          <cell r="CK478">
            <v>-7862.3325550000882</v>
          </cell>
          <cell r="CL478">
            <v>-1427.2588039999828</v>
          </cell>
          <cell r="CM478">
            <v>-2936.3369499999098</v>
          </cell>
          <cell r="CN478">
            <v>-4840.419504999998</v>
          </cell>
          <cell r="CO478">
            <v>-1766.3500599999679</v>
          </cell>
          <cell r="CP478">
            <v>-1618.3133199999575</v>
          </cell>
          <cell r="CQ478">
            <v>-28.337290000054054</v>
          </cell>
          <cell r="CR478">
            <v>-90.592349999584258</v>
          </cell>
          <cell r="CS478">
            <v>-0.46989000006578863</v>
          </cell>
          <cell r="CT478">
            <v>-2.1046199998818338</v>
          </cell>
          <cell r="CU478">
            <v>-14.734829999972135</v>
          </cell>
          <cell r="CV478">
            <v>-21.903944999910891</v>
          </cell>
          <cell r="CW478">
            <v>-12.478349999990314</v>
          </cell>
          <cell r="CX478">
            <v>-13.030455000000075</v>
          </cell>
          <cell r="CY478">
            <v>-0.85906000004615635</v>
          </cell>
          <cell r="CZ478">
            <v>-0.11201000004075468</v>
          </cell>
          <cell r="DA478">
            <v>-15.291259999969043</v>
          </cell>
          <cell r="DB478">
            <v>-6.1540500000119209</v>
          </cell>
          <cell r="DC478">
            <v>-3.2564099999144673</v>
          </cell>
          <cell r="DD478">
            <v>-0.19747000001370907</v>
          </cell>
          <cell r="DE478">
            <v>-70.862135999836028</v>
          </cell>
          <cell r="DF478">
            <v>-0.90016999992076308</v>
          </cell>
          <cell r="DG478">
            <v>-4.5198899999959394</v>
          </cell>
          <cell r="DH478">
            <v>-12.95719999994617</v>
          </cell>
          <cell r="DI478">
            <v>-16.060720000066794</v>
          </cell>
          <cell r="DJ478">
            <v>-17.277359999949113</v>
          </cell>
          <cell r="DK478">
            <v>-11.784729999955744</v>
          </cell>
          <cell r="DL478">
            <v>-2.1973399999551475</v>
          </cell>
          <cell r="DM478">
            <v>-2.8565760001074523</v>
          </cell>
          <cell r="DN478">
            <v>-0.83048000000417233</v>
          </cell>
          <cell r="DO478">
            <v>-1.3264399999752641</v>
          </cell>
          <cell r="DP478">
            <v>-2.7219999930821359E-2</v>
          </cell>
          <cell r="DQ478">
            <v>-0.12401000002864748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-486.9529840000323</v>
          </cell>
          <cell r="G479">
            <v>-415.07091199996648</v>
          </cell>
          <cell r="H479">
            <v>-428.27507400000468</v>
          </cell>
          <cell r="I479">
            <v>1227.2995400000364</v>
          </cell>
          <cell r="J479">
            <v>-852.41319499997189</v>
          </cell>
          <cell r="K479">
            <v>-472.76171400008025</v>
          </cell>
          <cell r="L479">
            <v>-2187.2678549999837</v>
          </cell>
          <cell r="M479">
            <v>-1655.4916089999024</v>
          </cell>
          <cell r="N479">
            <v>-913.44144600006985</v>
          </cell>
          <cell r="O479">
            <v>-1296.320413999958</v>
          </cell>
          <cell r="P479">
            <v>-544.74362500000279</v>
          </cell>
          <cell r="Q479">
            <v>-1458.0238459999673</v>
          </cell>
          <cell r="R479">
            <v>-10065.122784000821</v>
          </cell>
          <cell r="S479">
            <v>-1496.0607390000368</v>
          </cell>
          <cell r="T479">
            <v>-388.04187000001548</v>
          </cell>
          <cell r="U479">
            <v>-365.22084600001108</v>
          </cell>
          <cell r="V479">
            <v>-291.12208000000101</v>
          </cell>
          <cell r="W479">
            <v>-184.91677800001344</v>
          </cell>
          <cell r="X479">
            <v>-579.59710100002121</v>
          </cell>
          <cell r="Y479">
            <v>-1723.7930949999718</v>
          </cell>
          <cell r="Z479">
            <v>-1322.8395160000073</v>
          </cell>
          <cell r="AA479">
            <v>-597.59879900002852</v>
          </cell>
          <cell r="AB479">
            <v>-1107.7378040000331</v>
          </cell>
          <cell r="AC479">
            <v>-551.49037000001408</v>
          </cell>
          <cell r="AD479">
            <v>-1456.7037860000273</v>
          </cell>
          <cell r="AE479">
            <v>-17421.906704001129</v>
          </cell>
          <cell r="AF479">
            <v>-2613.9578719999408</v>
          </cell>
          <cell r="AG479">
            <v>-1895.7930399999605</v>
          </cell>
          <cell r="AH479">
            <v>-726.55027399997925</v>
          </cell>
          <cell r="AI479">
            <v>-569.14367999997921</v>
          </cell>
          <cell r="AJ479">
            <v>-1480.5399039999465</v>
          </cell>
          <cell r="AK479">
            <v>-422.60763400001451</v>
          </cell>
          <cell r="AL479">
            <v>-2219.3938799999887</v>
          </cell>
          <cell r="AM479">
            <v>-2253.2360800000606</v>
          </cell>
          <cell r="AN479">
            <v>-653.05270999995992</v>
          </cell>
          <cell r="AO479">
            <v>-2212.8810260000173</v>
          </cell>
          <cell r="AP479">
            <v>-1056.7965100000147</v>
          </cell>
          <cell r="AQ479">
            <v>-1317.9540939999279</v>
          </cell>
          <cell r="AR479">
            <v>-20789.936959998682</v>
          </cell>
          <cell r="AS479">
            <v>-2326.0951940000523</v>
          </cell>
          <cell r="AT479">
            <v>-1642.3166500000516</v>
          </cell>
          <cell r="AU479">
            <v>-1068.69164799992</v>
          </cell>
          <cell r="AV479">
            <v>-670.17204099992523</v>
          </cell>
          <cell r="AW479">
            <v>-933.05460800003493</v>
          </cell>
          <cell r="AX479">
            <v>-1592.870108000061</v>
          </cell>
          <cell r="AY479">
            <v>-2399.1386700000148</v>
          </cell>
          <cell r="AZ479">
            <v>-2717.9882449998986</v>
          </cell>
          <cell r="BA479">
            <v>-1004.7745900000446</v>
          </cell>
          <cell r="BB479">
            <v>-2344.1545699998969</v>
          </cell>
          <cell r="BC479">
            <v>-1575.5898900000029</v>
          </cell>
          <cell r="BD479">
            <v>-2515.0907459999435</v>
          </cell>
          <cell r="BE479">
            <v>-22730.386154000647</v>
          </cell>
          <cell r="BF479">
            <v>-2600.9387240000069</v>
          </cell>
          <cell r="BG479">
            <v>-2082.4691599999787</v>
          </cell>
          <cell r="BH479">
            <v>-1581.9054800000158</v>
          </cell>
          <cell r="BI479">
            <v>-837.46205599996028</v>
          </cell>
          <cell r="BJ479">
            <v>-1700.1301649999805</v>
          </cell>
          <cell r="BK479">
            <v>-1009.9062649999978</v>
          </cell>
          <cell r="BL479">
            <v>-3008.1612900000182</v>
          </cell>
          <cell r="BM479">
            <v>-3882.6526259998791</v>
          </cell>
          <cell r="BN479">
            <v>-1000.8750439999858</v>
          </cell>
          <cell r="BO479">
            <v>-1972.197179999901</v>
          </cell>
          <cell r="BP479">
            <v>-1541.5747629999532</v>
          </cell>
          <cell r="BQ479">
            <v>-1512.1134010000387</v>
          </cell>
          <cell r="BR479">
            <v>-14726.34287000075</v>
          </cell>
          <cell r="BS479">
            <v>-2192.2675700000254</v>
          </cell>
          <cell r="BT479">
            <v>-1488.413840000052</v>
          </cell>
          <cell r="BU479">
            <v>-942.15580000000773</v>
          </cell>
          <cell r="BV479">
            <v>-173.98340000002645</v>
          </cell>
          <cell r="BW479">
            <v>-562.39256999999634</v>
          </cell>
          <cell r="BX479">
            <v>-782.25497000000905</v>
          </cell>
          <cell r="BY479">
            <v>-1163.638799999957</v>
          </cell>
          <cell r="BZ479">
            <v>-3110.5097599999863</v>
          </cell>
          <cell r="CA479">
            <v>-712.60112000000663</v>
          </cell>
          <cell r="CB479">
            <v>-2232.0894300000509</v>
          </cell>
          <cell r="CC479">
            <v>-935.44815000001108</v>
          </cell>
          <cell r="CD479">
            <v>-430.58746000006795</v>
          </cell>
          <cell r="CE479">
            <v>-18099.960820000619</v>
          </cell>
          <cell r="CF479">
            <v>-801.79248000006191</v>
          </cell>
          <cell r="CG479">
            <v>-1564.4995699999854</v>
          </cell>
          <cell r="CH479">
            <v>-2650.783070000005</v>
          </cell>
          <cell r="CI479">
            <v>-805.30995999998413</v>
          </cell>
          <cell r="CJ479">
            <v>-1203.6786999999895</v>
          </cell>
          <cell r="CK479">
            <v>-1455.8869500000146</v>
          </cell>
          <cell r="CL479">
            <v>-731.16282999998657</v>
          </cell>
          <cell r="CM479">
            <v>-3118.7967300000018</v>
          </cell>
          <cell r="CN479">
            <v>-1545.8349699999671</v>
          </cell>
          <cell r="CO479">
            <v>-2873.8427700000466</v>
          </cell>
          <cell r="CP479">
            <v>-1005.2686100000283</v>
          </cell>
          <cell r="CQ479">
            <v>-343.10418000002392</v>
          </cell>
          <cell r="CR479">
            <v>-169.16147000063211</v>
          </cell>
          <cell r="CS479">
            <v>-2.0265500000095926</v>
          </cell>
          <cell r="CT479">
            <v>-12.149069999984931</v>
          </cell>
          <cell r="CU479">
            <v>-32.742540000006557</v>
          </cell>
          <cell r="CV479">
            <v>-16.408670000033453</v>
          </cell>
          <cell r="CW479">
            <v>-12.040219999966212</v>
          </cell>
          <cell r="CX479">
            <v>-28.997449999966193</v>
          </cell>
          <cell r="CY479">
            <v>-8.6673900000751019</v>
          </cell>
          <cell r="CZ479">
            <v>-14.958639999968</v>
          </cell>
          <cell r="DA479">
            <v>-13.419950000010431</v>
          </cell>
          <cell r="DB479">
            <v>-13.542689999972936</v>
          </cell>
          <cell r="DC479">
            <v>-12.424070000008214</v>
          </cell>
          <cell r="DD479">
            <v>-1.7842299999902025</v>
          </cell>
          <cell r="DE479">
            <v>-132.79634000081569</v>
          </cell>
          <cell r="DF479">
            <v>-1.2919199999887496</v>
          </cell>
          <cell r="DG479">
            <v>-10.872160000028089</v>
          </cell>
          <cell r="DH479">
            <v>-15.048109999974258</v>
          </cell>
          <cell r="DI479">
            <v>-15.267860000021756</v>
          </cell>
          <cell r="DJ479">
            <v>-7.8822899999795482</v>
          </cell>
          <cell r="DK479">
            <v>-38.289150000025984</v>
          </cell>
          <cell r="DL479">
            <v>-8.0884300000034273</v>
          </cell>
          <cell r="DM479">
            <v>-6.1623499999986961</v>
          </cell>
          <cell r="DN479">
            <v>-17.654780000040773</v>
          </cell>
          <cell r="DO479">
            <v>-7.8894900000304915</v>
          </cell>
          <cell r="DP479">
            <v>-4.3499200000660494</v>
          </cell>
          <cell r="DQ479">
            <v>1.1999998241662979E-4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-198.27399299999524</v>
          </cell>
          <cell r="G480">
            <v>-114.72439600000507</v>
          </cell>
          <cell r="H480">
            <v>-144.72512299999653</v>
          </cell>
          <cell r="I480">
            <v>150.6730240000179</v>
          </cell>
          <cell r="J480">
            <v>-158.82831599999918</v>
          </cell>
          <cell r="K480">
            <v>-223.6958089999971</v>
          </cell>
          <cell r="L480">
            <v>-293.86324000000604</v>
          </cell>
          <cell r="M480">
            <v>-339.46451499999966</v>
          </cell>
          <cell r="N480">
            <v>-104.79296500000055</v>
          </cell>
          <cell r="O480">
            <v>-266.36597799998708</v>
          </cell>
          <cell r="P480">
            <v>-166.74781800000346</v>
          </cell>
          <cell r="Q480">
            <v>-468.93403899999976</v>
          </cell>
          <cell r="R480">
            <v>-3986.8849329999648</v>
          </cell>
          <cell r="S480">
            <v>-342.411030999996</v>
          </cell>
          <cell r="T480">
            <v>-352.57926899999438</v>
          </cell>
          <cell r="U480">
            <v>-131.43962699999975</v>
          </cell>
          <cell r="V480">
            <v>-70.733703999983845</v>
          </cell>
          <cell r="W480">
            <v>-60.064375999994809</v>
          </cell>
          <cell r="X480">
            <v>-443.0505290000001</v>
          </cell>
          <cell r="Y480">
            <v>-672.59559399999853</v>
          </cell>
          <cell r="Z480">
            <v>-572.81046300000162</v>
          </cell>
          <cell r="AA480">
            <v>-159.26496200000111</v>
          </cell>
          <cell r="AB480">
            <v>-488.38869199999317</v>
          </cell>
          <cell r="AC480">
            <v>-262.2769660000049</v>
          </cell>
          <cell r="AD480">
            <v>-431.26972000001115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-78.828130000008969</v>
          </cell>
          <cell r="G481">
            <v>-460.97060000000056</v>
          </cell>
          <cell r="H481">
            <v>-521.90798000000359</v>
          </cell>
          <cell r="I481">
            <v>-869.80383000000438</v>
          </cell>
          <cell r="J481">
            <v>-1168.7285000000265</v>
          </cell>
          <cell r="K481">
            <v>-1296.3539999999921</v>
          </cell>
          <cell r="L481">
            <v>-455.70402999999351</v>
          </cell>
          <cell r="M481">
            <v>-599.08199000000604</v>
          </cell>
          <cell r="N481">
            <v>-934.5892800000147</v>
          </cell>
          <cell r="O481">
            <v>-701.98550000000978</v>
          </cell>
          <cell r="P481">
            <v>-338.05243000001065</v>
          </cell>
          <cell r="Q481">
            <v>-32.316159999987576</v>
          </cell>
          <cell r="R481">
            <v>-5400.4750599996187</v>
          </cell>
          <cell r="S481">
            <v>0</v>
          </cell>
          <cell r="T481">
            <v>-310.53164000000106</v>
          </cell>
          <cell r="U481">
            <v>-344.92213999999512</v>
          </cell>
          <cell r="V481">
            <v>-747.19277999999758</v>
          </cell>
          <cell r="W481">
            <v>-571.44896999999764</v>
          </cell>
          <cell r="X481">
            <v>-1091.174079999997</v>
          </cell>
          <cell r="Y481">
            <v>-384.19462999998359</v>
          </cell>
          <cell r="Z481">
            <v>-554.74132999998983</v>
          </cell>
          <cell r="AA481">
            <v>-712.31268000000273</v>
          </cell>
          <cell r="AB481">
            <v>-551.47292000000016</v>
          </cell>
          <cell r="AC481">
            <v>-132.48389000000316</v>
          </cell>
          <cell r="AD481">
            <v>0</v>
          </cell>
          <cell r="AE481">
            <v>-6035.660029999679</v>
          </cell>
          <cell r="AF481">
            <v>0</v>
          </cell>
          <cell r="AG481">
            <v>-50.998899999976857</v>
          </cell>
          <cell r="AH481">
            <v>-429.6267200000002</v>
          </cell>
          <cell r="AI481">
            <v>-792.78743000001123</v>
          </cell>
          <cell r="AJ481">
            <v>-787.7968600000022</v>
          </cell>
          <cell r="AK481">
            <v>-1502.9033800000034</v>
          </cell>
          <cell r="AL481">
            <v>-622.69565000000875</v>
          </cell>
          <cell r="AM481">
            <v>-715.83474999997998</v>
          </cell>
          <cell r="AN481">
            <v>-691.13318999999319</v>
          </cell>
          <cell r="AO481">
            <v>-395.4122099999804</v>
          </cell>
          <cell r="AP481">
            <v>-46.470939999999246</v>
          </cell>
          <cell r="AQ481">
            <v>0</v>
          </cell>
          <cell r="AR481">
            <v>-6409.0792300000321</v>
          </cell>
          <cell r="AS481">
            <v>0</v>
          </cell>
          <cell r="AT481">
            <v>0</v>
          </cell>
          <cell r="AU481">
            <v>-312.4163899999985</v>
          </cell>
          <cell r="AV481">
            <v>-943.14284000000043</v>
          </cell>
          <cell r="AW481">
            <v>-1103.7241300000169</v>
          </cell>
          <cell r="AX481">
            <v>-1433.2679599999974</v>
          </cell>
          <cell r="AY481">
            <v>-488.71108999999706</v>
          </cell>
          <cell r="AZ481">
            <v>-631.11279000001377</v>
          </cell>
          <cell r="BA481">
            <v>-866.65783999999985</v>
          </cell>
          <cell r="BB481">
            <v>-437.32825999998022</v>
          </cell>
          <cell r="BC481">
            <v>-192.71793000001344</v>
          </cell>
          <cell r="BD481">
            <v>0</v>
          </cell>
          <cell r="BE481">
            <v>-6801.319390000077</v>
          </cell>
          <cell r="BF481">
            <v>0</v>
          </cell>
          <cell r="BG481">
            <v>-38.157099999982165</v>
          </cell>
          <cell r="BH481">
            <v>-170.95767000000342</v>
          </cell>
          <cell r="BI481">
            <v>-1174.7678999999916</v>
          </cell>
          <cell r="BJ481">
            <v>-1394.7043600000034</v>
          </cell>
          <cell r="BK481">
            <v>-1699.376339999988</v>
          </cell>
          <cell r="BL481">
            <v>-338.40202999999747</v>
          </cell>
          <cell r="BM481">
            <v>-325.53368000002229</v>
          </cell>
          <cell r="BN481">
            <v>-1217.1582599999965</v>
          </cell>
          <cell r="BO481">
            <v>-375.62601999999606</v>
          </cell>
          <cell r="BP481">
            <v>-66.636030000023311</v>
          </cell>
          <cell r="BQ481">
            <v>0</v>
          </cell>
          <cell r="BR481">
            <v>-5332.5537499999627</v>
          </cell>
          <cell r="BS481">
            <v>0</v>
          </cell>
          <cell r="BT481">
            <v>0</v>
          </cell>
          <cell r="BU481">
            <v>-358.78231999999844</v>
          </cell>
          <cell r="BV481">
            <v>-1108.2303599999868</v>
          </cell>
          <cell r="BW481">
            <v>-1530.8869299999787</v>
          </cell>
          <cell r="BX481">
            <v>-1295.3979600000021</v>
          </cell>
          <cell r="BY481">
            <v>-151.29076999999234</v>
          </cell>
          <cell r="BZ481">
            <v>-131.16412000000128</v>
          </cell>
          <cell r="CA481">
            <v>-682.86295000000973</v>
          </cell>
          <cell r="CB481">
            <v>-73.927410000003874</v>
          </cell>
          <cell r="CC481">
            <v>-1.0929999989457428E-2</v>
          </cell>
          <cell r="CD481">
            <v>0</v>
          </cell>
          <cell r="CE481">
            <v>-2374.1396099997219</v>
          </cell>
          <cell r="CF481">
            <v>0</v>
          </cell>
          <cell r="CG481">
            <v>0</v>
          </cell>
          <cell r="CH481">
            <v>-227.82825999999477</v>
          </cell>
          <cell r="CI481">
            <v>-1000.1253100000031</v>
          </cell>
          <cell r="CJ481">
            <v>-451.99708999998984</v>
          </cell>
          <cell r="CK481">
            <v>-305.56024000002071</v>
          </cell>
          <cell r="CL481">
            <v>-23.261720000009518</v>
          </cell>
          <cell r="CM481">
            <v>-43.494630000001052</v>
          </cell>
          <cell r="CN481">
            <v>-295.56190000000061</v>
          </cell>
          <cell r="CO481">
            <v>-26.310459999978775</v>
          </cell>
          <cell r="CP481">
            <v>0</v>
          </cell>
          <cell r="CQ481">
            <v>0</v>
          </cell>
          <cell r="CR481">
            <v>-0.10392999998293817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-8.7319999991450459E-2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-1.6609999991487712E-2</v>
          </cell>
          <cell r="DC481">
            <v>0</v>
          </cell>
          <cell r="DD481">
            <v>0</v>
          </cell>
          <cell r="DE481">
            <v>-0.27954000001773238</v>
          </cell>
          <cell r="DF481">
            <v>0</v>
          </cell>
          <cell r="DG481">
            <v>-1.2399999977787957E-2</v>
          </cell>
          <cell r="DH481">
            <v>-1.5079999997396953E-2</v>
          </cell>
          <cell r="DI481">
            <v>-1.9099999975878745E-2</v>
          </cell>
          <cell r="DJ481">
            <v>-0.14707000000635162</v>
          </cell>
          <cell r="DK481">
            <v>-8.588999998755753E-2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-7527.6727950004861</v>
          </cell>
          <cell r="G484">
            <v>-7106.8232219996862</v>
          </cell>
          <cell r="H484">
            <v>-5585.896988999797</v>
          </cell>
          <cell r="I484">
            <v>-2058.2412149999291</v>
          </cell>
          <cell r="J484">
            <v>-7694.5870880000293</v>
          </cell>
          <cell r="K484">
            <v>-9630.804957000073</v>
          </cell>
          <cell r="L484">
            <v>-15380.994201999623</v>
          </cell>
          <cell r="M484">
            <v>-15157.763617000077</v>
          </cell>
          <cell r="N484">
            <v>-9609.6662620001007</v>
          </cell>
          <cell r="O484">
            <v>-9182.5432239999063</v>
          </cell>
          <cell r="P484">
            <v>-7505.6712089998182</v>
          </cell>
          <cell r="Q484">
            <v>-6676.5141249997541</v>
          </cell>
          <cell r="R484">
            <v>-110343.0645580031</v>
          </cell>
          <cell r="S484">
            <v>-7241.0901150004938</v>
          </cell>
          <cell r="T484">
            <v>-6741.6092030000873</v>
          </cell>
          <cell r="U484">
            <v>-5541.9043479999527</v>
          </cell>
          <cell r="V484">
            <v>-5144.239770000102</v>
          </cell>
          <cell r="W484">
            <v>-7823.7373389999848</v>
          </cell>
          <cell r="X484">
            <v>-12559.017498999834</v>
          </cell>
          <cell r="Y484">
            <v>-16142.852336000651</v>
          </cell>
          <cell r="Z484">
            <v>-15625.66748900013</v>
          </cell>
          <cell r="AA484">
            <v>-10373.024518999737</v>
          </cell>
          <cell r="AB484">
            <v>-9303.6557990000583</v>
          </cell>
          <cell r="AC484">
            <v>-7465.5658199996687</v>
          </cell>
          <cell r="AD484">
            <v>-6380.7003210000694</v>
          </cell>
          <cell r="AE484">
            <v>-114003.12206899375</v>
          </cell>
          <cell r="AF484">
            <v>-7812.5110119995661</v>
          </cell>
          <cell r="AG484">
            <v>-7656.9398650000803</v>
          </cell>
          <cell r="AH484">
            <v>-7383.8110790001228</v>
          </cell>
          <cell r="AI484">
            <v>-6190.773601999972</v>
          </cell>
          <cell r="AJ484">
            <v>-11033.67846299964</v>
          </cell>
          <cell r="AK484">
            <v>-10905.572716000024</v>
          </cell>
          <cell r="AL484">
            <v>-16054.607795999851</v>
          </cell>
          <cell r="AM484">
            <v>-14280.061718999874</v>
          </cell>
          <cell r="AN484">
            <v>-9575.3338889998849</v>
          </cell>
          <cell r="AO484">
            <v>-9739.1666680001654</v>
          </cell>
          <cell r="AP484">
            <v>-8498.8030719999224</v>
          </cell>
          <cell r="AQ484">
            <v>-4871.862188000232</v>
          </cell>
          <cell r="AR484">
            <v>-120186.69188399613</v>
          </cell>
          <cell r="AS484">
            <v>-6286.1035689995624</v>
          </cell>
          <cell r="AT484">
            <v>-8344.0884750003461</v>
          </cell>
          <cell r="AU484">
            <v>-8123.0978740002029</v>
          </cell>
          <cell r="AV484">
            <v>-7368.7109570000321</v>
          </cell>
          <cell r="AW484">
            <v>-11878.617226000177</v>
          </cell>
          <cell r="AX484">
            <v>-12757.949517999776</v>
          </cell>
          <cell r="AY484">
            <v>-15197.728207000066</v>
          </cell>
          <cell r="AZ484">
            <v>-15011.521554000676</v>
          </cell>
          <cell r="BA484">
            <v>-10211.076457999879</v>
          </cell>
          <cell r="BB484">
            <v>-10301.175136999926</v>
          </cell>
          <cell r="BC484">
            <v>-9065.5980779998936</v>
          </cell>
          <cell r="BD484">
            <v>-5641.0248310002498</v>
          </cell>
          <cell r="BE484">
            <v>-123410.8994840011</v>
          </cell>
          <cell r="BF484">
            <v>-6340.4467139998451</v>
          </cell>
          <cell r="BG484">
            <v>-8815.137100999942</v>
          </cell>
          <cell r="BH484">
            <v>-8573.2704369996209</v>
          </cell>
          <cell r="BI484">
            <v>-7585.1299019998405</v>
          </cell>
          <cell r="BJ484">
            <v>-13074.969717000378</v>
          </cell>
          <cell r="BK484">
            <v>-14983.641906999983</v>
          </cell>
          <cell r="BL484">
            <v>-14908.287562999409</v>
          </cell>
          <cell r="BM484">
            <v>-15135.085223000031</v>
          </cell>
          <cell r="BN484">
            <v>-10953.558135999832</v>
          </cell>
          <cell r="BO484">
            <v>-10485.342559999786</v>
          </cell>
          <cell r="BP484">
            <v>-8483.1919990000315</v>
          </cell>
          <cell r="BQ484">
            <v>-4072.8382250005379</v>
          </cell>
          <cell r="BR484">
            <v>-108057.49085000157</v>
          </cell>
          <cell r="BS484">
            <v>-4618.8405669997446</v>
          </cell>
          <cell r="BT484">
            <v>-6050.1207879995927</v>
          </cell>
          <cell r="BU484">
            <v>-8219.9923399996478</v>
          </cell>
          <cell r="BV484">
            <v>-8680.2219320000149</v>
          </cell>
          <cell r="BW484">
            <v>-12967.604327999987</v>
          </cell>
          <cell r="BX484">
            <v>-15915.566124999896</v>
          </cell>
          <cell r="BY484">
            <v>-9929.4287620000541</v>
          </cell>
          <cell r="BZ484">
            <v>-13193.464832999976</v>
          </cell>
          <cell r="CA484">
            <v>-10278.510657000123</v>
          </cell>
          <cell r="CB484">
            <v>-10372.325656000059</v>
          </cell>
          <cell r="CC484">
            <v>-6757.3457680002321</v>
          </cell>
          <cell r="CD484">
            <v>-1074.0690939999186</v>
          </cell>
          <cell r="CE484">
            <v>-94912.145308997482</v>
          </cell>
          <cell r="CF484">
            <v>-1371.8894099998288</v>
          </cell>
          <cell r="CG484">
            <v>-4476.7579000000842</v>
          </cell>
          <cell r="CH484">
            <v>-10134.31867399998</v>
          </cell>
          <cell r="CI484">
            <v>-11984.451742999954</v>
          </cell>
          <cell r="CJ484">
            <v>-12700.610731000314</v>
          </cell>
          <cell r="CK484">
            <v>-16823.097215000074</v>
          </cell>
          <cell r="CL484">
            <v>-4150.8049440002069</v>
          </cell>
          <cell r="CM484">
            <v>-10045.385790000204</v>
          </cell>
          <cell r="CN484">
            <v>-11127.961400000378</v>
          </cell>
          <cell r="CO484">
            <v>-6882.5520359997172</v>
          </cell>
          <cell r="CP484">
            <v>-4519.5361959999427</v>
          </cell>
          <cell r="CQ484">
            <v>-694.77926999982446</v>
          </cell>
          <cell r="CR484">
            <v>-366.87444999814034</v>
          </cell>
          <cell r="CS484">
            <v>-4.5500400001183152</v>
          </cell>
          <cell r="CT484">
            <v>-17.976769999833778</v>
          </cell>
          <cell r="CU484">
            <v>-60.832539999857545</v>
          </cell>
          <cell r="CV484">
            <v>-55.190584999974817</v>
          </cell>
          <cell r="CW484">
            <v>-40.335570000112057</v>
          </cell>
          <cell r="CX484">
            <v>-59.781264999881387</v>
          </cell>
          <cell r="CY484">
            <v>-12.6009900001809</v>
          </cell>
          <cell r="CZ484">
            <v>-15.493120000232011</v>
          </cell>
          <cell r="DA484">
            <v>-47.955859999870881</v>
          </cell>
          <cell r="DB484">
            <v>-25.53105999995023</v>
          </cell>
          <cell r="DC484">
            <v>-22.467279999749735</v>
          </cell>
          <cell r="DD484">
            <v>-4.1593700000084937</v>
          </cell>
          <cell r="DE484">
            <v>-287.72717199847102</v>
          </cell>
          <cell r="DF484">
            <v>-3.8135100002400577</v>
          </cell>
          <cell r="DG484">
            <v>-18.579840000486001</v>
          </cell>
          <cell r="DH484">
            <v>-43.078526000026613</v>
          </cell>
          <cell r="DI484">
            <v>-47.997789999935776</v>
          </cell>
          <cell r="DJ484">
            <v>-37.641609999584034</v>
          </cell>
          <cell r="DK484">
            <v>-60.772749999770895</v>
          </cell>
          <cell r="DL484">
            <v>-15.344100000336766</v>
          </cell>
          <cell r="DM484">
            <v>-11.944656000006944</v>
          </cell>
          <cell r="DN484">
            <v>-29.47616000007838</v>
          </cell>
          <cell r="DO484">
            <v>-12.343000000109896</v>
          </cell>
          <cell r="DP484">
            <v>-4.9663799998816103</v>
          </cell>
          <cell r="DQ484">
            <v>-1.7688500001095235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7">
          <cell r="F487">
            <v>-378.33237000001827</v>
          </cell>
          <cell r="G487">
            <v>-237.44326000000001</v>
          </cell>
          <cell r="H487">
            <v>-289.4094299999997</v>
          </cell>
          <cell r="I487">
            <v>164.82180000000517</v>
          </cell>
          <cell r="J487">
            <v>-24.326119999999719</v>
          </cell>
          <cell r="K487">
            <v>-180.3675099999964</v>
          </cell>
          <cell r="L487">
            <v>-963.27653999999166</v>
          </cell>
          <cell r="M487">
            <v>-647.2915600000124</v>
          </cell>
          <cell r="N487">
            <v>-537.35376999998698</v>
          </cell>
          <cell r="O487">
            <v>-510.10961000001407</v>
          </cell>
          <cell r="P487">
            <v>0</v>
          </cell>
          <cell r="Q487">
            <v>-271.59785000002012</v>
          </cell>
          <cell r="R487">
            <v>-3395.7493500001729</v>
          </cell>
          <cell r="S487">
            <v>-538.46191000001272</v>
          </cell>
          <cell r="T487">
            <v>-229.17301999998745</v>
          </cell>
          <cell r="U487">
            <v>-260.61917000001995</v>
          </cell>
          <cell r="V487">
            <v>-519.11625000002095</v>
          </cell>
          <cell r="W487">
            <v>0</v>
          </cell>
          <cell r="X487">
            <v>0</v>
          </cell>
          <cell r="Y487">
            <v>-493.96922999998787</v>
          </cell>
          <cell r="Z487">
            <v>-384.75698000000557</v>
          </cell>
          <cell r="AA487">
            <v>-410.74206000001868</v>
          </cell>
          <cell r="AB487">
            <v>-558.89616000000387</v>
          </cell>
          <cell r="AC487">
            <v>0</v>
          </cell>
          <cell r="AD487">
            <v>-1.4569999999366701E-2</v>
          </cell>
          <cell r="AE487">
            <v>-4064.5851000002585</v>
          </cell>
          <cell r="AF487">
            <v>-45.392650000023423</v>
          </cell>
          <cell r="AG487">
            <v>-306.3775200000091</v>
          </cell>
          <cell r="AH487">
            <v>-224.74388000002364</v>
          </cell>
          <cell r="AI487">
            <v>-323.62923000002047</v>
          </cell>
          <cell r="AJ487">
            <v>0</v>
          </cell>
          <cell r="AK487">
            <v>0</v>
          </cell>
          <cell r="AL487">
            <v>-909.70769999996992</v>
          </cell>
          <cell r="AM487">
            <v>-934.19387000001734</v>
          </cell>
          <cell r="AN487">
            <v>-409.53547000000253</v>
          </cell>
          <cell r="AO487">
            <v>-900.45155999998678</v>
          </cell>
          <cell r="AP487">
            <v>0</v>
          </cell>
          <cell r="AQ487">
            <v>-10.553220000001602</v>
          </cell>
          <cell r="AR487">
            <v>-3686.0109599996358</v>
          </cell>
          <cell r="AS487">
            <v>-34.389150000002701</v>
          </cell>
          <cell r="AT487">
            <v>0</v>
          </cell>
          <cell r="AU487">
            <v>-291.37427000000025</v>
          </cell>
          <cell r="AV487">
            <v>-528.60049000001163</v>
          </cell>
          <cell r="AW487">
            <v>0</v>
          </cell>
          <cell r="AX487">
            <v>-181.88522000001103</v>
          </cell>
          <cell r="AY487">
            <v>-1057.7184100000304</v>
          </cell>
          <cell r="AZ487">
            <v>-942.23609999998007</v>
          </cell>
          <cell r="BA487">
            <v>-292.53216999996221</v>
          </cell>
          <cell r="BB487">
            <v>-340.77580999999191</v>
          </cell>
          <cell r="BC487">
            <v>-16.499339999994845</v>
          </cell>
          <cell r="BD487">
            <v>0</v>
          </cell>
          <cell r="BE487">
            <v>-4494.8522200002335</v>
          </cell>
          <cell r="BF487">
            <v>-28.36856999999145</v>
          </cell>
          <cell r="BG487">
            <v>0</v>
          </cell>
          <cell r="BH487">
            <v>-438.16675999999279</v>
          </cell>
          <cell r="BI487">
            <v>-325.53870000000461</v>
          </cell>
          <cell r="BJ487">
            <v>-23.843269999999393</v>
          </cell>
          <cell r="BK487">
            <v>-292.8197599999985</v>
          </cell>
          <cell r="BL487">
            <v>-1071.8735999999917</v>
          </cell>
          <cell r="BM487">
            <v>-1257.1567100000102</v>
          </cell>
          <cell r="BN487">
            <v>-766.43871999997646</v>
          </cell>
          <cell r="BO487">
            <v>-229.63818000000902</v>
          </cell>
          <cell r="BP487">
            <v>0</v>
          </cell>
          <cell r="BQ487">
            <v>-61.007949999999255</v>
          </cell>
          <cell r="BR487">
            <v>-5183.3874099999666</v>
          </cell>
          <cell r="BS487">
            <v>-103.94990000000689</v>
          </cell>
          <cell r="BT487">
            <v>-77.473579999990761</v>
          </cell>
          <cell r="BU487">
            <v>-536.17895999999018</v>
          </cell>
          <cell r="BV487">
            <v>-561.82133000000613</v>
          </cell>
          <cell r="BW487">
            <v>0</v>
          </cell>
          <cell r="BX487">
            <v>-256.0526600000012</v>
          </cell>
          <cell r="BY487">
            <v>-606.23104000001331</v>
          </cell>
          <cell r="BZ487">
            <v>-1320.5410799999954</v>
          </cell>
          <cell r="CA487">
            <v>-1154.2025900000008</v>
          </cell>
          <cell r="CB487">
            <v>-560.52899000002071</v>
          </cell>
          <cell r="CC487">
            <v>-6.4072799999994459</v>
          </cell>
          <cell r="CD487">
            <v>0</v>
          </cell>
          <cell r="CE487">
            <v>-5306.3870799997821</v>
          </cell>
          <cell r="CF487">
            <v>0</v>
          </cell>
          <cell r="CG487">
            <v>-24.287810000008903</v>
          </cell>
          <cell r="CH487">
            <v>-3.9980499999946915</v>
          </cell>
          <cell r="CI487">
            <v>-798.44175999998697</v>
          </cell>
          <cell r="CJ487">
            <v>-146.8739800000003</v>
          </cell>
          <cell r="CK487">
            <v>-306.47110999999859</v>
          </cell>
          <cell r="CL487">
            <v>-493.78114999999525</v>
          </cell>
          <cell r="CM487">
            <v>-1935.6655699999537</v>
          </cell>
          <cell r="CN487">
            <v>-693.42894000001252</v>
          </cell>
          <cell r="CO487">
            <v>-853.585070000001</v>
          </cell>
          <cell r="CP487">
            <v>-47.605670000019018</v>
          </cell>
          <cell r="CQ487">
            <v>-2.2479699999967124</v>
          </cell>
          <cell r="CR487">
            <v>-49.008370000403374</v>
          </cell>
          <cell r="CS487">
            <v>0</v>
          </cell>
          <cell r="CT487">
            <v>0</v>
          </cell>
          <cell r="CU487">
            <v>0</v>
          </cell>
          <cell r="CV487">
            <v>-15.599740000005113</v>
          </cell>
          <cell r="CW487">
            <v>0</v>
          </cell>
          <cell r="CX487">
            <v>-6.7236600000032922</v>
          </cell>
          <cell r="CY487">
            <v>-3.4058799999766052</v>
          </cell>
          <cell r="CZ487">
            <v>-4.9703499999595806</v>
          </cell>
          <cell r="DA487">
            <v>-13.08662000001641</v>
          </cell>
          <cell r="DB487">
            <v>-5.222120000020368</v>
          </cell>
          <cell r="DC487">
            <v>0</v>
          </cell>
          <cell r="DD487">
            <v>0</v>
          </cell>
          <cell r="DE487">
            <v>-15.837839999934658</v>
          </cell>
          <cell r="DF487">
            <v>0</v>
          </cell>
          <cell r="DG487">
            <v>0</v>
          </cell>
          <cell r="DH487">
            <v>-2.8600000077858567E-3</v>
          </cell>
          <cell r="DI487">
            <v>-1.4060800000152085</v>
          </cell>
          <cell r="DJ487">
            <v>0</v>
          </cell>
          <cell r="DK487">
            <v>-5.37333000000217</v>
          </cell>
          <cell r="DL487">
            <v>-0.61877000000094995</v>
          </cell>
          <cell r="DM487">
            <v>-1.3231299999752082</v>
          </cell>
          <cell r="DN487">
            <v>-6.0058999999891967</v>
          </cell>
          <cell r="DO487">
            <v>-1.1077700000023469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-238.00870000000577</v>
          </cell>
          <cell r="G489">
            <v>-136.77749799998128</v>
          </cell>
          <cell r="H489">
            <v>-1.5754899999883492</v>
          </cell>
          <cell r="I489">
            <v>0</v>
          </cell>
          <cell r="J489">
            <v>-0.65167400000018461</v>
          </cell>
          <cell r="K489">
            <v>312.71992000000319</v>
          </cell>
          <cell r="L489">
            <v>-476.13465000002179</v>
          </cell>
          <cell r="M489">
            <v>-229.50326500000665</v>
          </cell>
          <cell r="N489">
            <v>-316.73539000000164</v>
          </cell>
          <cell r="O489">
            <v>-68.700909999999567</v>
          </cell>
          <cell r="P489">
            <v>-238.89134000000195</v>
          </cell>
          <cell r="Q489">
            <v>0</v>
          </cell>
          <cell r="R489">
            <v>-1350.559833999956</v>
          </cell>
          <cell r="S489">
            <v>-2.5068569999993997</v>
          </cell>
          <cell r="T489">
            <v>-274.68496699997922</v>
          </cell>
          <cell r="U489">
            <v>-44.469069999991916</v>
          </cell>
          <cell r="V489">
            <v>0</v>
          </cell>
          <cell r="W489">
            <v>0</v>
          </cell>
          <cell r="X489">
            <v>-6.5236260000001494</v>
          </cell>
          <cell r="Y489">
            <v>-422.7787599999574</v>
          </cell>
          <cell r="Z489">
            <v>-294.7488139999914</v>
          </cell>
          <cell r="AA489">
            <v>-35.552270000014687</v>
          </cell>
          <cell r="AB489">
            <v>-105.57173999999941</v>
          </cell>
          <cell r="AC489">
            <v>-163.72372999999789</v>
          </cell>
          <cell r="AD489">
            <v>0</v>
          </cell>
          <cell r="AE489">
            <v>-1243.1370190000162</v>
          </cell>
          <cell r="AF489">
            <v>-7</v>
          </cell>
          <cell r="AG489">
            <v>-6</v>
          </cell>
          <cell r="AH489">
            <v>0</v>
          </cell>
          <cell r="AI489">
            <v>0</v>
          </cell>
          <cell r="AJ489">
            <v>0</v>
          </cell>
          <cell r="AK489">
            <v>-36.655100000003586</v>
          </cell>
          <cell r="AL489">
            <v>-406.13942900003167</v>
          </cell>
          <cell r="AM489">
            <v>-630.24357999998028</v>
          </cell>
          <cell r="AN489">
            <v>-131.24262999999337</v>
          </cell>
          <cell r="AO489">
            <v>-13.986569999993662</v>
          </cell>
          <cell r="AP489">
            <v>-11.869709999999031</v>
          </cell>
          <cell r="AQ489">
            <v>0</v>
          </cell>
          <cell r="AR489">
            <v>-1094.2263540001586</v>
          </cell>
          <cell r="AS489">
            <v>-4.4816339999997581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-24.77447000000393</v>
          </cell>
          <cell r="AY489">
            <v>-256.88248000002932</v>
          </cell>
          <cell r="AZ489">
            <v>-601.02418999999645</v>
          </cell>
          <cell r="BA489">
            <v>-180.98109000001568</v>
          </cell>
          <cell r="BB489">
            <v>-23.133669999995618</v>
          </cell>
          <cell r="BC489">
            <v>-2.9488199999905191</v>
          </cell>
          <cell r="BD489">
            <v>0</v>
          </cell>
          <cell r="BE489">
            <v>-904.73278399999253</v>
          </cell>
          <cell r="BF489">
            <v>-7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-23.350086999998894</v>
          </cell>
          <cell r="BL489">
            <v>-349.59192299999995</v>
          </cell>
          <cell r="BM489">
            <v>-384.68171399997664</v>
          </cell>
          <cell r="BN489">
            <v>-126.70030999998562</v>
          </cell>
          <cell r="BO489">
            <v>-11.65164999999979</v>
          </cell>
          <cell r="BP489">
            <v>-1.7570999999879859</v>
          </cell>
          <cell r="BQ489">
            <v>0</v>
          </cell>
          <cell r="BR489">
            <v>-52.506555000087246</v>
          </cell>
          <cell r="BS489">
            <v>0</v>
          </cell>
          <cell r="BT489">
            <v>-6</v>
          </cell>
          <cell r="BU489">
            <v>0</v>
          </cell>
          <cell r="BV489">
            <v>0</v>
          </cell>
          <cell r="BW489">
            <v>0</v>
          </cell>
          <cell r="BX489">
            <v>-12.407359999982873</v>
          </cell>
          <cell r="BY489">
            <v>26.769144999969285</v>
          </cell>
          <cell r="BZ489">
            <v>-39.700370000005933</v>
          </cell>
          <cell r="CA489">
            <v>-7.4033699999854434</v>
          </cell>
          <cell r="CB489">
            <v>-12.258880000008503</v>
          </cell>
          <cell r="CC489">
            <v>-1.5057199999864679</v>
          </cell>
          <cell r="CD489">
            <v>0</v>
          </cell>
          <cell r="CE489">
            <v>-44.561744000064209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67.333468999975594</v>
          </cell>
          <cell r="CL489">
            <v>-35.343729999993229</v>
          </cell>
          <cell r="CM489">
            <v>-51.447673000016948</v>
          </cell>
          <cell r="CN489">
            <v>-19.386980000010226</v>
          </cell>
          <cell r="CO489">
            <v>-4.1100000000005821</v>
          </cell>
          <cell r="CP489">
            <v>-1.6068300000042655</v>
          </cell>
          <cell r="CQ489">
            <v>0</v>
          </cell>
          <cell r="CR489">
            <v>-6.6058499999344349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-1.7886700000090059</v>
          </cell>
          <cell r="CY489">
            <v>-2.0129940000188071</v>
          </cell>
          <cell r="CZ489">
            <v>-1.4490299999888521</v>
          </cell>
          <cell r="DA489">
            <v>-1.2383859999827109</v>
          </cell>
          <cell r="DB489">
            <v>-9.7200000003795139E-2</v>
          </cell>
          <cell r="DC489">
            <v>-1.9569999974919483E-2</v>
          </cell>
          <cell r="DD489">
            <v>0</v>
          </cell>
          <cell r="DE489">
            <v>-2.3353240001015365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-0.70099399998434819</v>
          </cell>
          <cell r="DL489">
            <v>-0.4492900000186637</v>
          </cell>
          <cell r="DM489">
            <v>-0.59757000001263805</v>
          </cell>
          <cell r="DN489">
            <v>-0.56674000000930391</v>
          </cell>
          <cell r="DO489">
            <v>-7.2300000028917566E-3</v>
          </cell>
          <cell r="DP489">
            <v>-1.3499999971827492E-2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-10</v>
          </cell>
          <cell r="G491">
            <v>0</v>
          </cell>
          <cell r="H491">
            <v>20</v>
          </cell>
          <cell r="I491">
            <v>20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10</v>
          </cell>
          <cell r="R491">
            <v>-30.600093999993987</v>
          </cell>
          <cell r="S491">
            <v>30</v>
          </cell>
          <cell r="T491">
            <v>0</v>
          </cell>
          <cell r="U491">
            <v>-50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-0.60009400000126334</v>
          </cell>
          <cell r="AA491">
            <v>0</v>
          </cell>
          <cell r="AB491">
            <v>0</v>
          </cell>
          <cell r="AC491">
            <v>-10</v>
          </cell>
          <cell r="AD491">
            <v>0</v>
          </cell>
          <cell r="AE491">
            <v>70.000113999994937</v>
          </cell>
          <cell r="AF491">
            <v>30</v>
          </cell>
          <cell r="AG491">
            <v>10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1.140000022132881E-4</v>
          </cell>
          <cell r="AN491">
            <v>0</v>
          </cell>
          <cell r="AO491">
            <v>10</v>
          </cell>
          <cell r="AP491">
            <v>10</v>
          </cell>
          <cell r="AQ491">
            <v>10</v>
          </cell>
          <cell r="AR491">
            <v>79.115469000011217</v>
          </cell>
          <cell r="AS491">
            <v>30</v>
          </cell>
          <cell r="AT491">
            <v>0</v>
          </cell>
          <cell r="AU491">
            <v>20</v>
          </cell>
          <cell r="AV491">
            <v>-10</v>
          </cell>
          <cell r="AW491">
            <v>10</v>
          </cell>
          <cell r="AX491">
            <v>0</v>
          </cell>
          <cell r="AY491">
            <v>9.1154690000003029</v>
          </cell>
          <cell r="AZ491">
            <v>0</v>
          </cell>
          <cell r="BA491">
            <v>0</v>
          </cell>
          <cell r="BB491">
            <v>0</v>
          </cell>
          <cell r="BC491">
            <v>-10</v>
          </cell>
          <cell r="BD491">
            <v>30</v>
          </cell>
          <cell r="BE491">
            <v>48.528778000007151</v>
          </cell>
          <cell r="BF491">
            <v>20</v>
          </cell>
          <cell r="BG491">
            <v>0</v>
          </cell>
          <cell r="BH491">
            <v>0</v>
          </cell>
          <cell r="BI491">
            <v>-20</v>
          </cell>
          <cell r="BJ491">
            <v>40</v>
          </cell>
          <cell r="BK491">
            <v>0</v>
          </cell>
          <cell r="BL491">
            <v>9.1199930000002496</v>
          </cell>
          <cell r="BM491">
            <v>-0.59121499999673688</v>
          </cell>
          <cell r="BN491">
            <v>0</v>
          </cell>
          <cell r="BO491">
            <v>0</v>
          </cell>
          <cell r="BP491">
            <v>-60</v>
          </cell>
          <cell r="BQ491">
            <v>60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-32.214779999980237</v>
          </cell>
          <cell r="G492">
            <v>-1.59008999998332</v>
          </cell>
          <cell r="H492">
            <v>-21.246979999996256</v>
          </cell>
          <cell r="I492">
            <v>58.075790000002598</v>
          </cell>
          <cell r="J492">
            <v>0</v>
          </cell>
          <cell r="K492">
            <v>0</v>
          </cell>
          <cell r="L492">
            <v>-108.00680000000284</v>
          </cell>
          <cell r="M492">
            <v>-188.82923000000301</v>
          </cell>
          <cell r="N492">
            <v>-75.007069999992382</v>
          </cell>
          <cell r="O492">
            <v>-87.818310000002384</v>
          </cell>
          <cell r="P492">
            <v>-58.747100000007777</v>
          </cell>
          <cell r="Q492">
            <v>-48.001950000005309</v>
          </cell>
          <cell r="R492">
            <v>-406.73693000013009</v>
          </cell>
          <cell r="S492">
            <v>0</v>
          </cell>
          <cell r="T492">
            <v>0</v>
          </cell>
          <cell r="U492">
            <v>0</v>
          </cell>
          <cell r="V492">
            <v>-94.977730000013253</v>
          </cell>
          <cell r="W492">
            <v>0</v>
          </cell>
          <cell r="X492">
            <v>-17.828250000005937</v>
          </cell>
          <cell r="Y492">
            <v>-164.17046999998274</v>
          </cell>
          <cell r="Z492">
            <v>-48.579360000003362</v>
          </cell>
          <cell r="AA492">
            <v>-9.5953100000042468</v>
          </cell>
          <cell r="AB492">
            <v>-19.148320000007516</v>
          </cell>
          <cell r="AC492">
            <v>-27.886720000009518</v>
          </cell>
          <cell r="AD492">
            <v>-24.550770000001648</v>
          </cell>
          <cell r="AE492">
            <v>-365.50679999985732</v>
          </cell>
          <cell r="AF492">
            <v>0</v>
          </cell>
          <cell r="AG492">
            <v>-18.885130000009667</v>
          </cell>
          <cell r="AH492">
            <v>-1.8166500000224914</v>
          </cell>
          <cell r="AI492">
            <v>-42.58568999999261</v>
          </cell>
          <cell r="AJ492">
            <v>0</v>
          </cell>
          <cell r="AK492">
            <v>-36.473780000000261</v>
          </cell>
          <cell r="AL492">
            <v>-44.679020000010496</v>
          </cell>
          <cell r="AM492">
            <v>-59.2896999999939</v>
          </cell>
          <cell r="AN492">
            <v>-64.614610000018729</v>
          </cell>
          <cell r="AO492">
            <v>-88.81307000000379</v>
          </cell>
          <cell r="AP492">
            <v>-8.3491499999945518</v>
          </cell>
          <cell r="AQ492">
            <v>0</v>
          </cell>
          <cell r="AR492">
            <v>-331.7188300001435</v>
          </cell>
          <cell r="AS492">
            <v>0</v>
          </cell>
          <cell r="AT492">
            <v>-5.8166199999977835</v>
          </cell>
          <cell r="AU492">
            <v>-82.569669999997132</v>
          </cell>
          <cell r="AV492">
            <v>-78.587599999998929</v>
          </cell>
          <cell r="AW492">
            <v>0</v>
          </cell>
          <cell r="AX492">
            <v>0</v>
          </cell>
          <cell r="AY492">
            <v>-57.025610000011511</v>
          </cell>
          <cell r="AZ492">
            <v>-57.621350000001257</v>
          </cell>
          <cell r="BA492">
            <v>0</v>
          </cell>
          <cell r="BB492">
            <v>-20.230840000003809</v>
          </cell>
          <cell r="BC492">
            <v>-29.867139999987558</v>
          </cell>
          <cell r="BD492">
            <v>0</v>
          </cell>
          <cell r="BE492">
            <v>-457.49044000031427</v>
          </cell>
          <cell r="BF492">
            <v>0</v>
          </cell>
          <cell r="BG492">
            <v>0</v>
          </cell>
          <cell r="BH492">
            <v>-51.041480000014417</v>
          </cell>
          <cell r="BI492">
            <v>-61.305449999999837</v>
          </cell>
          <cell r="BJ492">
            <v>-38.6922799999993</v>
          </cell>
          <cell r="BK492">
            <v>0</v>
          </cell>
          <cell r="BL492">
            <v>-118.8695000000007</v>
          </cell>
          <cell r="BM492">
            <v>-54.352820000000065</v>
          </cell>
          <cell r="BN492">
            <v>-24.31160000001546</v>
          </cell>
          <cell r="BO492">
            <v>-100.19138999999268</v>
          </cell>
          <cell r="BP492">
            <v>-8.7259199999971315</v>
          </cell>
          <cell r="BQ492">
            <v>0</v>
          </cell>
          <cell r="BR492">
            <v>-734.78355000028387</v>
          </cell>
          <cell r="BS492">
            <v>0</v>
          </cell>
          <cell r="BT492">
            <v>-39.151370000006864</v>
          </cell>
          <cell r="BU492">
            <v>-52.963469999987865</v>
          </cell>
          <cell r="BV492">
            <v>-82.858929999987595</v>
          </cell>
          <cell r="BW492">
            <v>0</v>
          </cell>
          <cell r="BX492">
            <v>-47.740040000004228</v>
          </cell>
          <cell r="BY492">
            <v>-145.20908999998937</v>
          </cell>
          <cell r="BZ492">
            <v>-180.32126999998582</v>
          </cell>
          <cell r="CA492">
            <v>-50.449950000009267</v>
          </cell>
          <cell r="CB492">
            <v>-136.08942999999272</v>
          </cell>
          <cell r="CC492">
            <v>0</v>
          </cell>
          <cell r="CD492">
            <v>0</v>
          </cell>
          <cell r="CE492">
            <v>-536.32380000012927</v>
          </cell>
          <cell r="CF492">
            <v>0</v>
          </cell>
          <cell r="CG492">
            <v>0</v>
          </cell>
          <cell r="CH492">
            <v>-78.190620000008494</v>
          </cell>
          <cell r="CI492">
            <v>-113.87282999999297</v>
          </cell>
          <cell r="CJ492">
            <v>0</v>
          </cell>
          <cell r="CK492">
            <v>-65.777610000004643</v>
          </cell>
          <cell r="CL492">
            <v>-91.607840000011493</v>
          </cell>
          <cell r="CM492">
            <v>-186.28448999999091</v>
          </cell>
          <cell r="CN492">
            <v>0</v>
          </cell>
          <cell r="CO492">
            <v>-0.59041000000433996</v>
          </cell>
          <cell r="CP492">
            <v>0</v>
          </cell>
          <cell r="CQ492">
            <v>0</v>
          </cell>
          <cell r="CR492">
            <v>-13.96296999999322</v>
          </cell>
          <cell r="CS492">
            <v>0</v>
          </cell>
          <cell r="CT492">
            <v>-0.42773999999917578</v>
          </cell>
          <cell r="CU492">
            <v>-3.5461600000271574</v>
          </cell>
          <cell r="CV492">
            <v>-3.9886399999959394</v>
          </cell>
          <cell r="CW492">
            <v>0</v>
          </cell>
          <cell r="CX492">
            <v>-1.4269399999902816</v>
          </cell>
          <cell r="CY492">
            <v>-0.73535000000265427</v>
          </cell>
          <cell r="CZ492">
            <v>0</v>
          </cell>
          <cell r="DA492">
            <v>-3.2780799999891315</v>
          </cell>
          <cell r="DB492">
            <v>-0.56006000001798384</v>
          </cell>
          <cell r="DC492">
            <v>0</v>
          </cell>
          <cell r="DD492">
            <v>0</v>
          </cell>
          <cell r="DE492">
            <v>-8.0853900001384318</v>
          </cell>
          <cell r="DF492">
            <v>-0.45141000000876375</v>
          </cell>
          <cell r="DG492">
            <v>0</v>
          </cell>
          <cell r="DH492">
            <v>0</v>
          </cell>
          <cell r="DI492">
            <v>-1.8849800000025425</v>
          </cell>
          <cell r="DJ492">
            <v>0</v>
          </cell>
          <cell r="DK492">
            <v>-0.71098999999230728</v>
          </cell>
          <cell r="DL492">
            <v>0</v>
          </cell>
          <cell r="DM492">
            <v>-0.72583000001031905</v>
          </cell>
          <cell r="DN492">
            <v>-2.0840000000025611</v>
          </cell>
          <cell r="DO492">
            <v>-2.2281800000055227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-777.34155000001192</v>
          </cell>
          <cell r="G493">
            <v>-405.88486999995075</v>
          </cell>
          <cell r="H493">
            <v>-192.96494999999413</v>
          </cell>
          <cell r="I493">
            <v>-162.57611999998335</v>
          </cell>
          <cell r="J493">
            <v>-1130.2548999999999</v>
          </cell>
          <cell r="K493">
            <v>-448.62111000000732</v>
          </cell>
          <cell r="L493">
            <v>-1033.409010000003</v>
          </cell>
          <cell r="M493">
            <v>-1123.1464799999958</v>
          </cell>
          <cell r="N493">
            <v>-951.5362900000182</v>
          </cell>
          <cell r="O493">
            <v>-152.27788999999757</v>
          </cell>
          <cell r="P493">
            <v>-330.66114000004018</v>
          </cell>
          <cell r="Q493">
            <v>-223.04462000000058</v>
          </cell>
          <cell r="R493">
            <v>-15953.667969999369</v>
          </cell>
          <cell r="S493">
            <v>-4724.0607699999819</v>
          </cell>
          <cell r="T493">
            <v>-533.85687999997754</v>
          </cell>
          <cell r="U493">
            <v>-223.73625999997603</v>
          </cell>
          <cell r="V493">
            <v>-51.667780000017956</v>
          </cell>
          <cell r="W493">
            <v>-8235.0803500000038</v>
          </cell>
          <cell r="X493">
            <v>1403.5320700000011</v>
          </cell>
          <cell r="Y493">
            <v>-1266.6611900000134</v>
          </cell>
          <cell r="Z493">
            <v>-1072.7230400000117</v>
          </cell>
          <cell r="AA493">
            <v>-539.7407200000016</v>
          </cell>
          <cell r="AB493">
            <v>-133.54584000000614</v>
          </cell>
          <cell r="AC493">
            <v>-542.2675300000119</v>
          </cell>
          <cell r="AD493">
            <v>-33.859680000052322</v>
          </cell>
          <cell r="AE493">
            <v>-3337.6071500000544</v>
          </cell>
          <cell r="AF493">
            <v>-26.564379999996163</v>
          </cell>
          <cell r="AG493">
            <v>-111.74429000000237</v>
          </cell>
          <cell r="AH493">
            <v>-7.65502999999444</v>
          </cell>
          <cell r="AI493">
            <v>-1.7003899999835994</v>
          </cell>
          <cell r="AJ493">
            <v>-3.2578600000124425</v>
          </cell>
          <cell r="AK493">
            <v>-27.208140000002459</v>
          </cell>
          <cell r="AL493">
            <v>-1265.3876799999853</v>
          </cell>
          <cell r="AM493">
            <v>-1010.5377500000177</v>
          </cell>
          <cell r="AN493">
            <v>-577.24150000000373</v>
          </cell>
          <cell r="AO493">
            <v>-6.7606800000066869</v>
          </cell>
          <cell r="AP493">
            <v>-265.39616000000387</v>
          </cell>
          <cell r="AQ493">
            <v>-34.153289999987464</v>
          </cell>
          <cell r="AR493">
            <v>-2579.0178599990904</v>
          </cell>
          <cell r="AS493">
            <v>-84.337049999972805</v>
          </cell>
          <cell r="AT493">
            <v>-44.234389999997802</v>
          </cell>
          <cell r="AU493">
            <v>-8.9504899999883492</v>
          </cell>
          <cell r="AV493">
            <v>-1.6917599999869708</v>
          </cell>
          <cell r="AW493">
            <v>629.88821000000462</v>
          </cell>
          <cell r="AX493">
            <v>-88.424789999990026</v>
          </cell>
          <cell r="AY493">
            <v>-991.07848000002559</v>
          </cell>
          <cell r="AZ493">
            <v>-1075.7685300000012</v>
          </cell>
          <cell r="BA493">
            <v>-374.89215999998851</v>
          </cell>
          <cell r="BB493">
            <v>-6.722669999988284</v>
          </cell>
          <cell r="BC493">
            <v>-517.68098000000464</v>
          </cell>
          <cell r="BD493">
            <v>-15.124769999994896</v>
          </cell>
          <cell r="BE493">
            <v>608.33696000045165</v>
          </cell>
          <cell r="BF493">
            <v>-52.788369999965653</v>
          </cell>
          <cell r="BG493">
            <v>-33.416430000041146</v>
          </cell>
          <cell r="BH493">
            <v>-8.8772900000039954</v>
          </cell>
          <cell r="BI493">
            <v>-2.3569399999978486</v>
          </cell>
          <cell r="BJ493">
            <v>3734.6023400000122</v>
          </cell>
          <cell r="BK493">
            <v>-219.50935999999638</v>
          </cell>
          <cell r="BL493">
            <v>-1151.7936500000069</v>
          </cell>
          <cell r="BM493">
            <v>-784.09857999999076</v>
          </cell>
          <cell r="BN493">
            <v>-566.34928000002401</v>
          </cell>
          <cell r="BO493">
            <v>-7.0991000000067288</v>
          </cell>
          <cell r="BP493">
            <v>-259.09934999997495</v>
          </cell>
          <cell r="BQ493">
            <v>-40.877030000032391</v>
          </cell>
          <cell r="BR493">
            <v>-9093.1022800002247</v>
          </cell>
          <cell r="BS493">
            <v>-0.51942999998573214</v>
          </cell>
          <cell r="BT493">
            <v>-13.755470000032801</v>
          </cell>
          <cell r="BU493">
            <v>-2.8190000000176951</v>
          </cell>
          <cell r="BV493">
            <v>-3.3504599999869242</v>
          </cell>
          <cell r="BW493">
            <v>-3.7078599999658763</v>
          </cell>
          <cell r="BX493">
            <v>-368.66649999999208</v>
          </cell>
          <cell r="BY493">
            <v>-7736.3091400000267</v>
          </cell>
          <cell r="BZ493">
            <v>-607.74404999997932</v>
          </cell>
          <cell r="CA493">
            <v>-279.10856000002241</v>
          </cell>
          <cell r="CB493">
            <v>-1.5966999999945983</v>
          </cell>
          <cell r="CC493">
            <v>-74.091680000012275</v>
          </cell>
          <cell r="CD493">
            <v>-1.4334300000336953</v>
          </cell>
          <cell r="CE493">
            <v>-8876.487909999676</v>
          </cell>
          <cell r="CF493">
            <v>-0.51633000001311302</v>
          </cell>
          <cell r="CG493">
            <v>-13.317530000000261</v>
          </cell>
          <cell r="CH493">
            <v>-4.9916800000064541</v>
          </cell>
          <cell r="CI493">
            <v>-4.9995000000053551</v>
          </cell>
          <cell r="CJ493">
            <v>-6.1921300000394695</v>
          </cell>
          <cell r="CK493">
            <v>-6864.5775800000119</v>
          </cell>
          <cell r="CL493">
            <v>-580.67491000000155</v>
          </cell>
          <cell r="CM493">
            <v>-720.01870000001509</v>
          </cell>
          <cell r="CN493">
            <v>-453.54370000003837</v>
          </cell>
          <cell r="CO493">
            <v>-7.2800100000167731</v>
          </cell>
          <cell r="CP493">
            <v>-180.53998000000138</v>
          </cell>
          <cell r="CQ493">
            <v>-39.835860000050161</v>
          </cell>
          <cell r="CR493">
            <v>-28.234599999617785</v>
          </cell>
          <cell r="CS493">
            <v>-6.361999997170642E-2</v>
          </cell>
          <cell r="CT493">
            <v>-0.32014000002527609</v>
          </cell>
          <cell r="CU493">
            <v>-8.397000000695698E-2</v>
          </cell>
          <cell r="CV493">
            <v>-5.5990000022575259E-2</v>
          </cell>
          <cell r="CW493">
            <v>-0.347379999991972</v>
          </cell>
          <cell r="CX493">
            <v>-5.3310400000191294</v>
          </cell>
          <cell r="CY493">
            <v>-4.3756599999614991</v>
          </cell>
          <cell r="CZ493">
            <v>-3.9559100000187755</v>
          </cell>
          <cell r="DA493">
            <v>-10.063289999961853</v>
          </cell>
          <cell r="DB493">
            <v>-0.30611000000499189</v>
          </cell>
          <cell r="DC493">
            <v>-3.0715999999665655</v>
          </cell>
          <cell r="DD493">
            <v>-0.25988999998662621</v>
          </cell>
          <cell r="DE493">
            <v>-32.400809999555349</v>
          </cell>
          <cell r="DF493">
            <v>-6.4000000129453838E-3</v>
          </cell>
          <cell r="DG493">
            <v>-0.20014999998966232</v>
          </cell>
          <cell r="DH493">
            <v>-2.4379999988013878E-2</v>
          </cell>
          <cell r="DI493">
            <v>-7.2899999795481563E-3</v>
          </cell>
          <cell r="DJ493">
            <v>-0.14911999998730607</v>
          </cell>
          <cell r="DK493">
            <v>-6.8066200000175741</v>
          </cell>
          <cell r="DL493">
            <v>-4.4183399999747053</v>
          </cell>
          <cell r="DM493">
            <v>-6.6168999999645166</v>
          </cell>
          <cell r="DN493">
            <v>-10.225119999959134</v>
          </cell>
          <cell r="DO493">
            <v>-0.46061999999801628</v>
          </cell>
          <cell r="DP493">
            <v>-3.084900000016205</v>
          </cell>
          <cell r="DQ493">
            <v>-0.4009700000169687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-15.359629999962635</v>
          </cell>
          <cell r="G494">
            <v>-12.889120000007097</v>
          </cell>
          <cell r="H494">
            <v>-12.044590000004973</v>
          </cell>
          <cell r="I494">
            <v>-5441.9450300000026</v>
          </cell>
          <cell r="J494">
            <v>-38.057469999999739</v>
          </cell>
          <cell r="K494">
            <v>-1458.7871499999892</v>
          </cell>
          <cell r="L494">
            <v>-317.94048000004841</v>
          </cell>
          <cell r="M494">
            <v>-652.12950000003912</v>
          </cell>
          <cell r="N494">
            <v>-77.979029999987688</v>
          </cell>
          <cell r="O494">
            <v>-24.598449999990407</v>
          </cell>
          <cell r="P494">
            <v>-51.023399999976391</v>
          </cell>
          <cell r="Q494">
            <v>-12.206140000023879</v>
          </cell>
          <cell r="R494">
            <v>-1502.8828600002453</v>
          </cell>
          <cell r="S494">
            <v>73.413270000019111</v>
          </cell>
          <cell r="T494">
            <v>-6.0317700000014156</v>
          </cell>
          <cell r="U494">
            <v>-30.684819999965839</v>
          </cell>
          <cell r="V494">
            <v>0</v>
          </cell>
          <cell r="W494">
            <v>137.60102000000188</v>
          </cell>
          <cell r="X494">
            <v>-13.098939999996219</v>
          </cell>
          <cell r="Y494">
            <v>-479.92574999999488</v>
          </cell>
          <cell r="Z494">
            <v>-994.60802000004333</v>
          </cell>
          <cell r="AA494">
            <v>-163.51285999995889</v>
          </cell>
          <cell r="AB494">
            <v>-13.064019999990705</v>
          </cell>
          <cell r="AC494">
            <v>-12.966450000065379</v>
          </cell>
          <cell r="AD494">
            <v>-4.5200000167824328E-3</v>
          </cell>
          <cell r="AE494">
            <v>-798.86194000020623</v>
          </cell>
          <cell r="AF494">
            <v>0</v>
          </cell>
          <cell r="AG494">
            <v>-9.1599999985191971E-2</v>
          </cell>
          <cell r="AH494">
            <v>-1.879999996162951E-2</v>
          </cell>
          <cell r="AI494">
            <v>0</v>
          </cell>
          <cell r="AJ494">
            <v>0</v>
          </cell>
          <cell r="AK494">
            <v>0</v>
          </cell>
          <cell r="AL494">
            <v>-195.97797000000719</v>
          </cell>
          <cell r="AM494">
            <v>-591.13576000003377</v>
          </cell>
          <cell r="AN494">
            <v>-11.588780000107363</v>
          </cell>
          <cell r="AO494">
            <v>-4.9029999994672835E-2</v>
          </cell>
          <cell r="AP494">
            <v>0</v>
          </cell>
          <cell r="AQ494">
            <v>0</v>
          </cell>
          <cell r="AR494">
            <v>-795.60637000016868</v>
          </cell>
          <cell r="AS494">
            <v>0</v>
          </cell>
          <cell r="AT494">
            <v>-9.1130000015255064E-2</v>
          </cell>
          <cell r="AU494">
            <v>-5.0020000024233013E-2</v>
          </cell>
          <cell r="AV494">
            <v>0</v>
          </cell>
          <cell r="AW494">
            <v>0</v>
          </cell>
          <cell r="AX494">
            <v>0</v>
          </cell>
          <cell r="AY494">
            <v>-516.6091899999883</v>
          </cell>
          <cell r="AZ494">
            <v>-271.9771400000318</v>
          </cell>
          <cell r="BA494">
            <v>-5.920090000028722</v>
          </cell>
          <cell r="BB494">
            <v>-5.2819999982602894E-2</v>
          </cell>
          <cell r="BC494">
            <v>-0.90511000002152286</v>
          </cell>
          <cell r="BD494">
            <v>-8.7000004714354873E-4</v>
          </cell>
          <cell r="BE494">
            <v>-746.56990999914706</v>
          </cell>
          <cell r="BF494">
            <v>0</v>
          </cell>
          <cell r="BG494">
            <v>-9.0620000002672896E-2</v>
          </cell>
          <cell r="BH494">
            <v>-3.093000000808388E-2</v>
          </cell>
          <cell r="BI494">
            <v>0</v>
          </cell>
          <cell r="BJ494">
            <v>-29.856399999989662</v>
          </cell>
          <cell r="BK494">
            <v>0</v>
          </cell>
          <cell r="BL494">
            <v>-126.36243000003742</v>
          </cell>
          <cell r="BM494">
            <v>-584.98409999994328</v>
          </cell>
          <cell r="BN494">
            <v>-5.2064200000022538</v>
          </cell>
          <cell r="BO494">
            <v>-3.8549999997485429E-2</v>
          </cell>
          <cell r="BP494">
            <v>0</v>
          </cell>
          <cell r="BQ494">
            <v>-4.599999519996345E-4</v>
          </cell>
          <cell r="BR494">
            <v>42.265369999222457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43.153229999938048</v>
          </cell>
          <cell r="BZ494">
            <v>-0.46069999999599531</v>
          </cell>
          <cell r="CA494">
            <v>-0.42371000000275671</v>
          </cell>
          <cell r="CB494">
            <v>-3.4500000765547156E-3</v>
          </cell>
          <cell r="CC494">
            <v>0</v>
          </cell>
          <cell r="CD494">
            <v>0</v>
          </cell>
          <cell r="CE494">
            <v>-1.4350499999709427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-0.26368999999249354</v>
          </cell>
          <cell r="CM494">
            <v>-0.45842000003904104</v>
          </cell>
          <cell r="CN494">
            <v>-0.70277000003261492</v>
          </cell>
          <cell r="CO494">
            <v>-1.0170000023208559E-2</v>
          </cell>
          <cell r="CP494">
            <v>0</v>
          </cell>
          <cell r="CQ494">
            <v>0</v>
          </cell>
          <cell r="CR494">
            <v>-5.8040000032633543E-2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-2.3879999993368983E-2</v>
          </cell>
          <cell r="CZ494">
            <v>-2.1339999977499247E-2</v>
          </cell>
          <cell r="DA494">
            <v>-1.2739999976474792E-2</v>
          </cell>
          <cell r="DB494">
            <v>-7.9999968875199556E-5</v>
          </cell>
          <cell r="DC494">
            <v>0</v>
          </cell>
          <cell r="DD494">
            <v>0</v>
          </cell>
          <cell r="DE494">
            <v>-1.3060000259429216E-2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-1.3059999997494742E-2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-1451.2570299999788</v>
          </cell>
          <cell r="G497">
            <v>-794.58483800012618</v>
          </cell>
          <cell r="H497">
            <v>-497.24144000001252</v>
          </cell>
          <cell r="I497">
            <v>-5361.6235600000946</v>
          </cell>
          <cell r="J497">
            <v>-1193.2901640001219</v>
          </cell>
          <cell r="K497">
            <v>-1775.0558500001207</v>
          </cell>
          <cell r="L497">
            <v>-2898.7674799999222</v>
          </cell>
          <cell r="M497">
            <v>-2840.9000349999405</v>
          </cell>
          <cell r="N497">
            <v>-1958.6115499997977</v>
          </cell>
          <cell r="O497">
            <v>-843.50517000013497</v>
          </cell>
          <cell r="P497">
            <v>-679.32298000017181</v>
          </cell>
          <cell r="Q497">
            <v>-544.85055999993347</v>
          </cell>
          <cell r="R497">
            <v>-22640.197038002312</v>
          </cell>
          <cell r="S497">
            <v>-5161.6162669998594</v>
          </cell>
          <cell r="T497">
            <v>-1043.7466370000038</v>
          </cell>
          <cell r="U497">
            <v>-609.50931999995373</v>
          </cell>
          <cell r="V497">
            <v>-665.76176000002306</v>
          </cell>
          <cell r="W497">
            <v>-8097.4793300000019</v>
          </cell>
          <cell r="X497">
            <v>1366.0812539999606</v>
          </cell>
          <cell r="Y497">
            <v>-2827.5053999996744</v>
          </cell>
          <cell r="Z497">
            <v>-2796.0163080000784</v>
          </cell>
          <cell r="AA497">
            <v>-1159.1432200002018</v>
          </cell>
          <cell r="AB497">
            <v>-830.22607999993488</v>
          </cell>
          <cell r="AC497">
            <v>-756.84443000005558</v>
          </cell>
          <cell r="AD497">
            <v>-58.429540000157431</v>
          </cell>
          <cell r="AE497">
            <v>-9739.6978950016201</v>
          </cell>
          <cell r="AF497">
            <v>-48.957029999932274</v>
          </cell>
          <cell r="AG497">
            <v>-433.09853999991901</v>
          </cell>
          <cell r="AH497">
            <v>-234.23435999988578</v>
          </cell>
          <cell r="AI497">
            <v>-367.91530999995302</v>
          </cell>
          <cell r="AJ497">
            <v>-3.2578600000124425</v>
          </cell>
          <cell r="AK497">
            <v>-100.3370199999772</v>
          </cell>
          <cell r="AL497">
            <v>-2821.8917990000919</v>
          </cell>
          <cell r="AM497">
            <v>-3225.4005459998734</v>
          </cell>
          <cell r="AN497">
            <v>-1194.2229900001548</v>
          </cell>
          <cell r="AO497">
            <v>-1000.0609100000001</v>
          </cell>
          <cell r="AP497">
            <v>-275.61501999991015</v>
          </cell>
          <cell r="AQ497">
            <v>-34.706509999930859</v>
          </cell>
          <cell r="AR497">
            <v>-8407.4649049974978</v>
          </cell>
          <cell r="AS497">
            <v>-93.20783400000073</v>
          </cell>
          <cell r="AT497">
            <v>-50.142140000010841</v>
          </cell>
          <cell r="AU497">
            <v>-362.94444999995176</v>
          </cell>
          <cell r="AV497">
            <v>-618.87985000002664</v>
          </cell>
          <cell r="AW497">
            <v>639.88821000000462</v>
          </cell>
          <cell r="AX497">
            <v>-295.08448000007775</v>
          </cell>
          <cell r="AY497">
            <v>-2870.1987010000739</v>
          </cell>
          <cell r="AZ497">
            <v>-2948.6273100001272</v>
          </cell>
          <cell r="BA497">
            <v>-854.3255099998787</v>
          </cell>
          <cell r="BB497">
            <v>-390.91580999991857</v>
          </cell>
          <cell r="BC497">
            <v>-577.90139000001363</v>
          </cell>
          <cell r="BD497">
            <v>14.874359999899752</v>
          </cell>
          <cell r="BE497">
            <v>-5946.7796160019934</v>
          </cell>
          <cell r="BF497">
            <v>-68.156940000015311</v>
          </cell>
          <cell r="BG497">
            <v>-33.507050000014715</v>
          </cell>
          <cell r="BH497">
            <v>-498.11646000004839</v>
          </cell>
          <cell r="BI497">
            <v>-409.20108999998774</v>
          </cell>
          <cell r="BJ497">
            <v>3682.210390000022</v>
          </cell>
          <cell r="BK497">
            <v>-535.67920700006653</v>
          </cell>
          <cell r="BL497">
            <v>-2809.3711099999491</v>
          </cell>
          <cell r="BM497">
            <v>-3065.8651389998849</v>
          </cell>
          <cell r="BN497">
            <v>-1489.0063300002366</v>
          </cell>
          <cell r="BO497">
            <v>-348.6188700000057</v>
          </cell>
          <cell r="BP497">
            <v>-329.58236999996006</v>
          </cell>
          <cell r="BQ497">
            <v>-41.885440000100061</v>
          </cell>
          <cell r="BR497">
            <v>-15021.514424998313</v>
          </cell>
          <cell r="BS497">
            <v>-104.46932999999262</v>
          </cell>
          <cell r="BT497">
            <v>-136.38042000005953</v>
          </cell>
          <cell r="BU497">
            <v>-591.96143000002485</v>
          </cell>
          <cell r="BV497">
            <v>-648.03072000003885</v>
          </cell>
          <cell r="BW497">
            <v>-3.7078599999658763</v>
          </cell>
          <cell r="BX497">
            <v>-684.86655999999493</v>
          </cell>
          <cell r="BY497">
            <v>-8417.8268950001802</v>
          </cell>
          <cell r="BZ497">
            <v>-2148.7674700003117</v>
          </cell>
          <cell r="CA497">
            <v>-1491.5881799999624</v>
          </cell>
          <cell r="CB497">
            <v>-710.47745000012219</v>
          </cell>
          <cell r="CC497">
            <v>-82.00468000001274</v>
          </cell>
          <cell r="CD497">
            <v>-1.4334300000919029</v>
          </cell>
          <cell r="CE497">
            <v>-14765.19558400102</v>
          </cell>
          <cell r="CF497">
            <v>-0.51633000001311302</v>
          </cell>
          <cell r="CG497">
            <v>-37.605340000009164</v>
          </cell>
          <cell r="CH497">
            <v>-87.180350000038743</v>
          </cell>
          <cell r="CI497">
            <v>-917.31408999999985</v>
          </cell>
          <cell r="CJ497">
            <v>-153.06611000001431</v>
          </cell>
          <cell r="CK497">
            <v>-7169.4928309998941</v>
          </cell>
          <cell r="CL497">
            <v>-1201.6713199997321</v>
          </cell>
          <cell r="CM497">
            <v>-2893.8748530000448</v>
          </cell>
          <cell r="CN497">
            <v>-1167.0623899998609</v>
          </cell>
          <cell r="CO497">
            <v>-865.57565999997314</v>
          </cell>
          <cell r="CP497">
            <v>-229.75248000002466</v>
          </cell>
          <cell r="CQ497">
            <v>-42.083830000134185</v>
          </cell>
          <cell r="CR497">
            <v>-97.869830004870892</v>
          </cell>
          <cell r="CS497">
            <v>-6.3620000029914081E-2</v>
          </cell>
          <cell r="CT497">
            <v>-0.74788000003900379</v>
          </cell>
          <cell r="CU497">
            <v>-3.6301299999468029</v>
          </cell>
          <cell r="CV497">
            <v>-19.644369999994524</v>
          </cell>
          <cell r="CW497">
            <v>-0.34738000005017966</v>
          </cell>
          <cell r="CX497">
            <v>-15.270310000050813</v>
          </cell>
          <cell r="CY497">
            <v>-10.55376400006935</v>
          </cell>
          <cell r="CZ497">
            <v>-10.396629999857396</v>
          </cell>
          <cell r="DA497">
            <v>-27.679115999955684</v>
          </cell>
          <cell r="DB497">
            <v>-6.1855700000887737</v>
          </cell>
          <cell r="DC497">
            <v>-3.0911699999123812</v>
          </cell>
          <cell r="DD497">
            <v>-0.25989000010304153</v>
          </cell>
          <cell r="DE497">
            <v>-58.672423999756575</v>
          </cell>
          <cell r="DF497">
            <v>-0.45781000005081296</v>
          </cell>
          <cell r="DG497">
            <v>-0.20015000004786998</v>
          </cell>
          <cell r="DH497">
            <v>-2.7240000199526548E-2</v>
          </cell>
          <cell r="DI497">
            <v>-3.2983499999390915</v>
          </cell>
          <cell r="DJ497">
            <v>-0.14911999995820224</v>
          </cell>
          <cell r="DK497">
            <v>-13.591934000141919</v>
          </cell>
          <cell r="DL497">
            <v>-5.4864000002853572</v>
          </cell>
          <cell r="DM497">
            <v>-9.263430000282824</v>
          </cell>
          <cell r="DN497">
            <v>-18.894820000045002</v>
          </cell>
          <cell r="DO497">
            <v>-3.8037999999942258</v>
          </cell>
          <cell r="DP497">
            <v>-3.098399999900721</v>
          </cell>
          <cell r="DQ497">
            <v>-0.40096999995876104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-18676.070400000001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-18676.070400000001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-18576.733760000003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-18576.733760000003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-18477.388800000015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-18477.388800000015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-17671.197520000045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-17671.197520000045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-17575.680720000004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-17575.680720000004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-16704.370176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-16704.370176</v>
          </cell>
          <cell r="CE532">
            <v>-17575.6816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-17575.6816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-197654.91999999998</v>
          </cell>
          <cell r="CS535">
            <v>-9565.2980000000025</v>
          </cell>
          <cell r="CT535">
            <v>-10705.212</v>
          </cell>
          <cell r="CU535">
            <v>-16672.574999999997</v>
          </cell>
          <cell r="CV535">
            <v>-19256.879999999997</v>
          </cell>
          <cell r="CW535">
            <v>-22291.356</v>
          </cell>
          <cell r="CX535">
            <v>-23681.97</v>
          </cell>
          <cell r="CY535">
            <v>-21435.198000000004</v>
          </cell>
          <cell r="CZ535">
            <v>-21470.135000000002</v>
          </cell>
          <cell r="DA535">
            <v>-18925.619999999995</v>
          </cell>
          <cell r="DB535">
            <v>-15343.512000000002</v>
          </cell>
          <cell r="DC535">
            <v>-10334.459999999999</v>
          </cell>
          <cell r="DD535">
            <v>-7972.7039999999979</v>
          </cell>
          <cell r="DE535">
            <v>-197088.12500000012</v>
          </cell>
          <cell r="DF535">
            <v>-9519.4490000000005</v>
          </cell>
          <cell r="DG535">
            <v>-11034.413000000004</v>
          </cell>
          <cell r="DH535">
            <v>-16592.656999999999</v>
          </cell>
          <cell r="DI535">
            <v>-19164.570000000007</v>
          </cell>
          <cell r="DJ535">
            <v>-22184.406000000003</v>
          </cell>
          <cell r="DK535">
            <v>-23568.509999999995</v>
          </cell>
          <cell r="DL535">
            <v>-21332.557000000001</v>
          </cell>
          <cell r="DM535">
            <v>-21367.215000000004</v>
          </cell>
          <cell r="DN535">
            <v>-18835.019999999997</v>
          </cell>
          <cell r="DO535">
            <v>-15269.949000000001</v>
          </cell>
          <cell r="DP535">
            <v>-10284.960000000003</v>
          </cell>
          <cell r="DQ535">
            <v>-7934.4189999999981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-1676.7517063999549</v>
          </cell>
          <cell r="S543">
            <v>0</v>
          </cell>
          <cell r="T543">
            <v>-106.61800500000027</v>
          </cell>
          <cell r="U543">
            <v>-129.26856099999713</v>
          </cell>
          <cell r="V543">
            <v>-132.43137899999965</v>
          </cell>
          <cell r="W543">
            <v>-219.74235799999951</v>
          </cell>
          <cell r="X543">
            <v>-392.93371940000361</v>
          </cell>
          <cell r="Y543">
            <v>-143.71259199999986</v>
          </cell>
          <cell r="Z543">
            <v>-112</v>
          </cell>
          <cell r="AA543">
            <v>-242.60714900000312</v>
          </cell>
          <cell r="AB543">
            <v>-155.14246300000013</v>
          </cell>
          <cell r="AC543">
            <v>-29.354661000001215</v>
          </cell>
          <cell r="AD543">
            <v>-12.940818999999465</v>
          </cell>
          <cell r="AE543">
            <v>-1378.9040625999914</v>
          </cell>
          <cell r="AF543">
            <v>0</v>
          </cell>
          <cell r="AG543">
            <v>-50.282371500001318</v>
          </cell>
          <cell r="AH543">
            <v>-160.2361000000019</v>
          </cell>
          <cell r="AI543">
            <v>-189.49092699999892</v>
          </cell>
          <cell r="AJ543">
            <v>-116.78270899999916</v>
          </cell>
          <cell r="AK543">
            <v>-357.57238489999872</v>
          </cell>
          <cell r="AL543">
            <v>-96.687559999998484</v>
          </cell>
          <cell r="AM543">
            <v>-81.706539999999222</v>
          </cell>
          <cell r="AN543">
            <v>-169.89500000000044</v>
          </cell>
          <cell r="AO543">
            <v>-123.48936719999983</v>
          </cell>
          <cell r="AP543">
            <v>-18.733893000000535</v>
          </cell>
          <cell r="AQ543">
            <v>-14.027210000000196</v>
          </cell>
          <cell r="AR543">
            <v>-1474.566037600016</v>
          </cell>
          <cell r="AS543">
            <v>-5.7805010000010952</v>
          </cell>
          <cell r="AT543">
            <v>-17.155888000001141</v>
          </cell>
          <cell r="AU543">
            <v>-253.10942860000068</v>
          </cell>
          <cell r="AV543">
            <v>-193.26966000000175</v>
          </cell>
          <cell r="AW543">
            <v>-203.60951900000146</v>
          </cell>
          <cell r="AX543">
            <v>-335.71409700000004</v>
          </cell>
          <cell r="AY543">
            <v>-100.04775100000188</v>
          </cell>
          <cell r="AZ543">
            <v>-171.33903600000122</v>
          </cell>
          <cell r="BA543">
            <v>-143.30479899999773</v>
          </cell>
          <cell r="BB543">
            <v>-35.616484000001947</v>
          </cell>
          <cell r="BC543">
            <v>-15.618873999999778</v>
          </cell>
          <cell r="BD543">
            <v>0</v>
          </cell>
          <cell r="BE543">
            <v>-1388.8449912000506</v>
          </cell>
          <cell r="BF543">
            <v>-26.895147999999608</v>
          </cell>
          <cell r="BG543">
            <v>-22.400000000001455</v>
          </cell>
          <cell r="BH543">
            <v>-110.42675450000024</v>
          </cell>
          <cell r="BI543">
            <v>-329.14910570000211</v>
          </cell>
          <cell r="BJ543">
            <v>-317.73911099999896</v>
          </cell>
          <cell r="BK543">
            <v>-174.5584060000001</v>
          </cell>
          <cell r="BL543">
            <v>-47.045334999998886</v>
          </cell>
          <cell r="BM543">
            <v>-92.337295000001177</v>
          </cell>
          <cell r="BN543">
            <v>-83.691258000002563</v>
          </cell>
          <cell r="BO543">
            <v>-150.69047300000238</v>
          </cell>
          <cell r="BP543">
            <v>-5.3895149999989371</v>
          </cell>
          <cell r="BQ543">
            <v>-28.522590000000491</v>
          </cell>
          <cell r="BR543">
            <v>-1107.659977400006</v>
          </cell>
          <cell r="BS543">
            <v>-9.8818630000023404</v>
          </cell>
          <cell r="BT543">
            <v>-46.662345000000641</v>
          </cell>
          <cell r="BU543">
            <v>-151.91997699999774</v>
          </cell>
          <cell r="BV543">
            <v>-128.99916699999812</v>
          </cell>
          <cell r="BW543">
            <v>-268.23164140000154</v>
          </cell>
          <cell r="BX543">
            <v>-219.58718999999837</v>
          </cell>
          <cell r="BY543">
            <v>-22.399999999997817</v>
          </cell>
          <cell r="BZ543">
            <v>-23.639859999999317</v>
          </cell>
          <cell r="CA543">
            <v>-167.4890149999992</v>
          </cell>
          <cell r="CB543">
            <v>-44.799999999999272</v>
          </cell>
          <cell r="CC543">
            <v>-24.048919000000751</v>
          </cell>
          <cell r="CD543">
            <v>0</v>
          </cell>
          <cell r="CE543">
            <v>-679.52120999997715</v>
          </cell>
          <cell r="CF543">
            <v>0</v>
          </cell>
          <cell r="CG543">
            <v>0</v>
          </cell>
          <cell r="CH543">
            <v>-30.915397999997367</v>
          </cell>
          <cell r="CI543">
            <v>-349.18693300000086</v>
          </cell>
          <cell r="CJ543">
            <v>-22.399999999997817</v>
          </cell>
          <cell r="CK543">
            <v>-68.044659000002866</v>
          </cell>
          <cell r="CL543">
            <v>-10.408019999998942</v>
          </cell>
          <cell r="CM543">
            <v>-22.400000000001455</v>
          </cell>
          <cell r="CN543">
            <v>-153.76620000000185</v>
          </cell>
          <cell r="CO543">
            <v>-22.400000000001455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-1676.7517064008862</v>
          </cell>
          <cell r="S552">
            <v>0</v>
          </cell>
          <cell r="T552">
            <v>-106.61800500005484</v>
          </cell>
          <cell r="U552">
            <v>-129.26856100000441</v>
          </cell>
          <cell r="V552">
            <v>-132.43137900001602</v>
          </cell>
          <cell r="W552">
            <v>-219.7423580000177</v>
          </cell>
          <cell r="X552">
            <v>-392.93371939999633</v>
          </cell>
          <cell r="Y552">
            <v>-143.71259200002532</v>
          </cell>
          <cell r="Z552">
            <v>-112</v>
          </cell>
          <cell r="AA552">
            <v>-242.60714900001767</v>
          </cell>
          <cell r="AB552">
            <v>-155.14246299996739</v>
          </cell>
          <cell r="AC552">
            <v>-29.354661000019405</v>
          </cell>
          <cell r="AD552">
            <v>-12.940819000010379</v>
          </cell>
          <cell r="AE552">
            <v>-20054.974462599494</v>
          </cell>
          <cell r="AF552">
            <v>0</v>
          </cell>
          <cell r="AG552">
            <v>-50.282371499983128</v>
          </cell>
          <cell r="AH552">
            <v>-160.23609999998007</v>
          </cell>
          <cell r="AI552">
            <v>-189.4909270000062</v>
          </cell>
          <cell r="AJ552">
            <v>-116.78270899999188</v>
          </cell>
          <cell r="AK552">
            <v>-357.572384900006</v>
          </cell>
          <cell r="AL552">
            <v>-18772.757959999988</v>
          </cell>
          <cell r="AM552">
            <v>-81.70653999998467</v>
          </cell>
          <cell r="AN552">
            <v>-169.89500000001863</v>
          </cell>
          <cell r="AO552">
            <v>-123.48936720000347</v>
          </cell>
          <cell r="AP552">
            <v>-18.733892999996897</v>
          </cell>
          <cell r="AQ552">
            <v>-14.027210000029299</v>
          </cell>
          <cell r="AR552">
            <v>-20051.299797599204</v>
          </cell>
          <cell r="AS552">
            <v>-5.7805010000010952</v>
          </cell>
          <cell r="AT552">
            <v>-17.155887999979313</v>
          </cell>
          <cell r="AU552">
            <v>-253.10942860000068</v>
          </cell>
          <cell r="AV552">
            <v>-193.26965999999084</v>
          </cell>
          <cell r="AW552">
            <v>-203.60951899999054</v>
          </cell>
          <cell r="AX552">
            <v>-335.71409699998912</v>
          </cell>
          <cell r="AY552">
            <v>-18676.781511000008</v>
          </cell>
          <cell r="AZ552">
            <v>-171.3390359999903</v>
          </cell>
          <cell r="BA552">
            <v>-143.304799000005</v>
          </cell>
          <cell r="BB552">
            <v>-35.616483999998309</v>
          </cell>
          <cell r="BC552">
            <v>-15.618874000036158</v>
          </cell>
          <cell r="BD552">
            <v>0</v>
          </cell>
          <cell r="BE552">
            <v>-19866.233791200444</v>
          </cell>
          <cell r="BF552">
            <v>-26.895147999981418</v>
          </cell>
          <cell r="BG552">
            <v>-22.400000000023283</v>
          </cell>
          <cell r="BH552">
            <v>-110.42675450001843</v>
          </cell>
          <cell r="BI552">
            <v>-329.14910569996573</v>
          </cell>
          <cell r="BJ552">
            <v>-317.73911100000259</v>
          </cell>
          <cell r="BK552">
            <v>-174.55840599999647</v>
          </cell>
          <cell r="BL552">
            <v>-18524.434135000047</v>
          </cell>
          <cell r="BM552">
            <v>-92.337295000004815</v>
          </cell>
          <cell r="BN552">
            <v>-83.691258000006201</v>
          </cell>
          <cell r="BO552">
            <v>-150.69047299999511</v>
          </cell>
          <cell r="BP552">
            <v>-5.3895149999880232</v>
          </cell>
          <cell r="BQ552">
            <v>-28.522590000007767</v>
          </cell>
          <cell r="BR552">
            <v>-35483.227673398331</v>
          </cell>
          <cell r="BS552">
            <v>-9.8818629999877885</v>
          </cell>
          <cell r="BT552">
            <v>-46.662344999960624</v>
          </cell>
          <cell r="BU552">
            <v>-151.91997699998319</v>
          </cell>
          <cell r="BV552">
            <v>-128.99916699994355</v>
          </cell>
          <cell r="BW552">
            <v>-268.23164140002336</v>
          </cell>
          <cell r="BX552">
            <v>-219.5871899999911</v>
          </cell>
          <cell r="BY552">
            <v>-17693.597520000068</v>
          </cell>
          <cell r="BZ552">
            <v>-23.639859999995679</v>
          </cell>
          <cell r="CA552">
            <v>-167.4890149999992</v>
          </cell>
          <cell r="CB552">
            <v>-44.799999999988358</v>
          </cell>
          <cell r="CC552">
            <v>-24.048918999964371</v>
          </cell>
          <cell r="CD552">
            <v>-16704.370175999939</v>
          </cell>
          <cell r="CE552">
            <v>-35830.883530001156</v>
          </cell>
          <cell r="CF552">
            <v>0</v>
          </cell>
          <cell r="CG552">
            <v>0</v>
          </cell>
          <cell r="CH552">
            <v>-30.915397999982815</v>
          </cell>
          <cell r="CI552">
            <v>-349.18693299998995</v>
          </cell>
          <cell r="CJ552">
            <v>-22.399999999994179</v>
          </cell>
          <cell r="CK552">
            <v>-68.044659000006504</v>
          </cell>
          <cell r="CL552">
            <v>-17586.088740000036</v>
          </cell>
          <cell r="CM552">
            <v>-22.399999999994179</v>
          </cell>
          <cell r="CN552">
            <v>-153.76620000001276</v>
          </cell>
          <cell r="CO552">
            <v>-22.400000000023283</v>
          </cell>
          <cell r="CP552">
            <v>0</v>
          </cell>
          <cell r="CQ552">
            <v>-17575.681600000011</v>
          </cell>
          <cell r="CR552">
            <v>-197654.91999999993</v>
          </cell>
          <cell r="CS552">
            <v>-9565.2979999999516</v>
          </cell>
          <cell r="CT552">
            <v>-10705.212</v>
          </cell>
          <cell r="CU552">
            <v>-16672.575000000012</v>
          </cell>
          <cell r="CV552">
            <v>-19256.880000000005</v>
          </cell>
          <cell r="CW552">
            <v>-22291.355999999971</v>
          </cell>
          <cell r="CX552">
            <v>-23681.969999999972</v>
          </cell>
          <cell r="CY552">
            <v>-21435.197999999975</v>
          </cell>
          <cell r="CZ552">
            <v>-21470.13499999998</v>
          </cell>
          <cell r="DA552">
            <v>-18925.619999999995</v>
          </cell>
          <cell r="DB552">
            <v>-15343.511999999988</v>
          </cell>
          <cell r="DC552">
            <v>-10334.459999999905</v>
          </cell>
          <cell r="DD552">
            <v>-7972.7039999999106</v>
          </cell>
          <cell r="DE552">
            <v>-197088.12499999907</v>
          </cell>
          <cell r="DF552">
            <v>-9519.4490000000224</v>
          </cell>
          <cell r="DG552">
            <v>-11034.412999999942</v>
          </cell>
          <cell r="DH552">
            <v>-16592.657000000007</v>
          </cell>
          <cell r="DI552">
            <v>-19164.569999999949</v>
          </cell>
          <cell r="DJ552">
            <v>-22184.406000000075</v>
          </cell>
          <cell r="DK552">
            <v>-23568.510000000009</v>
          </cell>
          <cell r="DL552">
            <v>-21332.556999999913</v>
          </cell>
          <cell r="DM552">
            <v>-21367.214999999967</v>
          </cell>
          <cell r="DN552">
            <v>-18835.020000000019</v>
          </cell>
          <cell r="DO552">
            <v>-15269.948999999964</v>
          </cell>
          <cell r="DP552">
            <v>-10284.959999999963</v>
          </cell>
          <cell r="DQ552">
            <v>-7934.4189999999944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-39.264766999999999</v>
          </cell>
          <cell r="K559">
            <v>0</v>
          </cell>
          <cell r="L559">
            <v>0</v>
          </cell>
          <cell r="M559">
            <v>0</v>
          </cell>
          <cell r="N559">
            <v>-2.3244399999999814</v>
          </cell>
          <cell r="O559">
            <v>0</v>
          </cell>
          <cell r="P559">
            <v>0</v>
          </cell>
          <cell r="Q559">
            <v>0</v>
          </cell>
          <cell r="R559">
            <v>-817.88407000000007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-280.8107</v>
          </cell>
          <cell r="X559">
            <v>-155.08104999999887</v>
          </cell>
          <cell r="Y559">
            <v>-138.65873000000005</v>
          </cell>
          <cell r="Z559">
            <v>0</v>
          </cell>
          <cell r="AA559">
            <v>-238.08649999999943</v>
          </cell>
          <cell r="AB559">
            <v>-5.2470900000000711</v>
          </cell>
          <cell r="AC559">
            <v>0</v>
          </cell>
          <cell r="AD559">
            <v>0</v>
          </cell>
          <cell r="AE559">
            <v>-1916.7284899999977</v>
          </cell>
          <cell r="AF559">
            <v>0</v>
          </cell>
          <cell r="AG559">
            <v>0</v>
          </cell>
          <cell r="AH559">
            <v>-37.868850000000293</v>
          </cell>
          <cell r="AI559">
            <v>-347.63632999999993</v>
          </cell>
          <cell r="AJ559">
            <v>-375.85999999999967</v>
          </cell>
          <cell r="AK559">
            <v>-474.96289999999999</v>
          </cell>
          <cell r="AL559">
            <v>-9.2800000000002001</v>
          </cell>
          <cell r="AM559">
            <v>-337.62891000000002</v>
          </cell>
          <cell r="AN559">
            <v>-304.36919999999986</v>
          </cell>
          <cell r="AO559">
            <v>-29.12230000000045</v>
          </cell>
          <cell r="AP559">
            <v>0</v>
          </cell>
          <cell r="AQ559">
            <v>0</v>
          </cell>
          <cell r="AR559">
            <v>-1022.9549400000033</v>
          </cell>
          <cell r="AS559">
            <v>0</v>
          </cell>
          <cell r="AT559">
            <v>-1.5204200000000014</v>
          </cell>
          <cell r="AU559">
            <v>-82.967499999999745</v>
          </cell>
          <cell r="AV559">
            <v>-327.50659999999971</v>
          </cell>
          <cell r="AW559">
            <v>-292.30140000000029</v>
          </cell>
          <cell r="AX559">
            <v>-149.54419999999982</v>
          </cell>
          <cell r="AY559">
            <v>-9.2328999999999724</v>
          </cell>
          <cell r="AZ559">
            <v>-0.99855000000002292</v>
          </cell>
          <cell r="BA559">
            <v>-143.40040000000135</v>
          </cell>
          <cell r="BB559">
            <v>-15.468499999999949</v>
          </cell>
          <cell r="BC559">
            <v>0</v>
          </cell>
          <cell r="BD559">
            <v>-1.447000000001708E-2</v>
          </cell>
          <cell r="BE559">
            <v>-1501.2010199999968</v>
          </cell>
          <cell r="BF559">
            <v>0</v>
          </cell>
          <cell r="BG559">
            <v>0</v>
          </cell>
          <cell r="BH559">
            <v>-5.8103000000000975</v>
          </cell>
          <cell r="BI559">
            <v>-457.77789999999982</v>
          </cell>
          <cell r="BJ559">
            <v>-705.03279999999995</v>
          </cell>
          <cell r="BK559">
            <v>-78.604260000000295</v>
          </cell>
          <cell r="BL559">
            <v>-15.309999999999945</v>
          </cell>
          <cell r="BM559">
            <v>-185.25565999999998</v>
          </cell>
          <cell r="BN559">
            <v>-48.124700000000303</v>
          </cell>
          <cell r="BO559">
            <v>-5.2854000000002088</v>
          </cell>
          <cell r="BP559">
            <v>0</v>
          </cell>
          <cell r="BQ559">
            <v>0</v>
          </cell>
          <cell r="BR559">
            <v>10.302040000009583</v>
          </cell>
          <cell r="BS559">
            <v>-39.372859999999491</v>
          </cell>
          <cell r="BT559">
            <v>-21.712700000000041</v>
          </cell>
          <cell r="BU559">
            <v>-12.390300000000934</v>
          </cell>
          <cell r="BV559">
            <v>-11.177200000000084</v>
          </cell>
          <cell r="BW559">
            <v>-72.855999999999767</v>
          </cell>
          <cell r="BX559">
            <v>-141.77380000000085</v>
          </cell>
          <cell r="BY559">
            <v>518.664300000004</v>
          </cell>
          <cell r="BZ559">
            <v>-85.984000000000378</v>
          </cell>
          <cell r="CA559">
            <v>-30.006700000001729</v>
          </cell>
          <cell r="CB559">
            <v>-38.860000000000582</v>
          </cell>
          <cell r="CC559">
            <v>0</v>
          </cell>
          <cell r="CD559">
            <v>-54.228699999999662</v>
          </cell>
          <cell r="CE559">
            <v>-156.72568600001978</v>
          </cell>
          <cell r="CF559">
            <v>-24.537899999999354</v>
          </cell>
          <cell r="CG559">
            <v>-26.10109999999986</v>
          </cell>
          <cell r="CH559">
            <v>-35.933299999998781</v>
          </cell>
          <cell r="CI559">
            <v>-22.231999999999971</v>
          </cell>
          <cell r="CJ559">
            <v>-79.853000000002794</v>
          </cell>
          <cell r="CK559">
            <v>780.22509999999966</v>
          </cell>
          <cell r="CL559">
            <v>-350.78820000000269</v>
          </cell>
          <cell r="CM559">
            <v>-124.56499999999869</v>
          </cell>
          <cell r="CN559">
            <v>-141.74650000000111</v>
          </cell>
          <cell r="CO559">
            <v>-59.36699999999837</v>
          </cell>
          <cell r="CP559">
            <v>-3.3863860000000159</v>
          </cell>
          <cell r="CQ559">
            <v>-68.440399999999499</v>
          </cell>
          <cell r="CR559">
            <v>-553.63877600006526</v>
          </cell>
          <cell r="CS559">
            <v>-0.43485999999984415</v>
          </cell>
          <cell r="CT559">
            <v>-1.6926999999996042</v>
          </cell>
          <cell r="CU559">
            <v>-4.1640000000043074</v>
          </cell>
          <cell r="CV559">
            <v>-0.74630000000252039</v>
          </cell>
          <cell r="CW559">
            <v>-14.880499999999302</v>
          </cell>
          <cell r="CX559">
            <v>-8.3784999999988941</v>
          </cell>
          <cell r="CY559">
            <v>-290.02000000000407</v>
          </cell>
          <cell r="CZ559">
            <v>-210.7300000000032</v>
          </cell>
          <cell r="DA559">
            <v>-8.9576999999990221</v>
          </cell>
          <cell r="DB559">
            <v>-10.039000000000669</v>
          </cell>
          <cell r="DC559">
            <v>-0.1815159999999878</v>
          </cell>
          <cell r="DD559">
            <v>-3.4137000000009721</v>
          </cell>
          <cell r="DE559">
            <v>-277.44530000007944</v>
          </cell>
          <cell r="DF559">
            <v>-2.2210000000004584</v>
          </cell>
          <cell r="DG559">
            <v>-3.3657999999995809</v>
          </cell>
          <cell r="DH559">
            <v>-1.1764000000002852</v>
          </cell>
          <cell r="DI559">
            <v>-3.9519999999974971</v>
          </cell>
          <cell r="DJ559">
            <v>-17.220600000000559</v>
          </cell>
          <cell r="DK559">
            <v>-17.911000000000058</v>
          </cell>
          <cell r="DL559">
            <v>-156.97299999999814</v>
          </cell>
          <cell r="DM559">
            <v>-30.884999999994761</v>
          </cell>
          <cell r="DN559">
            <v>-19.176500000001397</v>
          </cell>
          <cell r="DO559">
            <v>-11.961999999999534</v>
          </cell>
          <cell r="DP559">
            <v>0</v>
          </cell>
          <cell r="DQ559">
            <v>-12.601999999998952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-4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-4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-4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-2</v>
          </cell>
          <cell r="AL560">
            <v>0</v>
          </cell>
          <cell r="AM560">
            <v>-2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-4.2282999999997628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-4.2283000000002176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-1.4126900000001115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-1.4126899999999978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-0.12432999999873573</v>
          </cell>
          <cell r="CS560">
            <v>0</v>
          </cell>
          <cell r="CT560">
            <v>0</v>
          </cell>
          <cell r="CU560">
            <v>0</v>
          </cell>
          <cell r="CV560">
            <v>-0.12433000000009997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-3.9899999992485391E-3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-3.9899999999875035E-3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-18.986218000000001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-42.357600000000275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-42.357600000000275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-27.764149999999972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-4.2709999999997308</v>
          </cell>
          <cell r="AL561">
            <v>0</v>
          </cell>
          <cell r="AM561">
            <v>-23.49315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-4.2080000000005384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-4.2080000000000837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-76.348500000000058</v>
          </cell>
          <cell r="CF561">
            <v>-35.843499999999949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-40.5049999999992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-0.69499999999970896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-0.69499999999970896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-2.6376000000018394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-2.6376000000000204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-39.264766999999999</v>
          </cell>
          <cell r="K563">
            <v>-24.986218000000008</v>
          </cell>
          <cell r="L563">
            <v>0</v>
          </cell>
          <cell r="M563">
            <v>0</v>
          </cell>
          <cell r="N563">
            <v>-2.3244399999999814</v>
          </cell>
          <cell r="O563">
            <v>0</v>
          </cell>
          <cell r="P563">
            <v>0</v>
          </cell>
          <cell r="Q563">
            <v>0</v>
          </cell>
          <cell r="R563">
            <v>-864.24166999999943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-280.8107</v>
          </cell>
          <cell r="X563">
            <v>-201.43865000000005</v>
          </cell>
          <cell r="Y563">
            <v>-138.65872999999999</v>
          </cell>
          <cell r="Z563">
            <v>0</v>
          </cell>
          <cell r="AA563">
            <v>-238.08649999999943</v>
          </cell>
          <cell r="AB563">
            <v>-5.2470900000000711</v>
          </cell>
          <cell r="AC563">
            <v>0</v>
          </cell>
          <cell r="AD563">
            <v>0</v>
          </cell>
          <cell r="AE563">
            <v>-1948.4926399999968</v>
          </cell>
          <cell r="AF563">
            <v>0</v>
          </cell>
          <cell r="AG563">
            <v>0</v>
          </cell>
          <cell r="AH563">
            <v>-37.868850000000293</v>
          </cell>
          <cell r="AI563">
            <v>-347.63632999999993</v>
          </cell>
          <cell r="AJ563">
            <v>-375.85999999999967</v>
          </cell>
          <cell r="AK563">
            <v>-481.23390000000109</v>
          </cell>
          <cell r="AL563">
            <v>-9.2800000000002001</v>
          </cell>
          <cell r="AM563">
            <v>-363.12206000000015</v>
          </cell>
          <cell r="AN563">
            <v>-304.36919999999986</v>
          </cell>
          <cell r="AO563">
            <v>-29.12230000000045</v>
          </cell>
          <cell r="AP563">
            <v>0</v>
          </cell>
          <cell r="AQ563">
            <v>0</v>
          </cell>
          <cell r="AR563">
            <v>-1022.954939999996</v>
          </cell>
          <cell r="AS563">
            <v>0</v>
          </cell>
          <cell r="AT563">
            <v>-1.5204200000000014</v>
          </cell>
          <cell r="AU563">
            <v>-82.967499999999745</v>
          </cell>
          <cell r="AV563">
            <v>-327.50659999999971</v>
          </cell>
          <cell r="AW563">
            <v>-292.30140000000029</v>
          </cell>
          <cell r="AX563">
            <v>-149.54420000000027</v>
          </cell>
          <cell r="AY563">
            <v>-9.2328999999999724</v>
          </cell>
          <cell r="AZ563">
            <v>-0.99855000000002292</v>
          </cell>
          <cell r="BA563">
            <v>-143.40040000000135</v>
          </cell>
          <cell r="BB563">
            <v>-15.468499999999949</v>
          </cell>
          <cell r="BC563">
            <v>0</v>
          </cell>
          <cell r="BD563">
            <v>-1.447000000001708E-2</v>
          </cell>
          <cell r="BE563">
            <v>-1505.4293199999956</v>
          </cell>
          <cell r="BF563">
            <v>0</v>
          </cell>
          <cell r="BG563">
            <v>0</v>
          </cell>
          <cell r="BH563">
            <v>-5.8103000000000975</v>
          </cell>
          <cell r="BI563">
            <v>-457.77789999999982</v>
          </cell>
          <cell r="BJ563">
            <v>-705.03279999999995</v>
          </cell>
          <cell r="BK563">
            <v>-82.83256000000074</v>
          </cell>
          <cell r="BL563">
            <v>-15.309999999999945</v>
          </cell>
          <cell r="BM563">
            <v>-185.25565999999998</v>
          </cell>
          <cell r="BN563">
            <v>-48.124700000000303</v>
          </cell>
          <cell r="BO563">
            <v>-5.2854000000002088</v>
          </cell>
          <cell r="BP563">
            <v>0</v>
          </cell>
          <cell r="BQ563">
            <v>0</v>
          </cell>
          <cell r="BR563">
            <v>4.6813500000280328</v>
          </cell>
          <cell r="BS563">
            <v>-39.372859999999491</v>
          </cell>
          <cell r="BT563">
            <v>-21.712700000000041</v>
          </cell>
          <cell r="BU563">
            <v>-12.390300000000934</v>
          </cell>
          <cell r="BV563">
            <v>-11.177200000000084</v>
          </cell>
          <cell r="BW563">
            <v>-74.26868999999715</v>
          </cell>
          <cell r="BX563">
            <v>-145.98180000000139</v>
          </cell>
          <cell r="BY563">
            <v>518.664300000004</v>
          </cell>
          <cell r="BZ563">
            <v>-85.984000000000378</v>
          </cell>
          <cell r="CA563">
            <v>-30.006700000001729</v>
          </cell>
          <cell r="CB563">
            <v>-38.860000000000582</v>
          </cell>
          <cell r="CC563">
            <v>0</v>
          </cell>
          <cell r="CD563">
            <v>-54.228699999999662</v>
          </cell>
          <cell r="CE563">
            <v>-233.07418600001256</v>
          </cell>
          <cell r="CF563">
            <v>-60.381400000000212</v>
          </cell>
          <cell r="CG563">
            <v>-26.10109999999986</v>
          </cell>
          <cell r="CH563">
            <v>-35.933299999998781</v>
          </cell>
          <cell r="CI563">
            <v>-22.231999999999971</v>
          </cell>
          <cell r="CJ563">
            <v>-79.853000000002794</v>
          </cell>
          <cell r="CK563">
            <v>739.72009999999864</v>
          </cell>
          <cell r="CL563">
            <v>-350.78820000000269</v>
          </cell>
          <cell r="CM563">
            <v>-124.56499999999869</v>
          </cell>
          <cell r="CN563">
            <v>-141.74650000000111</v>
          </cell>
          <cell r="CO563">
            <v>-59.36699999999837</v>
          </cell>
          <cell r="CP563">
            <v>-3.3863860000000159</v>
          </cell>
          <cell r="CQ563">
            <v>-68.440399999999499</v>
          </cell>
          <cell r="CR563">
            <v>-554.4581059999764</v>
          </cell>
          <cell r="CS563">
            <v>-0.43485999999984415</v>
          </cell>
          <cell r="CT563">
            <v>-1.6926999999996042</v>
          </cell>
          <cell r="CU563">
            <v>-4.1640000000043074</v>
          </cell>
          <cell r="CV563">
            <v>-0.8706300000048941</v>
          </cell>
          <cell r="CW563">
            <v>-14.880499999999302</v>
          </cell>
          <cell r="CX563">
            <v>-9.073499999998603</v>
          </cell>
          <cell r="CY563">
            <v>-290.02000000000407</v>
          </cell>
          <cell r="CZ563">
            <v>-210.7300000000032</v>
          </cell>
          <cell r="DA563">
            <v>-8.9576999999990221</v>
          </cell>
          <cell r="DB563">
            <v>-10.039000000000669</v>
          </cell>
          <cell r="DC563">
            <v>-0.1815159999999878</v>
          </cell>
          <cell r="DD563">
            <v>-3.4137000000009721</v>
          </cell>
          <cell r="DE563">
            <v>-280.08688999991864</v>
          </cell>
          <cell r="DF563">
            <v>-2.2210000000004584</v>
          </cell>
          <cell r="DG563">
            <v>-3.3657999999995809</v>
          </cell>
          <cell r="DH563">
            <v>-1.1764000000002852</v>
          </cell>
          <cell r="DI563">
            <v>-3.9519999999974971</v>
          </cell>
          <cell r="DJ563">
            <v>-17.220600000000559</v>
          </cell>
          <cell r="DK563">
            <v>-20.548600000001898</v>
          </cell>
          <cell r="DL563">
            <v>-156.97299999999814</v>
          </cell>
          <cell r="DM563">
            <v>-30.888989999999467</v>
          </cell>
          <cell r="DN563">
            <v>-19.176500000001397</v>
          </cell>
          <cell r="DO563">
            <v>-11.961999999999534</v>
          </cell>
          <cell r="DP563">
            <v>0</v>
          </cell>
          <cell r="DQ563">
            <v>-12.601999999998952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908.11110600084066</v>
          </cell>
          <cell r="G565">
            <v>3626.9588430002332</v>
          </cell>
          <cell r="H565">
            <v>11203.381431000307</v>
          </cell>
          <cell r="I565">
            <v>12756.980489999987</v>
          </cell>
          <cell r="J565">
            <v>12950.447650999762</v>
          </cell>
          <cell r="K565">
            <v>13863.723875000142</v>
          </cell>
          <cell r="L565">
            <v>3656.9350180011243</v>
          </cell>
          <cell r="M565">
            <v>4254.4571779994294</v>
          </cell>
          <cell r="N565">
            <v>7792.373749001883</v>
          </cell>
          <cell r="O565">
            <v>5760.0346060004085</v>
          </cell>
          <cell r="P565">
            <v>2598.5951109994203</v>
          </cell>
          <cell r="Q565">
            <v>399.86330599989742</v>
          </cell>
          <cell r="R565">
            <v>67580.246157601476</v>
          </cell>
          <cell r="S565">
            <v>194.28607799950987</v>
          </cell>
          <cell r="T565">
            <v>2951.4041549991816</v>
          </cell>
          <cell r="U565">
            <v>10758.577611000277</v>
          </cell>
          <cell r="V565">
            <v>13637.137811000459</v>
          </cell>
          <cell r="W565">
            <v>8540.3257229989395</v>
          </cell>
          <cell r="X565">
            <v>10650.572155600414</v>
          </cell>
          <cell r="Y565">
            <v>2115.0718420008197</v>
          </cell>
          <cell r="Z565">
            <v>3420.0829729996622</v>
          </cell>
          <cell r="AA565">
            <v>7063.2599020004272</v>
          </cell>
          <cell r="AB565">
            <v>5323.4805680001155</v>
          </cell>
          <cell r="AC565">
            <v>2303.0036589996889</v>
          </cell>
          <cell r="AD565">
            <v>623.04367999825627</v>
          </cell>
          <cell r="AE565">
            <v>49437.05463539809</v>
          </cell>
          <cell r="AF565">
            <v>416.58760800119489</v>
          </cell>
          <cell r="AG565">
            <v>1706.1930234991014</v>
          </cell>
          <cell r="AH565">
            <v>8700.8712110007182</v>
          </cell>
          <cell r="AI565">
            <v>11979.014431000687</v>
          </cell>
          <cell r="AJ565">
            <v>8504.599868000485</v>
          </cell>
          <cell r="AK565">
            <v>10111.582649099641</v>
          </cell>
          <cell r="AL565">
            <v>-10421.184445000254</v>
          </cell>
          <cell r="AM565">
            <v>3405.8950349995866</v>
          </cell>
          <cell r="AN565">
            <v>7398.4228209992871</v>
          </cell>
          <cell r="AO565">
            <v>4268.9078247994184</v>
          </cell>
          <cell r="AP565">
            <v>1411.6915570003912</v>
          </cell>
          <cell r="AQ565">
            <v>1954.4730519996956</v>
          </cell>
          <cell r="AR565">
            <v>41549.065156407654</v>
          </cell>
          <cell r="AS565">
            <v>1092.6580959996209</v>
          </cell>
          <cell r="AT565">
            <v>861.7875769995153</v>
          </cell>
          <cell r="AU565">
            <v>7298.7202473981306</v>
          </cell>
          <cell r="AV565">
            <v>10405.245752999559</v>
          </cell>
          <cell r="AW565">
            <v>8680.2370650004596</v>
          </cell>
          <cell r="AX565">
            <v>9538.4319150000811</v>
          </cell>
          <cell r="AY565">
            <v>-11750.468418999575</v>
          </cell>
          <cell r="AZ565">
            <v>2367.2065130006522</v>
          </cell>
          <cell r="BA565">
            <v>7492.9320030007511</v>
          </cell>
          <cell r="BB565">
            <v>3968.8380689993501</v>
          </cell>
          <cell r="BC565">
            <v>421.98813800048083</v>
          </cell>
          <cell r="BD565">
            <v>1171.4881990002468</v>
          </cell>
          <cell r="BE565">
            <v>34647.593374796212</v>
          </cell>
          <cell r="BF565">
            <v>1103.7292740000412</v>
          </cell>
          <cell r="BG565">
            <v>951.13013900071383</v>
          </cell>
          <cell r="BH565">
            <v>6556.3169484995306</v>
          </cell>
          <cell r="BI565">
            <v>10070.61925229989</v>
          </cell>
          <cell r="BJ565">
            <v>6587.8869819985703</v>
          </cell>
          <cell r="BK565">
            <v>7206.376619999297</v>
          </cell>
          <cell r="BL565">
            <v>-12308.373708000407</v>
          </cell>
          <cell r="BM565">
            <v>2467.60068300087</v>
          </cell>
          <cell r="BN565">
            <v>6140.9856259999797</v>
          </cell>
          <cell r="BO565">
            <v>3669.8980070007965</v>
          </cell>
          <cell r="BP565">
            <v>796.0021360013634</v>
          </cell>
          <cell r="BQ565">
            <v>1405.4214149992913</v>
          </cell>
          <cell r="BR565">
            <v>26033.743201605976</v>
          </cell>
          <cell r="BS565">
            <v>2029.7928400011733</v>
          </cell>
          <cell r="BT565">
            <v>1918.6651370003819</v>
          </cell>
          <cell r="BU565">
            <v>5877.5551730003208</v>
          </cell>
          <cell r="BV565">
            <v>8447.1499809995294</v>
          </cell>
          <cell r="BW565">
            <v>4750.3134806007147</v>
          </cell>
          <cell r="BX565">
            <v>5364.3381950007752</v>
          </cell>
          <cell r="BY565">
            <v>-13858.12757700216</v>
          </cell>
          <cell r="BZ565">
            <v>2520.5633370000869</v>
          </cell>
          <cell r="CA565">
            <v>6234.2128379996866</v>
          </cell>
          <cell r="CB565">
            <v>1969.0455639995635</v>
          </cell>
          <cell r="CC565">
            <v>2063.9884330006316</v>
          </cell>
          <cell r="CD565">
            <v>-1283.7542000003159</v>
          </cell>
          <cell r="CE565">
            <v>23535.028670996428</v>
          </cell>
          <cell r="CF565">
            <v>3213.7708599995822</v>
          </cell>
          <cell r="CG565">
            <v>1642.7224599998444</v>
          </cell>
          <cell r="CH565">
            <v>3062.3407779997215</v>
          </cell>
          <cell r="CI565">
            <v>3632.8538340004161</v>
          </cell>
          <cell r="CJ565">
            <v>2374.9324989998713</v>
          </cell>
          <cell r="CK565">
            <v>443.81072499975562</v>
          </cell>
          <cell r="CL565">
            <v>1809.1299960007891</v>
          </cell>
          <cell r="CM565">
            <v>2937.048367000185</v>
          </cell>
          <cell r="CN565">
            <v>3539.6097099985927</v>
          </cell>
          <cell r="CO565">
            <v>3672.2980040004477</v>
          </cell>
          <cell r="CP565">
            <v>1930.1866380004212</v>
          </cell>
          <cell r="CQ565">
            <v>-4723.6752000004053</v>
          </cell>
          <cell r="CR565">
            <v>943.66449400037527</v>
          </cell>
          <cell r="CS565">
            <v>24.887480000033975</v>
          </cell>
          <cell r="CT565">
            <v>21.40584999974817</v>
          </cell>
          <cell r="CU565">
            <v>29.033330000005662</v>
          </cell>
          <cell r="CV565">
            <v>40.677214999683201</v>
          </cell>
          <cell r="CW565">
            <v>2.674349999986589</v>
          </cell>
          <cell r="CX565">
            <v>-195.99269500002265</v>
          </cell>
          <cell r="CY565">
            <v>902.84324600081891</v>
          </cell>
          <cell r="CZ565">
            <v>106.39444999955595</v>
          </cell>
          <cell r="DA565">
            <v>249.08172400016338</v>
          </cell>
          <cell r="DB565">
            <v>-276.59653000067919</v>
          </cell>
          <cell r="DC565">
            <v>22.790734000504017</v>
          </cell>
          <cell r="DD565">
            <v>16.465340000577271</v>
          </cell>
          <cell r="DE565">
            <v>480.33287397772074</v>
          </cell>
          <cell r="DF565">
            <v>16.772479999810457</v>
          </cell>
          <cell r="DG565">
            <v>24.368209999985993</v>
          </cell>
          <cell r="DH565">
            <v>41.002833998762071</v>
          </cell>
          <cell r="DI565">
            <v>38.16395999956876</v>
          </cell>
          <cell r="DJ565">
            <v>-1.7229999415576458E-2</v>
          </cell>
          <cell r="DK565">
            <v>-105.58212400134653</v>
          </cell>
          <cell r="DL565">
            <v>295.72979999985546</v>
          </cell>
          <cell r="DM565">
            <v>47.728623999282718</v>
          </cell>
          <cell r="DN565">
            <v>44.997419999912381</v>
          </cell>
          <cell r="DO565">
            <v>33.216400000266731</v>
          </cell>
          <cell r="DP565">
            <v>22.325520000420511</v>
          </cell>
          <cell r="DQ565">
            <v>21.626980000175536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-4048.1100000001024</v>
          </cell>
          <cell r="G573">
            <v>-4901.8300000000745</v>
          </cell>
          <cell r="H573">
            <v>-7336.940000000177</v>
          </cell>
          <cell r="I573">
            <v>-2724.0699999999488</v>
          </cell>
          <cell r="J573">
            <v>-7933.4800000000978</v>
          </cell>
          <cell r="K573">
            <v>-12473.64000000013</v>
          </cell>
          <cell r="L573">
            <v>-6679.6900000000605</v>
          </cell>
          <cell r="M573">
            <v>-7317.5200000000186</v>
          </cell>
          <cell r="N573">
            <v>-5521.0400000000373</v>
          </cell>
          <cell r="O573">
            <v>-6861.6899999999441</v>
          </cell>
          <cell r="P573">
            <v>-3001.4899999999907</v>
          </cell>
          <cell r="Q573">
            <v>-2161.0399999998044</v>
          </cell>
          <cell r="R573">
            <v>-53251.080000000075</v>
          </cell>
          <cell r="S573">
            <v>-773.95999999996275</v>
          </cell>
          <cell r="T573">
            <v>-6130.0699999999488</v>
          </cell>
          <cell r="U573">
            <v>-4413.7999999999302</v>
          </cell>
          <cell r="V573">
            <v>-3505.039999999979</v>
          </cell>
          <cell r="W573">
            <v>-3617.3699999999953</v>
          </cell>
          <cell r="X573">
            <v>-9971.7800000000279</v>
          </cell>
          <cell r="Y573">
            <v>-7458.6199999999953</v>
          </cell>
          <cell r="Z573">
            <v>-6386.3999999999069</v>
          </cell>
          <cell r="AA573">
            <v>-4517.6800000000512</v>
          </cell>
          <cell r="AB573">
            <v>-3724.8499999999767</v>
          </cell>
          <cell r="AC573">
            <v>-1123.4299999999348</v>
          </cell>
          <cell r="AD573">
            <v>-1628.0800000000745</v>
          </cell>
          <cell r="AE573">
            <v>-52225.049999998882</v>
          </cell>
          <cell r="AF573">
            <v>-406.25</v>
          </cell>
          <cell r="AG573">
            <v>-3856.5300000000279</v>
          </cell>
          <cell r="AH573">
            <v>-7143.2899999999208</v>
          </cell>
          <cell r="AI573">
            <v>-3665.4199999999837</v>
          </cell>
          <cell r="AJ573">
            <v>-5568.1299999998882</v>
          </cell>
          <cell r="AK573">
            <v>-5026.3900000001304</v>
          </cell>
          <cell r="AL573">
            <v>-6557.6400000001304</v>
          </cell>
          <cell r="AM573">
            <v>-3204.0199999999022</v>
          </cell>
          <cell r="AN573">
            <v>-7288.9299999999348</v>
          </cell>
          <cell r="AO573">
            <v>-7250.1599999999162</v>
          </cell>
          <cell r="AP573">
            <v>-1422.1800000000512</v>
          </cell>
          <cell r="AQ573">
            <v>-836.11000000010245</v>
          </cell>
          <cell r="AR573">
            <v>-54495.699999999255</v>
          </cell>
          <cell r="AS573">
            <v>-1044.1500000001397</v>
          </cell>
          <cell r="AT573">
            <v>-1220.3699999998789</v>
          </cell>
          <cell r="AU573">
            <v>-3261.6200000001118</v>
          </cell>
          <cell r="AV573">
            <v>-6167.820000000007</v>
          </cell>
          <cell r="AW573">
            <v>-7399.25</v>
          </cell>
          <cell r="AX573">
            <v>-8914.0100000000093</v>
          </cell>
          <cell r="AY573">
            <v>-5527.0400000000373</v>
          </cell>
          <cell r="AZ573">
            <v>-6552</v>
          </cell>
          <cell r="BA573">
            <v>-8648.5900000000838</v>
          </cell>
          <cell r="BB573">
            <v>-3102.9599999999627</v>
          </cell>
          <cell r="BC573">
            <v>-2657.8900000001304</v>
          </cell>
          <cell r="BD573">
            <v>0</v>
          </cell>
          <cell r="BE573">
            <v>-54193.839999999851</v>
          </cell>
          <cell r="BF573">
            <v>-841.0500000002794</v>
          </cell>
          <cell r="BG573">
            <v>-2222.3699999998789</v>
          </cell>
          <cell r="BH573">
            <v>-6670.2600000000093</v>
          </cell>
          <cell r="BI573">
            <v>-3911.2199999999721</v>
          </cell>
          <cell r="BJ573">
            <v>-7994.5999999999767</v>
          </cell>
          <cell r="BK573">
            <v>-11394.239999999991</v>
          </cell>
          <cell r="BL573">
            <v>-3718.8799999998882</v>
          </cell>
          <cell r="BM573">
            <v>-2904.1499999999069</v>
          </cell>
          <cell r="BN573">
            <v>-9184.4299999999348</v>
          </cell>
          <cell r="BO573">
            <v>-4083.1399999998976</v>
          </cell>
          <cell r="BP573">
            <v>-1014.1899999999441</v>
          </cell>
          <cell r="BQ573">
            <v>-255.31000000005588</v>
          </cell>
          <cell r="BR573">
            <v>-39713.830000000075</v>
          </cell>
          <cell r="BS573">
            <v>-351.5</v>
          </cell>
          <cell r="BT573">
            <v>-1931.7900000000373</v>
          </cell>
          <cell r="BU573">
            <v>-5239.5</v>
          </cell>
          <cell r="BV573">
            <v>-5537.1199999999953</v>
          </cell>
          <cell r="BW573">
            <v>-5223.3800000001211</v>
          </cell>
          <cell r="BX573">
            <v>-8545.3800000000047</v>
          </cell>
          <cell r="BY573">
            <v>-2790.0600000000559</v>
          </cell>
          <cell r="BZ573">
            <v>-2933.6199999998789</v>
          </cell>
          <cell r="CA573">
            <v>-5091.9500000000698</v>
          </cell>
          <cell r="CB573">
            <v>-1991.9399999999441</v>
          </cell>
          <cell r="CC573">
            <v>-77.589999999967404</v>
          </cell>
          <cell r="CD573">
            <v>0</v>
          </cell>
          <cell r="CE573">
            <v>-28233.339999999851</v>
          </cell>
          <cell r="CF573">
            <v>0</v>
          </cell>
          <cell r="CG573">
            <v>0</v>
          </cell>
          <cell r="CH573">
            <v>-4160.5100000000093</v>
          </cell>
          <cell r="CI573">
            <v>-5795.7800000000279</v>
          </cell>
          <cell r="CJ573">
            <v>-3482.4999999998836</v>
          </cell>
          <cell r="CK573">
            <v>-5373.1900000000605</v>
          </cell>
          <cell r="CL573">
            <v>-282.16000000014901</v>
          </cell>
          <cell r="CM573">
            <v>-1031.3200000000652</v>
          </cell>
          <cell r="CN573">
            <v>-8107.8799999998882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-2608.2800000000279</v>
          </cell>
          <cell r="G574">
            <v>-1189.6299999999464</v>
          </cell>
          <cell r="H574">
            <v>-718.9199999999837</v>
          </cell>
          <cell r="I574">
            <v>133.97999999998137</v>
          </cell>
          <cell r="J574">
            <v>-759.94000000000233</v>
          </cell>
          <cell r="K574">
            <v>-710.09999999997672</v>
          </cell>
          <cell r="L574">
            <v>-3848.5999999999767</v>
          </cell>
          <cell r="M574">
            <v>-3149.6599999999744</v>
          </cell>
          <cell r="N574">
            <v>-4375.2800000000279</v>
          </cell>
          <cell r="O574">
            <v>-2882.0200000000186</v>
          </cell>
          <cell r="P574">
            <v>-3600.1199999999953</v>
          </cell>
          <cell r="Q574">
            <v>-1479.1600000000326</v>
          </cell>
          <cell r="R574">
            <v>-30835.839999999851</v>
          </cell>
          <cell r="S574">
            <v>-3139.5999999999767</v>
          </cell>
          <cell r="T574">
            <v>-1713.0899999999674</v>
          </cell>
          <cell r="U574">
            <v>-1728.1500000000233</v>
          </cell>
          <cell r="V574">
            <v>-1057.960000000021</v>
          </cell>
          <cell r="W574">
            <v>-2223.1100000000151</v>
          </cell>
          <cell r="X574">
            <v>-1952.2300000000396</v>
          </cell>
          <cell r="Y574">
            <v>-4218.460000000021</v>
          </cell>
          <cell r="Z574">
            <v>-3666.8699999999953</v>
          </cell>
          <cell r="AA574">
            <v>-2419.179999999993</v>
          </cell>
          <cell r="AB574">
            <v>-2950.9199999999837</v>
          </cell>
          <cell r="AC574">
            <v>-3516.7199999999721</v>
          </cell>
          <cell r="AD574">
            <v>-2249.5500000000466</v>
          </cell>
          <cell r="AE574">
            <v>-32489.840000000782</v>
          </cell>
          <cell r="AF574">
            <v>-3584.3000000000466</v>
          </cell>
          <cell r="AG574">
            <v>-2900.2199999999721</v>
          </cell>
          <cell r="AH574">
            <v>-1902.679999999993</v>
          </cell>
          <cell r="AI574">
            <v>-491.9100000000326</v>
          </cell>
          <cell r="AJ574">
            <v>-2560.9400000000023</v>
          </cell>
          <cell r="AK574">
            <v>-2254.75</v>
          </cell>
          <cell r="AL574">
            <v>-4365.0800000000163</v>
          </cell>
          <cell r="AM574">
            <v>-4219.0900000000256</v>
          </cell>
          <cell r="AN574">
            <v>-2888.960000000021</v>
          </cell>
          <cell r="AO574">
            <v>-2251.0600000000559</v>
          </cell>
          <cell r="AP574">
            <v>-3267.25</v>
          </cell>
          <cell r="AQ574">
            <v>-1803.5999999999767</v>
          </cell>
          <cell r="AR574">
            <v>-41291.810000000522</v>
          </cell>
          <cell r="AS574">
            <v>-2541.5</v>
          </cell>
          <cell r="AT574">
            <v>-3509.9099999999744</v>
          </cell>
          <cell r="AU574">
            <v>-5187.5</v>
          </cell>
          <cell r="AV574">
            <v>-640.55999999999767</v>
          </cell>
          <cell r="AW574">
            <v>-1468.7600000000093</v>
          </cell>
          <cell r="AX574">
            <v>-3124.8800000000047</v>
          </cell>
          <cell r="AY574">
            <v>-6439.1500000000233</v>
          </cell>
          <cell r="AZ574">
            <v>-3575.9499999999534</v>
          </cell>
          <cell r="BA574">
            <v>-4489.9400000000023</v>
          </cell>
          <cell r="BB574">
            <v>-6240.4699999999721</v>
          </cell>
          <cell r="BC574">
            <v>-3536.2399999999907</v>
          </cell>
          <cell r="BD574">
            <v>-536.94999999995343</v>
          </cell>
          <cell r="BE574">
            <v>-40760.829999998212</v>
          </cell>
          <cell r="BF574">
            <v>-468.30000000004657</v>
          </cell>
          <cell r="BG574">
            <v>-4832.9100000000326</v>
          </cell>
          <cell r="BH574">
            <v>-3274.7999999999884</v>
          </cell>
          <cell r="BI574">
            <v>-2805.6500000000233</v>
          </cell>
          <cell r="BJ574">
            <v>-2898.4700000000012</v>
          </cell>
          <cell r="BK574">
            <v>-6789.5499999999884</v>
          </cell>
          <cell r="BL574">
            <v>-4044.0999999999767</v>
          </cell>
          <cell r="BM574">
            <v>-4584.0600000000559</v>
          </cell>
          <cell r="BN574">
            <v>-3566.2699999999604</v>
          </cell>
          <cell r="BO574">
            <v>-4912.7399999999907</v>
          </cell>
          <cell r="BP574">
            <v>-2291.9399999999441</v>
          </cell>
          <cell r="BQ574">
            <v>-292.03999999992084</v>
          </cell>
          <cell r="BR574">
            <v>-33813.430000001565</v>
          </cell>
          <cell r="BS574">
            <v>-361.62000000011176</v>
          </cell>
          <cell r="BT574">
            <v>-3162.039999999979</v>
          </cell>
          <cell r="BU574">
            <v>-3366.6300000000047</v>
          </cell>
          <cell r="BV574">
            <v>-3528.0299999999697</v>
          </cell>
          <cell r="BW574">
            <v>-1494.7799999999988</v>
          </cell>
          <cell r="BX574">
            <v>-6046.2999999999884</v>
          </cell>
          <cell r="BY574">
            <v>-3925.6500000000233</v>
          </cell>
          <cell r="BZ574">
            <v>-2970.0500000000466</v>
          </cell>
          <cell r="CA574">
            <v>-1375.2800000000279</v>
          </cell>
          <cell r="CB574">
            <v>-3060.8000000000466</v>
          </cell>
          <cell r="CC574">
            <v>-4522.25</v>
          </cell>
          <cell r="CD574">
            <v>0</v>
          </cell>
          <cell r="CE574">
            <v>-25862.969999999739</v>
          </cell>
          <cell r="CF574">
            <v>0</v>
          </cell>
          <cell r="CG574">
            <v>-1497.5</v>
          </cell>
          <cell r="CH574">
            <v>-3289.5</v>
          </cell>
          <cell r="CI574">
            <v>-5692</v>
          </cell>
          <cell r="CJ574">
            <v>-2229.8099999999977</v>
          </cell>
          <cell r="CK574">
            <v>-5902.8399999999674</v>
          </cell>
          <cell r="CL574">
            <v>-314.89999999990687</v>
          </cell>
          <cell r="CM574">
            <v>-1337.4000000000233</v>
          </cell>
          <cell r="CN574">
            <v>-2068.8199999999488</v>
          </cell>
          <cell r="CO574">
            <v>-2272.5</v>
          </cell>
          <cell r="CP574">
            <v>-1257.7000000000698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-22.739999999990687</v>
          </cell>
          <cell r="G576">
            <v>0</v>
          </cell>
          <cell r="H576">
            <v>-8.6500000000232831</v>
          </cell>
          <cell r="I576">
            <v>112.11999999999534</v>
          </cell>
          <cell r="J576">
            <v>-576.07999999995809</v>
          </cell>
          <cell r="K576">
            <v>-96.419999999983702</v>
          </cell>
          <cell r="L576">
            <v>-375.54000000003725</v>
          </cell>
          <cell r="M576">
            <v>-120.38000000000466</v>
          </cell>
          <cell r="N576">
            <v>-339.52000000001863</v>
          </cell>
          <cell r="O576">
            <v>-413.56300000002375</v>
          </cell>
          <cell r="P576">
            <v>-31.519999999960419</v>
          </cell>
          <cell r="Q576">
            <v>-17.320000000006985</v>
          </cell>
          <cell r="R576">
            <v>-2246.1000000005588</v>
          </cell>
          <cell r="S576">
            <v>160.31999999994878</v>
          </cell>
          <cell r="T576">
            <v>-117.15000000002328</v>
          </cell>
          <cell r="U576">
            <v>0</v>
          </cell>
          <cell r="V576">
            <v>-183.92999999999302</v>
          </cell>
          <cell r="W576">
            <v>-752.20999999996275</v>
          </cell>
          <cell r="X576">
            <v>0</v>
          </cell>
          <cell r="Y576">
            <v>-270.1600000000326</v>
          </cell>
          <cell r="Z576">
            <v>-376.97999999998137</v>
          </cell>
          <cell r="AA576">
            <v>-41.650000000023283</v>
          </cell>
          <cell r="AB576">
            <v>-241.12999999997555</v>
          </cell>
          <cell r="AC576">
            <v>-201.22999999998137</v>
          </cell>
          <cell r="AD576">
            <v>-221.97999999998137</v>
          </cell>
          <cell r="AE576">
            <v>-2463.5399999991059</v>
          </cell>
          <cell r="AF576">
            <v>-146.39999999996508</v>
          </cell>
          <cell r="AG576">
            <v>-371.92000000004191</v>
          </cell>
          <cell r="AH576">
            <v>-151.40000000002328</v>
          </cell>
          <cell r="AI576">
            <v>-116.15999999997439</v>
          </cell>
          <cell r="AJ576">
            <v>-360.39999999996508</v>
          </cell>
          <cell r="AK576">
            <v>0</v>
          </cell>
          <cell r="AL576">
            <v>-452.57999999995809</v>
          </cell>
          <cell r="AM576">
            <v>-115.17999999993481</v>
          </cell>
          <cell r="AN576">
            <v>0</v>
          </cell>
          <cell r="AO576">
            <v>-346.47999999998137</v>
          </cell>
          <cell r="AP576">
            <v>-123.86000000004424</v>
          </cell>
          <cell r="AQ576">
            <v>-279.1600000000326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-26516.400000000373</v>
          </cell>
          <cell r="G577">
            <v>-19952.199999999255</v>
          </cell>
          <cell r="H577">
            <v>-6925.9000000003725</v>
          </cell>
          <cell r="I577">
            <v>1933.6999999992549</v>
          </cell>
          <cell r="J577">
            <v>-11105.599999999627</v>
          </cell>
          <cell r="K577">
            <v>-3506.7000000001863</v>
          </cell>
          <cell r="L577">
            <v>-51104.700000000186</v>
          </cell>
          <cell r="M577">
            <v>-46480.700000000186</v>
          </cell>
          <cell r="N577">
            <v>-28321.199999999255</v>
          </cell>
          <cell r="O577">
            <v>-25874.600000000559</v>
          </cell>
          <cell r="P577">
            <v>-24783.999999999069</v>
          </cell>
          <cell r="Q577">
            <v>-24408.899999999441</v>
          </cell>
          <cell r="R577">
            <v>-346444.70000003278</v>
          </cell>
          <cell r="S577">
            <v>-30603</v>
          </cell>
          <cell r="T577">
            <v>-19038.700000000186</v>
          </cell>
          <cell r="U577">
            <v>-7419.7000000001863</v>
          </cell>
          <cell r="V577">
            <v>-6371.7999999998137</v>
          </cell>
          <cell r="W577">
            <v>-21428.800000000745</v>
          </cell>
          <cell r="X577">
            <v>-30295.199999999255</v>
          </cell>
          <cell r="Y577">
            <v>-53631.799999999814</v>
          </cell>
          <cell r="Z577">
            <v>-53157.300000000745</v>
          </cell>
          <cell r="AA577">
            <v>-39816.699999999255</v>
          </cell>
          <cell r="AB577">
            <v>-38012.5</v>
          </cell>
          <cell r="AC577">
            <v>-27007.099999999627</v>
          </cell>
          <cell r="AD577">
            <v>-19662.100000000559</v>
          </cell>
          <cell r="AE577">
            <v>-364012.5</v>
          </cell>
          <cell r="AF577">
            <v>-23230.499999999069</v>
          </cell>
          <cell r="AG577">
            <v>-25852.5</v>
          </cell>
          <cell r="AH577">
            <v>-20481.699999999255</v>
          </cell>
          <cell r="AI577">
            <v>-12991.099999999627</v>
          </cell>
          <cell r="AJ577">
            <v>-30301.5</v>
          </cell>
          <cell r="AK577">
            <v>-30170.699999999255</v>
          </cell>
          <cell r="AL577">
            <v>-57657.200000000186</v>
          </cell>
          <cell r="AM577">
            <v>-55125.700000000186</v>
          </cell>
          <cell r="AN577">
            <v>-31771.200000000186</v>
          </cell>
          <cell r="AO577">
            <v>-28808.799999999814</v>
          </cell>
          <cell r="AP577">
            <v>-34442.900000000373</v>
          </cell>
          <cell r="AQ577">
            <v>-13178.699999999255</v>
          </cell>
          <cell r="AR577">
            <v>-383341.5</v>
          </cell>
          <cell r="AS577">
            <v>-17817.5</v>
          </cell>
          <cell r="AT577">
            <v>-28846.89999999851</v>
          </cell>
          <cell r="AU577">
            <v>-26491.599999999627</v>
          </cell>
          <cell r="AV577">
            <v>-14836</v>
          </cell>
          <cell r="AW577">
            <v>-38600</v>
          </cell>
          <cell r="AX577">
            <v>-32859.799999998882</v>
          </cell>
          <cell r="AY577">
            <v>-55279.900000000373</v>
          </cell>
          <cell r="AZ577">
            <v>-53950</v>
          </cell>
          <cell r="BA577">
            <v>-33193.5</v>
          </cell>
          <cell r="BB577">
            <v>-31427.799999999814</v>
          </cell>
          <cell r="BC577">
            <v>-34646.399999999441</v>
          </cell>
          <cell r="BD577">
            <v>-15392.100000000559</v>
          </cell>
          <cell r="BE577">
            <v>-378065</v>
          </cell>
          <cell r="BF577">
            <v>-15733.200000000186</v>
          </cell>
          <cell r="BG577">
            <v>-29042.499999998137</v>
          </cell>
          <cell r="BH577">
            <v>-15792.799999999814</v>
          </cell>
          <cell r="BI577">
            <v>-11333.900000000373</v>
          </cell>
          <cell r="BJ577">
            <v>-39572.899999999441</v>
          </cell>
          <cell r="BK577">
            <v>-40620</v>
          </cell>
          <cell r="BL577">
            <v>-52575.099999999627</v>
          </cell>
          <cell r="BM577">
            <v>-58026.299999998882</v>
          </cell>
          <cell r="BN577">
            <v>-34864.199999999255</v>
          </cell>
          <cell r="BO577">
            <v>-32994.599999999627</v>
          </cell>
          <cell r="BP577">
            <v>-34925.400000000373</v>
          </cell>
          <cell r="BQ577">
            <v>-12584.099999999627</v>
          </cell>
          <cell r="BR577">
            <v>-377872.90000000596</v>
          </cell>
          <cell r="BS577">
            <v>-12469.700000000186</v>
          </cell>
          <cell r="BT577">
            <v>-16225.200000000186</v>
          </cell>
          <cell r="BU577">
            <v>-21201.5</v>
          </cell>
          <cell r="BV577">
            <v>-23198.600000000559</v>
          </cell>
          <cell r="BW577">
            <v>-51007.900000000373</v>
          </cell>
          <cell r="BX577">
            <v>-49252.599999999627</v>
          </cell>
          <cell r="BY577">
            <v>-48292.700000000186</v>
          </cell>
          <cell r="BZ577">
            <v>-50654.199999999255</v>
          </cell>
          <cell r="CA577">
            <v>-35695.100000000559</v>
          </cell>
          <cell r="CB577">
            <v>-36186.099999999627</v>
          </cell>
          <cell r="CC577">
            <v>-29695.800000000745</v>
          </cell>
          <cell r="CD577">
            <v>-3993.5</v>
          </cell>
          <cell r="CE577">
            <v>-307202.9999999851</v>
          </cell>
          <cell r="CF577">
            <v>-3236.5</v>
          </cell>
          <cell r="CG577">
            <v>-11229.699999999255</v>
          </cell>
          <cell r="CH577">
            <v>-24079.699999999255</v>
          </cell>
          <cell r="CI577">
            <v>-32476.200000000186</v>
          </cell>
          <cell r="CJ577">
            <v>-48229.700000000186</v>
          </cell>
          <cell r="CK577">
            <v>-58800.500000000931</v>
          </cell>
          <cell r="CL577">
            <v>-18915.099999999627</v>
          </cell>
          <cell r="CM577">
            <v>-36808.199999999255</v>
          </cell>
          <cell r="CN577">
            <v>-32910.900000000373</v>
          </cell>
          <cell r="CO577">
            <v>-19498.399999999441</v>
          </cell>
          <cell r="CP577">
            <v>-17792.5</v>
          </cell>
          <cell r="CQ577">
            <v>-3225.5999999996275</v>
          </cell>
          <cell r="CR577">
            <v>-1074.1999999880791</v>
          </cell>
          <cell r="CS577">
            <v>-20.599999999627471</v>
          </cell>
          <cell r="CT577">
            <v>-37.200000000186265</v>
          </cell>
          <cell r="CU577">
            <v>-130.59999999962747</v>
          </cell>
          <cell r="CV577">
            <v>-164.09999999962747</v>
          </cell>
          <cell r="CW577">
            <v>-154.60000000055879</v>
          </cell>
          <cell r="CX577">
            <v>-180.59999999962747</v>
          </cell>
          <cell r="CY577">
            <v>-32.5</v>
          </cell>
          <cell r="CZ577">
            <v>-4.5</v>
          </cell>
          <cell r="DA577">
            <v>-198.20000000111759</v>
          </cell>
          <cell r="DB577">
            <v>-59.599999998696148</v>
          </cell>
          <cell r="DC577">
            <v>-69.500000000931323</v>
          </cell>
          <cell r="DD577">
            <v>-22.200000000186265</v>
          </cell>
          <cell r="DE577">
            <v>-836.90000000596046</v>
          </cell>
          <cell r="DF577">
            <v>-17.400000000372529</v>
          </cell>
          <cell r="DG577">
            <v>-31.799999999813735</v>
          </cell>
          <cell r="DH577">
            <v>-145.90000000037253</v>
          </cell>
          <cell r="DI577">
            <v>-159.80000000074506</v>
          </cell>
          <cell r="DJ577">
            <v>-123.09999999962747</v>
          </cell>
          <cell r="DK577">
            <v>-109.5</v>
          </cell>
          <cell r="DL577">
            <v>-51.199999999254942</v>
          </cell>
          <cell r="DM577">
            <v>-30</v>
          </cell>
          <cell r="DN577">
            <v>-113.20000000018626</v>
          </cell>
          <cell r="DO577">
            <v>-31.400000001303852</v>
          </cell>
          <cell r="DP577">
            <v>-6.400000000372529</v>
          </cell>
          <cell r="DQ577">
            <v>-17.200000000186265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-31597</v>
          </cell>
          <cell r="G578">
            <v>-32158.700000000186</v>
          </cell>
          <cell r="H578">
            <v>-26971.700000000186</v>
          </cell>
          <cell r="I578">
            <v>-22766.400000000373</v>
          </cell>
          <cell r="J578">
            <v>-30500.399999999907</v>
          </cell>
          <cell r="K578">
            <v>-53392.5</v>
          </cell>
          <cell r="L578">
            <v>-56868.399999999441</v>
          </cell>
          <cell r="M578">
            <v>-62664.799999999814</v>
          </cell>
          <cell r="N578">
            <v>-34273</v>
          </cell>
          <cell r="O578">
            <v>-29696.200000000186</v>
          </cell>
          <cell r="P578">
            <v>-30667</v>
          </cell>
          <cell r="Q578">
            <v>-17582</v>
          </cell>
          <cell r="R578">
            <v>-432893.69999998808</v>
          </cell>
          <cell r="S578">
            <v>-18244.599999999627</v>
          </cell>
          <cell r="T578">
            <v>-26801.5</v>
          </cell>
          <cell r="U578">
            <v>-30177.899999999441</v>
          </cell>
          <cell r="V578">
            <v>-26239.799999999814</v>
          </cell>
          <cell r="W578">
            <v>-37924</v>
          </cell>
          <cell r="X578">
            <v>-56603.900000000373</v>
          </cell>
          <cell r="Y578">
            <v>-61747.900000000373</v>
          </cell>
          <cell r="Z578">
            <v>-62333.200000000186</v>
          </cell>
          <cell r="AA578">
            <v>-38773.700000000186</v>
          </cell>
          <cell r="AB578">
            <v>-23672.099999999627</v>
          </cell>
          <cell r="AC578">
            <v>-30840.100000000559</v>
          </cell>
          <cell r="AD578">
            <v>-19535</v>
          </cell>
          <cell r="AE578">
            <v>-409817.4999999851</v>
          </cell>
          <cell r="AF578">
            <v>-23170.099999999627</v>
          </cell>
          <cell r="AG578">
            <v>-21728.5</v>
          </cell>
          <cell r="AH578">
            <v>-28363</v>
          </cell>
          <cell r="AI578">
            <v>-27262.200000000186</v>
          </cell>
          <cell r="AJ578">
            <v>-42855.399999999907</v>
          </cell>
          <cell r="AK578">
            <v>-47325.400000000373</v>
          </cell>
          <cell r="AL578">
            <v>-57501.299999999814</v>
          </cell>
          <cell r="AM578">
            <v>-45544.200000000186</v>
          </cell>
          <cell r="AN578">
            <v>-36909.900000000373</v>
          </cell>
          <cell r="AO578">
            <v>-29112</v>
          </cell>
          <cell r="AP578">
            <v>-31804.299999999814</v>
          </cell>
          <cell r="AQ578">
            <v>-18241.200000000186</v>
          </cell>
          <cell r="AR578">
            <v>-403841.39999998361</v>
          </cell>
          <cell r="AS578">
            <v>-16787.900000000373</v>
          </cell>
          <cell r="AT578">
            <v>-30548.5</v>
          </cell>
          <cell r="AU578">
            <v>-28445.5</v>
          </cell>
          <cell r="AV578">
            <v>-31388.5</v>
          </cell>
          <cell r="AW578">
            <v>-44624.799999999814</v>
          </cell>
          <cell r="AX578">
            <v>-46524.799999999814</v>
          </cell>
          <cell r="AY578">
            <v>-50544.200000000186</v>
          </cell>
          <cell r="AZ578">
            <v>-47462.700000000186</v>
          </cell>
          <cell r="BA578">
            <v>-33010.399999999441</v>
          </cell>
          <cell r="BB578">
            <v>-30644.200000000186</v>
          </cell>
          <cell r="BC578">
            <v>-29048.299999999814</v>
          </cell>
          <cell r="BD578">
            <v>-14811.599999999627</v>
          </cell>
          <cell r="BE578">
            <v>-420418.00000000745</v>
          </cell>
          <cell r="BF578">
            <v>-19348.700000000186</v>
          </cell>
          <cell r="BG578">
            <v>-27882.200000000186</v>
          </cell>
          <cell r="BH578">
            <v>-37849</v>
          </cell>
          <cell r="BI578">
            <v>-33973.299999999814</v>
          </cell>
          <cell r="BJ578">
            <v>-42950.700000000186</v>
          </cell>
          <cell r="BK578">
            <v>-56718.200000000186</v>
          </cell>
          <cell r="BL578">
            <v>-50330</v>
          </cell>
          <cell r="BM578">
            <v>-39552.400000000373</v>
          </cell>
          <cell r="BN578">
            <v>-35611.299999999814</v>
          </cell>
          <cell r="BO578">
            <v>-36207.5</v>
          </cell>
          <cell r="BP578">
            <v>-27903</v>
          </cell>
          <cell r="BQ578">
            <v>-12091.700000000186</v>
          </cell>
          <cell r="BR578">
            <v>-387567.59999999404</v>
          </cell>
          <cell r="BS578">
            <v>-10466.900000000373</v>
          </cell>
          <cell r="BT578">
            <v>-22319.5</v>
          </cell>
          <cell r="BU578">
            <v>-35077.5</v>
          </cell>
          <cell r="BV578">
            <v>-36187.700000000186</v>
          </cell>
          <cell r="BW578">
            <v>-44184.899999999907</v>
          </cell>
          <cell r="BX578">
            <v>-67155.5</v>
          </cell>
          <cell r="BY578">
            <v>-28642.700000000186</v>
          </cell>
          <cell r="BZ578">
            <v>-40185.5</v>
          </cell>
          <cell r="CA578">
            <v>-42681.599999999627</v>
          </cell>
          <cell r="CB578">
            <v>-35769.799999999814</v>
          </cell>
          <cell r="CC578">
            <v>-22470</v>
          </cell>
          <cell r="CD578">
            <v>-2426</v>
          </cell>
          <cell r="CE578">
            <v>-350516.59999999404</v>
          </cell>
          <cell r="CF578">
            <v>-2519.0999999996275</v>
          </cell>
          <cell r="CG578">
            <v>-15525.700000000186</v>
          </cell>
          <cell r="CH578">
            <v>-36144.599999999627</v>
          </cell>
          <cell r="CI578">
            <v>-51426.399999999441</v>
          </cell>
          <cell r="CJ578">
            <v>-50727.200000001118</v>
          </cell>
          <cell r="CK578">
            <v>-74252.299999999814</v>
          </cell>
          <cell r="CL578">
            <v>-13640.599999999627</v>
          </cell>
          <cell r="CM578">
            <v>-28397.200000000186</v>
          </cell>
          <cell r="CN578">
            <v>-45428</v>
          </cell>
          <cell r="CO578">
            <v>-16668.5</v>
          </cell>
          <cell r="CP578">
            <v>-15491</v>
          </cell>
          <cell r="CQ578">
            <v>-296</v>
          </cell>
          <cell r="CR578">
            <v>-889.40000000596046</v>
          </cell>
          <cell r="CS578">
            <v>-5</v>
          </cell>
          <cell r="CT578">
            <v>-20.700000000186265</v>
          </cell>
          <cell r="CU578">
            <v>-141.29999999981374</v>
          </cell>
          <cell r="CV578">
            <v>-211.20000000018626</v>
          </cell>
          <cell r="CW578">
            <v>-123.90000000037253</v>
          </cell>
          <cell r="CX578">
            <v>-129.79999999981374</v>
          </cell>
          <cell r="CY578">
            <v>-8.400000000372529</v>
          </cell>
          <cell r="CZ578">
            <v>-1</v>
          </cell>
          <cell r="DA578">
            <v>-152.20000000018626</v>
          </cell>
          <cell r="DB578">
            <v>-62</v>
          </cell>
          <cell r="DC578">
            <v>-32.200000000186265</v>
          </cell>
          <cell r="DD578">
            <v>-1.7000000001862645</v>
          </cell>
          <cell r="DE578">
            <v>-686.6000000089407</v>
          </cell>
          <cell r="DF578">
            <v>-9.2999999998137355</v>
          </cell>
          <cell r="DG578">
            <v>-44.599999999627471</v>
          </cell>
          <cell r="DH578">
            <v>-122.40000000037253</v>
          </cell>
          <cell r="DI578">
            <v>-156.10000000055879</v>
          </cell>
          <cell r="DJ578">
            <v>-165.59999999962747</v>
          </cell>
          <cell r="DK578">
            <v>-116.20000000018626</v>
          </cell>
          <cell r="DL578">
            <v>-21.700000000186265</v>
          </cell>
          <cell r="DM578">
            <v>-27.599999999627471</v>
          </cell>
          <cell r="DN578">
            <v>-8.7000000001862645</v>
          </cell>
          <cell r="DO578">
            <v>-12.900000000372529</v>
          </cell>
          <cell r="DP578">
            <v>-0.20000000018626451</v>
          </cell>
          <cell r="DQ578">
            <v>-1.2999999998137355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-4590.7999999988824</v>
          </cell>
          <cell r="G579">
            <v>-3925.1000000005588</v>
          </cell>
          <cell r="H579">
            <v>-4054.2599999997765</v>
          </cell>
          <cell r="I579">
            <v>11649.599999999627</v>
          </cell>
          <cell r="J579">
            <v>-8049.3000000002794</v>
          </cell>
          <cell r="K579">
            <v>-4524.160000000149</v>
          </cell>
          <cell r="L579">
            <v>-21315.799999998882</v>
          </cell>
          <cell r="M579">
            <v>-16046.899999999441</v>
          </cell>
          <cell r="N579">
            <v>-8970.9499999992549</v>
          </cell>
          <cell r="O579">
            <v>-12622.5</v>
          </cell>
          <cell r="P579">
            <v>-5175.7000000001863</v>
          </cell>
          <cell r="Q579">
            <v>-13974.899999999441</v>
          </cell>
          <cell r="R579">
            <v>-98208.89999999851</v>
          </cell>
          <cell r="S579">
            <v>-14351</v>
          </cell>
          <cell r="T579">
            <v>-3745</v>
          </cell>
          <cell r="U579">
            <v>-3515.2999999998137</v>
          </cell>
          <cell r="V579">
            <v>-2854.5</v>
          </cell>
          <cell r="W579">
            <v>-1899.6500000003725</v>
          </cell>
          <cell r="X579">
            <v>-5577</v>
          </cell>
          <cell r="Y579">
            <v>-17083.599999999627</v>
          </cell>
          <cell r="Z579">
            <v>-13083</v>
          </cell>
          <cell r="AA579">
            <v>-5819.8499999996275</v>
          </cell>
          <cell r="AB579">
            <v>-10694.799999999814</v>
          </cell>
          <cell r="AC579">
            <v>-5295.8000000002794</v>
          </cell>
          <cell r="AD579">
            <v>-14289.400000000373</v>
          </cell>
          <cell r="AE579">
            <v>-170843.15000000596</v>
          </cell>
          <cell r="AF579">
            <v>-26025.799999999814</v>
          </cell>
          <cell r="AG579">
            <v>-18217.599999999627</v>
          </cell>
          <cell r="AH579">
            <v>-6949.2999999998137</v>
          </cell>
          <cell r="AI579">
            <v>-5485.8999999999069</v>
          </cell>
          <cell r="AJ579">
            <v>-14219.399999999441</v>
          </cell>
          <cell r="AK579">
            <v>-4121.0999999996275</v>
          </cell>
          <cell r="AL579">
            <v>-22002.300000000745</v>
          </cell>
          <cell r="AM579">
            <v>-22199.199999999255</v>
          </cell>
          <cell r="AN579">
            <v>-6625.75</v>
          </cell>
          <cell r="AO579">
            <v>-21694.5</v>
          </cell>
          <cell r="AP579">
            <v>-10315</v>
          </cell>
          <cell r="AQ579">
            <v>-12987.300000000745</v>
          </cell>
          <cell r="AR579">
            <v>-204261.54999998957</v>
          </cell>
          <cell r="AS579">
            <v>-22933.799999999814</v>
          </cell>
          <cell r="AT579">
            <v>-16180.299999998882</v>
          </cell>
          <cell r="AU579">
            <v>-10213.299999999814</v>
          </cell>
          <cell r="AV579">
            <v>-6546.3000000002794</v>
          </cell>
          <cell r="AW579">
            <v>-8961.5500000002794</v>
          </cell>
          <cell r="AX579">
            <v>-15621.000000000931</v>
          </cell>
          <cell r="AY579">
            <v>-23245.599999999627</v>
          </cell>
          <cell r="AZ579">
            <v>-26769</v>
          </cell>
          <cell r="BA579">
            <v>-9958.1000000005588</v>
          </cell>
          <cell r="BB579">
            <v>-23640.300000000745</v>
          </cell>
          <cell r="BC579">
            <v>-15125.599999999627</v>
          </cell>
          <cell r="BD579">
            <v>-25066.699999999255</v>
          </cell>
          <cell r="BE579">
            <v>-222462.60000000894</v>
          </cell>
          <cell r="BF579">
            <v>-25955.399999999441</v>
          </cell>
          <cell r="BG579">
            <v>-20493.200000000186</v>
          </cell>
          <cell r="BH579">
            <v>-15295.5</v>
          </cell>
          <cell r="BI579">
            <v>-8188.5999999996275</v>
          </cell>
          <cell r="BJ579">
            <v>-16197.300000000279</v>
          </cell>
          <cell r="BK579">
            <v>-9835.4000000003725</v>
          </cell>
          <cell r="BL579">
            <v>-29417.100000000559</v>
          </cell>
          <cell r="BM579">
            <v>-37826</v>
          </cell>
          <cell r="BN579">
            <v>-10048.600000000559</v>
          </cell>
          <cell r="BO579">
            <v>-19154.600000000559</v>
          </cell>
          <cell r="BP579">
            <v>-14982</v>
          </cell>
          <cell r="BQ579">
            <v>-15068.899999999441</v>
          </cell>
          <cell r="BR579">
            <v>-149554.59999999404</v>
          </cell>
          <cell r="BS579">
            <v>-22693.799999999814</v>
          </cell>
          <cell r="BT579">
            <v>-15431.100000000093</v>
          </cell>
          <cell r="BU579">
            <v>-9476.3999999999069</v>
          </cell>
          <cell r="BV579">
            <v>-1678.6999999997206</v>
          </cell>
          <cell r="BW579">
            <v>-5554.7999999998137</v>
          </cell>
          <cell r="BX579">
            <v>-7821.6999999997206</v>
          </cell>
          <cell r="BY579">
            <v>-11443.399999999907</v>
          </cell>
          <cell r="BZ579">
            <v>-31668.5</v>
          </cell>
          <cell r="CA579">
            <v>-7262.6000000000931</v>
          </cell>
          <cell r="CB579">
            <v>-22680.400000000373</v>
          </cell>
          <cell r="CC579">
            <v>-9558.2999999998137</v>
          </cell>
          <cell r="CD579">
            <v>-4284.8999999999069</v>
          </cell>
          <cell r="CE579">
            <v>-184812.69999999553</v>
          </cell>
          <cell r="CF579">
            <v>-8130.8999999994412</v>
          </cell>
          <cell r="CG579">
            <v>-16225.899999999907</v>
          </cell>
          <cell r="CH579">
            <v>-27215.600000000093</v>
          </cell>
          <cell r="CI579">
            <v>-8279.7000000001863</v>
          </cell>
          <cell r="CJ579">
            <v>-11930.200000000186</v>
          </cell>
          <cell r="CK579">
            <v>-14924.600000000093</v>
          </cell>
          <cell r="CL579">
            <v>-7458.3999999994412</v>
          </cell>
          <cell r="CM579">
            <v>-31919.499999999069</v>
          </cell>
          <cell r="CN579">
            <v>-15631.799999999814</v>
          </cell>
          <cell r="CO579">
            <v>-29570.400000000373</v>
          </cell>
          <cell r="CP579">
            <v>-10047.300000000279</v>
          </cell>
          <cell r="CQ579">
            <v>-3478.3999999994412</v>
          </cell>
          <cell r="CR579">
            <v>-1723.2999999970198</v>
          </cell>
          <cell r="CS579">
            <v>-21.799999999813735</v>
          </cell>
          <cell r="CT579">
            <v>-125.20000000018626</v>
          </cell>
          <cell r="CU579">
            <v>-337.79999999981374</v>
          </cell>
          <cell r="CV579">
            <v>-161.90000000037253</v>
          </cell>
          <cell r="CW579">
            <v>-122.3000000002794</v>
          </cell>
          <cell r="CX579">
            <v>-292.39999999990687</v>
          </cell>
          <cell r="CY579">
            <v>-89.200000000186265</v>
          </cell>
          <cell r="CZ579">
            <v>-154.20000000018626</v>
          </cell>
          <cell r="DA579">
            <v>-134.89999999990687</v>
          </cell>
          <cell r="DB579">
            <v>-142.5</v>
          </cell>
          <cell r="DC579">
            <v>-123.70000000018626</v>
          </cell>
          <cell r="DD579">
            <v>-17.400000000372529</v>
          </cell>
          <cell r="DE579">
            <v>-1378.1499999836087</v>
          </cell>
          <cell r="DF579">
            <v>-14</v>
          </cell>
          <cell r="DG579">
            <v>-112.29999999981374</v>
          </cell>
          <cell r="DH579">
            <v>-155.5</v>
          </cell>
          <cell r="DI579">
            <v>-158.60000000009313</v>
          </cell>
          <cell r="DJ579">
            <v>-77.75</v>
          </cell>
          <cell r="DK579">
            <v>-401.09999999962747</v>
          </cell>
          <cell r="DL579">
            <v>-84.400000000372529</v>
          </cell>
          <cell r="DM579">
            <v>-67.299999999813735</v>
          </cell>
          <cell r="DN579">
            <v>-180.79999999981374</v>
          </cell>
          <cell r="DO579">
            <v>-82.799999999813735</v>
          </cell>
          <cell r="DP579">
            <v>-43.600000000093132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-1807.979999999865</v>
          </cell>
          <cell r="G580">
            <v>-1034.1999999999534</v>
          </cell>
          <cell r="H580">
            <v>-1305.75</v>
          </cell>
          <cell r="I580">
            <v>1346.7700000000186</v>
          </cell>
          <cell r="J580">
            <v>-1414.25</v>
          </cell>
          <cell r="K580">
            <v>-2027.6500000000233</v>
          </cell>
          <cell r="L580">
            <v>-2657.7100000001956</v>
          </cell>
          <cell r="M580">
            <v>-3105.2600000000093</v>
          </cell>
          <cell r="N580">
            <v>-939.83999999985099</v>
          </cell>
          <cell r="O580">
            <v>-2387.4399999999441</v>
          </cell>
          <cell r="P580">
            <v>-1545.660000000149</v>
          </cell>
          <cell r="Q580">
            <v>-4251.9499999999534</v>
          </cell>
          <cell r="R580">
            <v>-36378.070000000298</v>
          </cell>
          <cell r="S580">
            <v>-3080.1799999999348</v>
          </cell>
          <cell r="T580">
            <v>-3228.9399999999441</v>
          </cell>
          <cell r="U580">
            <v>-1186.660000000149</v>
          </cell>
          <cell r="V580">
            <v>-653.32000000006519</v>
          </cell>
          <cell r="W580">
            <v>-567.39000000001397</v>
          </cell>
          <cell r="X580">
            <v>-4111.3699999998789</v>
          </cell>
          <cell r="Y580">
            <v>-6184.9199999999255</v>
          </cell>
          <cell r="Z580">
            <v>-5181.9399999999441</v>
          </cell>
          <cell r="AA580">
            <v>-1445.6000000000931</v>
          </cell>
          <cell r="AB580">
            <v>-4392.2999999998137</v>
          </cell>
          <cell r="AC580">
            <v>-2336.7099999999627</v>
          </cell>
          <cell r="AD580">
            <v>-4008.7399999999907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-877.80000000004657</v>
          </cell>
          <cell r="G581">
            <v>-5102.1999999999534</v>
          </cell>
          <cell r="H581">
            <v>-5753.6999999999534</v>
          </cell>
          <cell r="I581">
            <v>-9645.7999999998137</v>
          </cell>
          <cell r="J581">
            <v>-12909.300000000047</v>
          </cell>
          <cell r="K581">
            <v>-14362.600000000093</v>
          </cell>
          <cell r="L581">
            <v>-5081</v>
          </cell>
          <cell r="M581">
            <v>-6649.2999999998137</v>
          </cell>
          <cell r="N581">
            <v>-10334.399999999907</v>
          </cell>
          <cell r="O581">
            <v>-7781.1000000000931</v>
          </cell>
          <cell r="P581">
            <v>-3728</v>
          </cell>
          <cell r="Q581">
            <v>-362.80000000004657</v>
          </cell>
          <cell r="R581">
            <v>-59953.900000002235</v>
          </cell>
          <cell r="S581">
            <v>0</v>
          </cell>
          <cell r="T581">
            <v>-3476</v>
          </cell>
          <cell r="U581">
            <v>-3831.1000000000931</v>
          </cell>
          <cell r="V581">
            <v>-8326.6000000000931</v>
          </cell>
          <cell r="W581">
            <v>-6368</v>
          </cell>
          <cell r="X581">
            <v>-12072.899999999907</v>
          </cell>
          <cell r="Y581">
            <v>-4247.4000000003725</v>
          </cell>
          <cell r="Z581">
            <v>-6184.8999999999069</v>
          </cell>
          <cell r="AA581">
            <v>-7867.7000000001863</v>
          </cell>
          <cell r="AB581">
            <v>-6108.1000000000931</v>
          </cell>
          <cell r="AC581">
            <v>-1471.2000000001863</v>
          </cell>
          <cell r="AD581">
            <v>0</v>
          </cell>
          <cell r="AE581">
            <v>-67049.800000000745</v>
          </cell>
          <cell r="AF581">
            <v>0</v>
          </cell>
          <cell r="AG581">
            <v>-573.0999999998603</v>
          </cell>
          <cell r="AH581">
            <v>-4731.6999999999534</v>
          </cell>
          <cell r="AI581">
            <v>-8841.5</v>
          </cell>
          <cell r="AJ581">
            <v>-8788</v>
          </cell>
          <cell r="AK581">
            <v>-16625.299999999814</v>
          </cell>
          <cell r="AL581">
            <v>-6934.2000000001863</v>
          </cell>
          <cell r="AM581">
            <v>-7931</v>
          </cell>
          <cell r="AN581">
            <v>-7707</v>
          </cell>
          <cell r="AO581">
            <v>-4402.1999999999534</v>
          </cell>
          <cell r="AP581">
            <v>-515.80000000004657</v>
          </cell>
          <cell r="AQ581">
            <v>0</v>
          </cell>
          <cell r="AR581">
            <v>-71221.899999994785</v>
          </cell>
          <cell r="AS581">
            <v>0</v>
          </cell>
          <cell r="AT581">
            <v>0</v>
          </cell>
          <cell r="AU581">
            <v>-3493.3999999999069</v>
          </cell>
          <cell r="AV581">
            <v>-10471.200000000186</v>
          </cell>
          <cell r="AW581">
            <v>-12313.5</v>
          </cell>
          <cell r="AX581">
            <v>-15890.5</v>
          </cell>
          <cell r="AY581">
            <v>-5404.7999999998137</v>
          </cell>
          <cell r="AZ581">
            <v>-7003.3999999999069</v>
          </cell>
          <cell r="BA581">
            <v>-9638.6000000000931</v>
          </cell>
          <cell r="BB581">
            <v>-4869.5999999998603</v>
          </cell>
          <cell r="BC581">
            <v>-2136.8999999999069</v>
          </cell>
          <cell r="BD581">
            <v>0</v>
          </cell>
          <cell r="BE581">
            <v>-75555.699999999255</v>
          </cell>
          <cell r="BF581">
            <v>0</v>
          </cell>
          <cell r="BG581">
            <v>-433.5</v>
          </cell>
          <cell r="BH581">
            <v>-1897.4000000001397</v>
          </cell>
          <cell r="BI581">
            <v>-12934.300000000047</v>
          </cell>
          <cell r="BJ581">
            <v>-15487</v>
          </cell>
          <cell r="BK581">
            <v>-18905.100000000093</v>
          </cell>
          <cell r="BL581">
            <v>-3789.2000000001863</v>
          </cell>
          <cell r="BM581">
            <v>-3618.2999999998137</v>
          </cell>
          <cell r="BN581">
            <v>-13550.399999999907</v>
          </cell>
          <cell r="BO581">
            <v>-4182.8000000000466</v>
          </cell>
          <cell r="BP581">
            <v>-757.69999999995343</v>
          </cell>
          <cell r="BQ581">
            <v>0</v>
          </cell>
          <cell r="BR581">
            <v>-59338.400000002235</v>
          </cell>
          <cell r="BS581">
            <v>0</v>
          </cell>
          <cell r="BT581">
            <v>0</v>
          </cell>
          <cell r="BU581">
            <v>-3980.7999999998137</v>
          </cell>
          <cell r="BV581">
            <v>-12380.40000000014</v>
          </cell>
          <cell r="BW581">
            <v>-17066.699999999953</v>
          </cell>
          <cell r="BX581">
            <v>-14409.600000000093</v>
          </cell>
          <cell r="BY581">
            <v>-1692.7999999998137</v>
          </cell>
          <cell r="BZ581">
            <v>-1450.8000000000466</v>
          </cell>
          <cell r="CA581">
            <v>-7552.7000000001863</v>
          </cell>
          <cell r="CB581">
            <v>-804.5</v>
          </cell>
          <cell r="CC581">
            <v>-9.9999999860301614E-2</v>
          </cell>
          <cell r="CD581">
            <v>0</v>
          </cell>
          <cell r="CE581">
            <v>-26398.800000000745</v>
          </cell>
          <cell r="CF581">
            <v>0</v>
          </cell>
          <cell r="CG581">
            <v>0</v>
          </cell>
          <cell r="CH581">
            <v>-2550.3999999999069</v>
          </cell>
          <cell r="CI581">
            <v>-11097.300000000047</v>
          </cell>
          <cell r="CJ581">
            <v>-5027.2999999998137</v>
          </cell>
          <cell r="CK581">
            <v>-3432</v>
          </cell>
          <cell r="CL581">
            <v>-259</v>
          </cell>
          <cell r="CM581">
            <v>-479</v>
          </cell>
          <cell r="CN581">
            <v>-3268</v>
          </cell>
          <cell r="CO581">
            <v>-285.79999999981374</v>
          </cell>
          <cell r="CP581">
            <v>0</v>
          </cell>
          <cell r="CQ581">
            <v>0</v>
          </cell>
          <cell r="CR581">
            <v>-1.3000000007450581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-1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-0.29999999981373549</v>
          </cell>
          <cell r="DC581">
            <v>0</v>
          </cell>
          <cell r="DD581">
            <v>0</v>
          </cell>
          <cell r="DE581">
            <v>-3.1000000014901161</v>
          </cell>
          <cell r="DF581">
            <v>0</v>
          </cell>
          <cell r="DG581">
            <v>-9.9999999860301614E-2</v>
          </cell>
          <cell r="DH581">
            <v>-9.9999999860301614E-2</v>
          </cell>
          <cell r="DI581">
            <v>-0.29999999981373549</v>
          </cell>
          <cell r="DJ581">
            <v>-1.6000000000931323</v>
          </cell>
          <cell r="DK581">
            <v>-1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-2302.2999999998137</v>
          </cell>
          <cell r="G583">
            <v>-1458.3999999999069</v>
          </cell>
          <cell r="H583">
            <v>-1748.3000000000466</v>
          </cell>
          <cell r="I583">
            <v>1034.3999999999069</v>
          </cell>
          <cell r="J583">
            <v>-153.27300000000105</v>
          </cell>
          <cell r="K583">
            <v>-1104.7600000000093</v>
          </cell>
          <cell r="L583">
            <v>-5847.0999999998603</v>
          </cell>
          <cell r="M583">
            <v>-3887.5</v>
          </cell>
          <cell r="N583">
            <v>-3256</v>
          </cell>
          <cell r="O583">
            <v>-3038</v>
          </cell>
          <cell r="P583">
            <v>0</v>
          </cell>
          <cell r="Q583">
            <v>-1664.7000000001863</v>
          </cell>
          <cell r="R583">
            <v>-20694.699999999255</v>
          </cell>
          <cell r="S583">
            <v>-3307.5999999996275</v>
          </cell>
          <cell r="T583">
            <v>-1380.8999999999069</v>
          </cell>
          <cell r="U583">
            <v>-1596</v>
          </cell>
          <cell r="V583">
            <v>-3199.3999999999069</v>
          </cell>
          <cell r="W583">
            <v>0</v>
          </cell>
          <cell r="X583">
            <v>0</v>
          </cell>
          <cell r="Y583">
            <v>-2988.3000000000466</v>
          </cell>
          <cell r="Z583">
            <v>-2339.3000000000466</v>
          </cell>
          <cell r="AA583">
            <v>-2438.6000000000931</v>
          </cell>
          <cell r="AB583">
            <v>-3444.6000000000931</v>
          </cell>
          <cell r="AC583">
            <v>0</v>
          </cell>
          <cell r="AD583">
            <v>0</v>
          </cell>
          <cell r="AE583">
            <v>-24526.199999999255</v>
          </cell>
          <cell r="AF583">
            <v>-263.29999999981374</v>
          </cell>
          <cell r="AG583">
            <v>-1814.6999999999534</v>
          </cell>
          <cell r="AH583">
            <v>-1390</v>
          </cell>
          <cell r="AI583">
            <v>-1954.6000000000931</v>
          </cell>
          <cell r="AJ583">
            <v>0</v>
          </cell>
          <cell r="AK583">
            <v>0</v>
          </cell>
          <cell r="AL583">
            <v>-5502</v>
          </cell>
          <cell r="AM583">
            <v>-5677.1999999999534</v>
          </cell>
          <cell r="AN583">
            <v>-2451.3999999999069</v>
          </cell>
          <cell r="AO583">
            <v>-5411.3999999999069</v>
          </cell>
          <cell r="AP583">
            <v>0</v>
          </cell>
          <cell r="AQ583">
            <v>-61.599999999860302</v>
          </cell>
          <cell r="AR583">
            <v>-22281.699999999255</v>
          </cell>
          <cell r="AS583">
            <v>-200.79999999981374</v>
          </cell>
          <cell r="AT583">
            <v>0</v>
          </cell>
          <cell r="AU583">
            <v>-1759.7000000001863</v>
          </cell>
          <cell r="AV583">
            <v>-3234.9000000001397</v>
          </cell>
          <cell r="AW583">
            <v>0</v>
          </cell>
          <cell r="AX583">
            <v>-1089.1999999999534</v>
          </cell>
          <cell r="AY583">
            <v>-6428.3000000000466</v>
          </cell>
          <cell r="AZ583">
            <v>-5674.5</v>
          </cell>
          <cell r="BA583">
            <v>-1765.5</v>
          </cell>
          <cell r="BB583">
            <v>-2025.7999999998137</v>
          </cell>
          <cell r="BC583">
            <v>-103</v>
          </cell>
          <cell r="BD583">
            <v>0</v>
          </cell>
          <cell r="BE583">
            <v>-27140.694999996573</v>
          </cell>
          <cell r="BF583">
            <v>-164.60000000009313</v>
          </cell>
          <cell r="BG583">
            <v>0</v>
          </cell>
          <cell r="BH583">
            <v>-2667.2000000001863</v>
          </cell>
          <cell r="BI583">
            <v>-1955.2999999998137</v>
          </cell>
          <cell r="BJ583">
            <v>-138.49499999999534</v>
          </cell>
          <cell r="BK583">
            <v>-1736.8000000000466</v>
          </cell>
          <cell r="BL583">
            <v>-6465.5999999998603</v>
          </cell>
          <cell r="BM583">
            <v>-7646.3000000000466</v>
          </cell>
          <cell r="BN583">
            <v>-4624.3000000000466</v>
          </cell>
          <cell r="BO583">
            <v>-1387.3999999999069</v>
          </cell>
          <cell r="BP583">
            <v>0</v>
          </cell>
          <cell r="BQ583">
            <v>-354.69999999995343</v>
          </cell>
          <cell r="BR583">
            <v>-31249.519999999553</v>
          </cell>
          <cell r="BS583">
            <v>-610</v>
          </cell>
          <cell r="BT583">
            <v>-456.20000000018626</v>
          </cell>
          <cell r="BU583">
            <v>-3188.5</v>
          </cell>
          <cell r="BV583">
            <v>-3375.5</v>
          </cell>
          <cell r="BW583">
            <v>0</v>
          </cell>
          <cell r="BX583">
            <v>-1563.5600000000559</v>
          </cell>
          <cell r="BY583">
            <v>-3615.1999999999534</v>
          </cell>
          <cell r="BZ583">
            <v>-8003.7000000001863</v>
          </cell>
          <cell r="CA583">
            <v>-7011.4000000003725</v>
          </cell>
          <cell r="CB583">
            <v>-3387.8999999999069</v>
          </cell>
          <cell r="CC583">
            <v>-37.560000000055879</v>
          </cell>
          <cell r="CD583">
            <v>0</v>
          </cell>
          <cell r="CE583">
            <v>-32520.39499999769</v>
          </cell>
          <cell r="CF583">
            <v>0</v>
          </cell>
          <cell r="CG583">
            <v>-141.19999999995343</v>
          </cell>
          <cell r="CH583">
            <v>-23</v>
          </cell>
          <cell r="CI583">
            <v>-4855.5</v>
          </cell>
          <cell r="CJ583">
            <v>-869.15500000001339</v>
          </cell>
          <cell r="CK583">
            <v>-1873.5399999999208</v>
          </cell>
          <cell r="CL583">
            <v>-2954.5999999998603</v>
          </cell>
          <cell r="CM583">
            <v>-11647.299999999814</v>
          </cell>
          <cell r="CN583">
            <v>-4162.2000000001863</v>
          </cell>
          <cell r="CO583">
            <v>-5703.7999999998137</v>
          </cell>
          <cell r="CP583">
            <v>-276.80000000004657</v>
          </cell>
          <cell r="CQ583">
            <v>-13.300000000046566</v>
          </cell>
          <cell r="CR583">
            <v>-297.30000000074506</v>
          </cell>
          <cell r="CS583">
            <v>0</v>
          </cell>
          <cell r="CT583">
            <v>0</v>
          </cell>
          <cell r="CU583">
            <v>0</v>
          </cell>
          <cell r="CV583">
            <v>-95</v>
          </cell>
          <cell r="CW583">
            <v>0</v>
          </cell>
          <cell r="CX583">
            <v>-41</v>
          </cell>
          <cell r="CY583">
            <v>-20.400000000372529</v>
          </cell>
          <cell r="CZ583">
            <v>-30</v>
          </cell>
          <cell r="DA583">
            <v>-79.400000000372529</v>
          </cell>
          <cell r="DB583">
            <v>-31.5</v>
          </cell>
          <cell r="DC583">
            <v>0</v>
          </cell>
          <cell r="DD583">
            <v>0</v>
          </cell>
          <cell r="DE583">
            <v>-94.749999998137355</v>
          </cell>
          <cell r="DF583">
            <v>0</v>
          </cell>
          <cell r="DG583">
            <v>0</v>
          </cell>
          <cell r="DH583">
            <v>0</v>
          </cell>
          <cell r="DI583">
            <v>-8.2000000001862645</v>
          </cell>
          <cell r="DJ583">
            <v>0</v>
          </cell>
          <cell r="DK583">
            <v>-31.949999999953434</v>
          </cell>
          <cell r="DL583">
            <v>-3.8000000000465661</v>
          </cell>
          <cell r="DM583">
            <v>-7.8000000000465661</v>
          </cell>
          <cell r="DN583">
            <v>-36</v>
          </cell>
          <cell r="DO583">
            <v>-7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-1361.1000000000931</v>
          </cell>
          <cell r="G585">
            <v>-800.48200000007637</v>
          </cell>
          <cell r="H585">
            <v>-9.0600000000558794</v>
          </cell>
          <cell r="I585">
            <v>0</v>
          </cell>
          <cell r="J585">
            <v>-5.9960000000028231</v>
          </cell>
          <cell r="K585">
            <v>1847.4990000000689</v>
          </cell>
          <cell r="L585">
            <v>-2774.99599999981</v>
          </cell>
          <cell r="M585">
            <v>-1335.2760000000708</v>
          </cell>
          <cell r="N585">
            <v>-1813.9000000000233</v>
          </cell>
          <cell r="O585">
            <v>-404.69000000000233</v>
          </cell>
          <cell r="P585">
            <v>-1462.1000000000931</v>
          </cell>
          <cell r="Q585">
            <v>0</v>
          </cell>
          <cell r="R585">
            <v>-7921.4159999992698</v>
          </cell>
          <cell r="S585">
            <v>-23.063999999998487</v>
          </cell>
          <cell r="T585">
            <v>-1593.7630000000354</v>
          </cell>
          <cell r="U585">
            <v>-273.36100000003353</v>
          </cell>
          <cell r="V585">
            <v>0</v>
          </cell>
          <cell r="W585">
            <v>0</v>
          </cell>
          <cell r="X585">
            <v>-60.017999999996391</v>
          </cell>
          <cell r="Y585">
            <v>-2457.7040000001434</v>
          </cell>
          <cell r="Z585">
            <v>-1753.5559999998659</v>
          </cell>
          <cell r="AA585">
            <v>-210.80000000004657</v>
          </cell>
          <cell r="AB585">
            <v>-585.34999999997672</v>
          </cell>
          <cell r="AC585">
            <v>-963.79999999981374</v>
          </cell>
          <cell r="AD585">
            <v>0</v>
          </cell>
          <cell r="AE585">
            <v>-7289.9220000002533</v>
          </cell>
          <cell r="AF585">
            <v>-64.398000000001048</v>
          </cell>
          <cell r="AG585">
            <v>-55.199000000000524</v>
          </cell>
          <cell r="AH585">
            <v>0</v>
          </cell>
          <cell r="AI585">
            <v>0</v>
          </cell>
          <cell r="AJ585">
            <v>0</v>
          </cell>
          <cell r="AK585">
            <v>-204.9000000001397</v>
          </cell>
          <cell r="AL585">
            <v>-2391.5699999998324</v>
          </cell>
          <cell r="AM585">
            <v>-3614.7960000000894</v>
          </cell>
          <cell r="AN585">
            <v>-806.10000000009313</v>
          </cell>
          <cell r="AO585">
            <v>-87.459000000031665</v>
          </cell>
          <cell r="AP585">
            <v>-65.5</v>
          </cell>
          <cell r="AQ585">
            <v>0</v>
          </cell>
          <cell r="AR585">
            <v>-6376.1589999999851</v>
          </cell>
          <cell r="AS585">
            <v>-41.231999999996333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-152.39700000011362</v>
          </cell>
          <cell r="AY585">
            <v>-1480.6950000000652</v>
          </cell>
          <cell r="AZ585">
            <v>-3534.1950000000652</v>
          </cell>
          <cell r="BA585">
            <v>-1019.7000000001863</v>
          </cell>
          <cell r="BB585">
            <v>-131.3399999999674</v>
          </cell>
          <cell r="BC585">
            <v>-16.599999999860302</v>
          </cell>
          <cell r="BD585">
            <v>0</v>
          </cell>
          <cell r="BE585">
            <v>-5326.0769999977201</v>
          </cell>
          <cell r="BF585">
            <v>-64.402000000001863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-142.48499999986961</v>
          </cell>
          <cell r="BL585">
            <v>-2062.8100000000559</v>
          </cell>
          <cell r="BM585">
            <v>-2262.4199999999255</v>
          </cell>
          <cell r="BN585">
            <v>-716.69999999995343</v>
          </cell>
          <cell r="BO585">
            <v>-66.760000000009313</v>
          </cell>
          <cell r="BP585">
            <v>-10.5</v>
          </cell>
          <cell r="BQ585">
            <v>0</v>
          </cell>
          <cell r="BR585">
            <v>-436.59500000067055</v>
          </cell>
          <cell r="BS585">
            <v>0</v>
          </cell>
          <cell r="BT585">
            <v>-55.202000000004773</v>
          </cell>
          <cell r="BU585">
            <v>0</v>
          </cell>
          <cell r="BV585">
            <v>0</v>
          </cell>
          <cell r="BW585">
            <v>0</v>
          </cell>
          <cell r="BX585">
            <v>-82.695999999996275</v>
          </cell>
          <cell r="BY585">
            <v>143.04999999981374</v>
          </cell>
          <cell r="BZ585">
            <v>-279.98499999986961</v>
          </cell>
          <cell r="CA585">
            <v>-56.400000000139698</v>
          </cell>
          <cell r="CB585">
            <v>-97.062000000150874</v>
          </cell>
          <cell r="CC585">
            <v>-8.3000000000465661</v>
          </cell>
          <cell r="CD585">
            <v>0</v>
          </cell>
          <cell r="CE585">
            <v>-521.39499999955297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309.9749999998603</v>
          </cell>
          <cell r="CL585">
            <v>-259.53999999980442</v>
          </cell>
          <cell r="CM585">
            <v>-365.88999999989755</v>
          </cell>
          <cell r="CN585">
            <v>-166.89000000013039</v>
          </cell>
          <cell r="CO585">
            <v>-29.949999999953434</v>
          </cell>
          <cell r="CP585">
            <v>-9.1000000000931323</v>
          </cell>
          <cell r="CQ585">
            <v>0</v>
          </cell>
          <cell r="CR585">
            <v>-42.431000001728535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-10.100000000093132</v>
          </cell>
          <cell r="CY585">
            <v>-13.560999999986961</v>
          </cell>
          <cell r="CZ585">
            <v>-9.2000000001862645</v>
          </cell>
          <cell r="DA585">
            <v>-8.8300000000745058</v>
          </cell>
          <cell r="DB585">
            <v>-0.53999999992083758</v>
          </cell>
          <cell r="DC585">
            <v>-0.19999999995343387</v>
          </cell>
          <cell r="DD585">
            <v>0</v>
          </cell>
          <cell r="DE585">
            <v>-14.932000000029802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-5.0819999999366701</v>
          </cell>
          <cell r="DL585">
            <v>-2.3999999999068677</v>
          </cell>
          <cell r="DM585">
            <v>-3.8000000000465661</v>
          </cell>
          <cell r="DN585">
            <v>-3.6000000000931323</v>
          </cell>
          <cell r="DO585">
            <v>-5.0000000046566129E-2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-161.43799999999464</v>
          </cell>
          <cell r="G587">
            <v>0</v>
          </cell>
          <cell r="H587">
            <v>322.87599999998929</v>
          </cell>
          <cell r="I587">
            <v>322.875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161.43799999999464</v>
          </cell>
          <cell r="R587">
            <v>-488.90399999986403</v>
          </cell>
          <cell r="S587">
            <v>484.31200000001991</v>
          </cell>
          <cell r="T587">
            <v>0</v>
          </cell>
          <cell r="U587">
            <v>-807.18799999999464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-4.5899999999674037</v>
          </cell>
          <cell r="AA587">
            <v>0</v>
          </cell>
          <cell r="AB587">
            <v>0</v>
          </cell>
          <cell r="AC587">
            <v>-161.43799999999464</v>
          </cell>
          <cell r="AD587">
            <v>0</v>
          </cell>
          <cell r="AE587">
            <v>1130.0690000001341</v>
          </cell>
          <cell r="AF587">
            <v>484.31700000001001</v>
          </cell>
          <cell r="AG587">
            <v>161.4369999999908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161.43999999994412</v>
          </cell>
          <cell r="AP587">
            <v>161.43700000000536</v>
          </cell>
          <cell r="AQ587">
            <v>161.43799999999464</v>
          </cell>
          <cell r="AR587">
            <v>1284.6990000000224</v>
          </cell>
          <cell r="AS587">
            <v>484.31299999999464</v>
          </cell>
          <cell r="AT587">
            <v>-1.0000000038417056E-3</v>
          </cell>
          <cell r="AU587">
            <v>322.875</v>
          </cell>
          <cell r="AV587">
            <v>-161.43800000000192</v>
          </cell>
          <cell r="AW587">
            <v>161.43799999999464</v>
          </cell>
          <cell r="AX587">
            <v>0</v>
          </cell>
          <cell r="AY587">
            <v>154.63600000005681</v>
          </cell>
          <cell r="AZ587">
            <v>0</v>
          </cell>
          <cell r="BA587">
            <v>0</v>
          </cell>
          <cell r="BB587">
            <v>0</v>
          </cell>
          <cell r="BC587">
            <v>-161.43700000000536</v>
          </cell>
          <cell r="BD587">
            <v>484.31299999999464</v>
          </cell>
          <cell r="BE587">
            <v>795.29100000020117</v>
          </cell>
          <cell r="BF587">
            <v>322.86900000000605</v>
          </cell>
          <cell r="BG587">
            <v>0</v>
          </cell>
          <cell r="BH587">
            <v>0</v>
          </cell>
          <cell r="BI587">
            <v>-322.87599999998929</v>
          </cell>
          <cell r="BJ587">
            <v>645.75</v>
          </cell>
          <cell r="BK587">
            <v>0</v>
          </cell>
          <cell r="BL587">
            <v>154.1479999999865</v>
          </cell>
          <cell r="BM587">
            <v>-4.6100000000442378</v>
          </cell>
          <cell r="BN587">
            <v>0</v>
          </cell>
          <cell r="BO587">
            <v>1.0000000009313226E-2</v>
          </cell>
          <cell r="BP587">
            <v>-968.625</v>
          </cell>
          <cell r="BQ587">
            <v>968.625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-96.450000000011642</v>
          </cell>
          <cell r="G588">
            <v>-4.6999999999534339</v>
          </cell>
          <cell r="H588">
            <v>-63.875</v>
          </cell>
          <cell r="I588">
            <v>163.04999999998836</v>
          </cell>
          <cell r="J588">
            <v>0</v>
          </cell>
          <cell r="K588">
            <v>0</v>
          </cell>
          <cell r="L588">
            <v>-314.85000000009313</v>
          </cell>
          <cell r="M588">
            <v>-542.75</v>
          </cell>
          <cell r="N588">
            <v>-221.90000000002328</v>
          </cell>
          <cell r="O588">
            <v>-247.35000000009313</v>
          </cell>
          <cell r="P588">
            <v>-166.25</v>
          </cell>
          <cell r="Q588">
            <v>-137.55000000004657</v>
          </cell>
          <cell r="R588">
            <v>-1181.7000000011176</v>
          </cell>
          <cell r="S588">
            <v>0</v>
          </cell>
          <cell r="T588">
            <v>0</v>
          </cell>
          <cell r="U588">
            <v>0</v>
          </cell>
          <cell r="V588">
            <v>-274.19999999995343</v>
          </cell>
          <cell r="W588">
            <v>0</v>
          </cell>
          <cell r="X588">
            <v>-53.549999999988358</v>
          </cell>
          <cell r="Y588">
            <v>-476.59999999997672</v>
          </cell>
          <cell r="Z588">
            <v>-142.19999999995343</v>
          </cell>
          <cell r="AA588">
            <v>-26.700000000069849</v>
          </cell>
          <cell r="AB588">
            <v>-52.599999999976717</v>
          </cell>
          <cell r="AC588">
            <v>-82</v>
          </cell>
          <cell r="AD588">
            <v>-73.849999999976717</v>
          </cell>
          <cell r="AE588">
            <v>-1066.4899999983609</v>
          </cell>
          <cell r="AF588">
            <v>0</v>
          </cell>
          <cell r="AG588">
            <v>-57.300000000046566</v>
          </cell>
          <cell r="AH588">
            <v>-4.9500000000698492</v>
          </cell>
          <cell r="AI588">
            <v>-124.44999999995343</v>
          </cell>
          <cell r="AJ588">
            <v>0</v>
          </cell>
          <cell r="AK588">
            <v>-105.93999999994412</v>
          </cell>
          <cell r="AL588">
            <v>-132.30000000004657</v>
          </cell>
          <cell r="AM588">
            <v>-175.15000000002328</v>
          </cell>
          <cell r="AN588">
            <v>-188.70000000006985</v>
          </cell>
          <cell r="AO588">
            <v>-252.34999999997672</v>
          </cell>
          <cell r="AP588">
            <v>-25.349999999976717</v>
          </cell>
          <cell r="AQ588">
            <v>0</v>
          </cell>
          <cell r="AR588">
            <v>-961.17999999970198</v>
          </cell>
          <cell r="AS588">
            <v>0</v>
          </cell>
          <cell r="AT588">
            <v>-17.730000000039581</v>
          </cell>
          <cell r="AU588">
            <v>-237.45000000001164</v>
          </cell>
          <cell r="AV588">
            <v>-226.70000000001164</v>
          </cell>
          <cell r="AW588">
            <v>0</v>
          </cell>
          <cell r="AX588">
            <v>0</v>
          </cell>
          <cell r="AY588">
            <v>-166.70000000006985</v>
          </cell>
          <cell r="AZ588">
            <v>-166.60000000009313</v>
          </cell>
          <cell r="BA588">
            <v>0</v>
          </cell>
          <cell r="BB588">
            <v>-56.800000000046566</v>
          </cell>
          <cell r="BC588">
            <v>-89.200000000069849</v>
          </cell>
          <cell r="BD588">
            <v>0</v>
          </cell>
          <cell r="BE588">
            <v>-1323.2549999989569</v>
          </cell>
          <cell r="BF588">
            <v>0</v>
          </cell>
          <cell r="BG588">
            <v>0</v>
          </cell>
          <cell r="BH588">
            <v>-142.54999999998836</v>
          </cell>
          <cell r="BI588">
            <v>-173.125</v>
          </cell>
          <cell r="BJ588">
            <v>-114.68000000000029</v>
          </cell>
          <cell r="BK588">
            <v>0</v>
          </cell>
          <cell r="BL588">
            <v>-351</v>
          </cell>
          <cell r="BM588">
            <v>-158.79999999993015</v>
          </cell>
          <cell r="BN588">
            <v>-72.799999999930151</v>
          </cell>
          <cell r="BO588">
            <v>-284.05000000004657</v>
          </cell>
          <cell r="BP588">
            <v>-26.25</v>
          </cell>
          <cell r="BQ588">
            <v>0</v>
          </cell>
          <cell r="BR588">
            <v>-2117.0299999993294</v>
          </cell>
          <cell r="BS588">
            <v>0</v>
          </cell>
          <cell r="BT588">
            <v>-112.20000000001164</v>
          </cell>
          <cell r="BU588">
            <v>-150.94999999995343</v>
          </cell>
          <cell r="BV588">
            <v>-233.68000000005122</v>
          </cell>
          <cell r="BW588">
            <v>0</v>
          </cell>
          <cell r="BX588">
            <v>-140.20000000001164</v>
          </cell>
          <cell r="BY588">
            <v>-419.75</v>
          </cell>
          <cell r="BZ588">
            <v>-524.19999999995343</v>
          </cell>
          <cell r="CA588">
            <v>-146.59999999997672</v>
          </cell>
          <cell r="CB588">
            <v>-389.44999999995343</v>
          </cell>
          <cell r="CC588">
            <v>0</v>
          </cell>
          <cell r="CD588">
            <v>0</v>
          </cell>
          <cell r="CE588">
            <v>-1548.0999999996275</v>
          </cell>
          <cell r="CF588">
            <v>0</v>
          </cell>
          <cell r="CG588">
            <v>0</v>
          </cell>
          <cell r="CH588">
            <v>-217.39999999996508</v>
          </cell>
          <cell r="CI588">
            <v>-326.65000000002328</v>
          </cell>
          <cell r="CJ588">
            <v>0</v>
          </cell>
          <cell r="CK588">
            <v>-195.04999999998836</v>
          </cell>
          <cell r="CL588">
            <v>-266.75</v>
          </cell>
          <cell r="CM588">
            <v>-540.70000000006985</v>
          </cell>
          <cell r="CN588">
            <v>0</v>
          </cell>
          <cell r="CO588">
            <v>-1.5500000000465661</v>
          </cell>
          <cell r="CP588">
            <v>0</v>
          </cell>
          <cell r="CQ588">
            <v>0</v>
          </cell>
          <cell r="CR588">
            <v>-40.549999999813735</v>
          </cell>
          <cell r="CS588">
            <v>0</v>
          </cell>
          <cell r="CT588">
            <v>-1.25</v>
          </cell>
          <cell r="CU588">
            <v>-10.25</v>
          </cell>
          <cell r="CV588">
            <v>-11.5</v>
          </cell>
          <cell r="CW588">
            <v>0</v>
          </cell>
          <cell r="CX588">
            <v>-4.2999999999883585</v>
          </cell>
          <cell r="CY588">
            <v>-2.1000000000931323</v>
          </cell>
          <cell r="CZ588">
            <v>0</v>
          </cell>
          <cell r="DA588">
            <v>-9.6000000000931323</v>
          </cell>
          <cell r="DB588">
            <v>-1.5499999999301508</v>
          </cell>
          <cell r="DC588">
            <v>0</v>
          </cell>
          <cell r="DD588">
            <v>0</v>
          </cell>
          <cell r="DE588">
            <v>-23.004999999888241</v>
          </cell>
          <cell r="DF588">
            <v>-1.2999999999883585</v>
          </cell>
          <cell r="DG588">
            <v>0</v>
          </cell>
          <cell r="DH588">
            <v>0</v>
          </cell>
          <cell r="DI588">
            <v>-5.3499999999767169</v>
          </cell>
          <cell r="DJ588">
            <v>0</v>
          </cell>
          <cell r="DK588">
            <v>-1.9050000000279397</v>
          </cell>
          <cell r="DL588">
            <v>0</v>
          </cell>
          <cell r="DM588">
            <v>-2.1500000000232831</v>
          </cell>
          <cell r="DN588">
            <v>-5.9499999999534339</v>
          </cell>
          <cell r="DO588">
            <v>-6.3499999999767169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-4981.8999999999069</v>
          </cell>
          <cell r="G589">
            <v>-2313.1999999997206</v>
          </cell>
          <cell r="H589">
            <v>-1046.2000000001863</v>
          </cell>
          <cell r="I589">
            <v>-984.5999999998603</v>
          </cell>
          <cell r="J589">
            <v>-6246.3000000000466</v>
          </cell>
          <cell r="K589">
            <v>-2464.5999999998603</v>
          </cell>
          <cell r="L589">
            <v>-5822.4000000003725</v>
          </cell>
          <cell r="M589">
            <v>-6327.7999999998137</v>
          </cell>
          <cell r="N589">
            <v>-5399.7000000001863</v>
          </cell>
          <cell r="O589">
            <v>-794.55000000004657</v>
          </cell>
          <cell r="P589">
            <v>-1879.2999999998137</v>
          </cell>
          <cell r="Q589">
            <v>-1207</v>
          </cell>
          <cell r="R589">
            <v>-102125.39999999851</v>
          </cell>
          <cell r="S589">
            <v>-31726.299999999814</v>
          </cell>
          <cell r="T589">
            <v>-3042.1000000000931</v>
          </cell>
          <cell r="U589">
            <v>-1282.7999999998137</v>
          </cell>
          <cell r="V589">
            <v>-288.10000000009313</v>
          </cell>
          <cell r="W589">
            <v>-56560.399999999907</v>
          </cell>
          <cell r="X589">
            <v>10708.800000000047</v>
          </cell>
          <cell r="Y589">
            <v>-7016.2999999998137</v>
          </cell>
          <cell r="Z589">
            <v>-6008.2000000001863</v>
          </cell>
          <cell r="AA589">
            <v>-3012</v>
          </cell>
          <cell r="AB589">
            <v>-694.80000000004657</v>
          </cell>
          <cell r="AC589">
            <v>-3023.5</v>
          </cell>
          <cell r="AD589">
            <v>-179.70000000018626</v>
          </cell>
          <cell r="AE589">
            <v>-18501.309999998659</v>
          </cell>
          <cell r="AF589">
            <v>-146.79999999981374</v>
          </cell>
          <cell r="AG589">
            <v>-583.5999999998603</v>
          </cell>
          <cell r="AH589">
            <v>-41.900000000139698</v>
          </cell>
          <cell r="AI589">
            <v>-8.6000000000931323</v>
          </cell>
          <cell r="AJ589">
            <v>-17.5</v>
          </cell>
          <cell r="AK589">
            <v>-148.45999999996275</v>
          </cell>
          <cell r="AL589">
            <v>-7150</v>
          </cell>
          <cell r="AM589">
            <v>-5597</v>
          </cell>
          <cell r="AN589">
            <v>-3145.7999999998137</v>
          </cell>
          <cell r="AO589">
            <v>-35.25</v>
          </cell>
          <cell r="AP589">
            <v>-1448.5</v>
          </cell>
          <cell r="AQ589">
            <v>-177.89999999990687</v>
          </cell>
          <cell r="AR589">
            <v>-13403.140000000596</v>
          </cell>
          <cell r="AS589">
            <v>-438.60000000009313</v>
          </cell>
          <cell r="AT589">
            <v>-238.5999999998603</v>
          </cell>
          <cell r="AU589">
            <v>-49.399999999906868</v>
          </cell>
          <cell r="AV589">
            <v>-8.6000000000931323</v>
          </cell>
          <cell r="AW589">
            <v>4670.8999999999069</v>
          </cell>
          <cell r="AX589">
            <v>-466.59999999997672</v>
          </cell>
          <cell r="AY589">
            <v>-5579.5</v>
          </cell>
          <cell r="AZ589">
            <v>-6182</v>
          </cell>
          <cell r="BA589">
            <v>-2109.9000000003725</v>
          </cell>
          <cell r="BB589">
            <v>-35.639999999897555</v>
          </cell>
          <cell r="BC589">
            <v>-2882.5999999996275</v>
          </cell>
          <cell r="BD589">
            <v>-82.600000000093132</v>
          </cell>
          <cell r="BE589">
            <v>8780.9000000022352</v>
          </cell>
          <cell r="BF589">
            <v>-277.10000000009313</v>
          </cell>
          <cell r="BG589">
            <v>-177</v>
          </cell>
          <cell r="BH589">
            <v>-48.200000000186265</v>
          </cell>
          <cell r="BI589">
            <v>-12</v>
          </cell>
          <cell r="BJ589">
            <v>25991.800000000047</v>
          </cell>
          <cell r="BK589">
            <v>-1209.5999999998603</v>
          </cell>
          <cell r="BL589">
            <v>-6427</v>
          </cell>
          <cell r="BM589">
            <v>-4329.5</v>
          </cell>
          <cell r="BN589">
            <v>-3093</v>
          </cell>
          <cell r="BO589">
            <v>-37.5</v>
          </cell>
          <cell r="BP589">
            <v>-1389</v>
          </cell>
          <cell r="BQ589">
            <v>-211</v>
          </cell>
          <cell r="BR589">
            <v>-60197.140000004321</v>
          </cell>
          <cell r="BS589">
            <v>-2.6000000000931323</v>
          </cell>
          <cell r="BT589">
            <v>-71.5</v>
          </cell>
          <cell r="BU589">
            <v>-14.399999999906868</v>
          </cell>
          <cell r="BV589">
            <v>-17</v>
          </cell>
          <cell r="BW589">
            <v>-19</v>
          </cell>
          <cell r="BX589">
            <v>-2004.6000000000931</v>
          </cell>
          <cell r="BY589">
            <v>-52844.799999999814</v>
          </cell>
          <cell r="BZ589">
            <v>-3289.2000000001863</v>
          </cell>
          <cell r="CA589">
            <v>-1522.2999999998137</v>
          </cell>
          <cell r="CB589">
            <v>-9.2399999999906868</v>
          </cell>
          <cell r="CC589">
            <v>-395.20000000018626</v>
          </cell>
          <cell r="CD589">
            <v>-7.2999999998137355</v>
          </cell>
          <cell r="CE589">
            <v>-57795.89999999851</v>
          </cell>
          <cell r="CF589">
            <v>-2.7999999998137355</v>
          </cell>
          <cell r="CG589">
            <v>-68.899999999906868</v>
          </cell>
          <cell r="CH589">
            <v>-25.900000000139698</v>
          </cell>
          <cell r="CI589">
            <v>-25.199999999953434</v>
          </cell>
          <cell r="CJ589">
            <v>-32.099999999860302</v>
          </cell>
          <cell r="CK589">
            <v>-46988</v>
          </cell>
          <cell r="CL589">
            <v>-3218.2999999998137</v>
          </cell>
          <cell r="CM589">
            <v>-3828.2000000001863</v>
          </cell>
          <cell r="CN589">
            <v>-2421.6000000000931</v>
          </cell>
          <cell r="CO589">
            <v>-39.199999999953434</v>
          </cell>
          <cell r="CP589">
            <v>-942.20000000018626</v>
          </cell>
          <cell r="CQ589">
            <v>-203.5</v>
          </cell>
          <cell r="CR589">
            <v>-157.05000000074506</v>
          </cell>
          <cell r="CS589">
            <v>-0.29999999981373549</v>
          </cell>
          <cell r="CT589">
            <v>-1.6000000000931323</v>
          </cell>
          <cell r="CU589">
            <v>-0.5</v>
          </cell>
          <cell r="CV589">
            <v>-0.30000000004656613</v>
          </cell>
          <cell r="CW589">
            <v>-1.9000000001396984</v>
          </cell>
          <cell r="CX589">
            <v>-28.299999999813735</v>
          </cell>
          <cell r="CY589">
            <v>-25.299999999813735</v>
          </cell>
          <cell r="CZ589">
            <v>-23.599999999627471</v>
          </cell>
          <cell r="DA589">
            <v>-56.400000000372529</v>
          </cell>
          <cell r="DB589">
            <v>-1.6500000000232831</v>
          </cell>
          <cell r="DC589">
            <v>-16.299999999813735</v>
          </cell>
          <cell r="DD589">
            <v>-0.89999999990686774</v>
          </cell>
          <cell r="DE589">
            <v>-182.89999999478459</v>
          </cell>
          <cell r="DF589">
            <v>-0.10000000009313226</v>
          </cell>
          <cell r="DG589">
            <v>-1.0999999998603016</v>
          </cell>
          <cell r="DH589">
            <v>-0.10000000009313226</v>
          </cell>
          <cell r="DI589">
            <v>0</v>
          </cell>
          <cell r="DJ589">
            <v>-0.79999999981373549</v>
          </cell>
          <cell r="DK589">
            <v>-38.900000000139698</v>
          </cell>
          <cell r="DL589">
            <v>-24.599999999627471</v>
          </cell>
          <cell r="DM589">
            <v>-35.799999999813735</v>
          </cell>
          <cell r="DN589">
            <v>-59</v>
          </cell>
          <cell r="DO589">
            <v>-2.5</v>
          </cell>
          <cell r="DP589">
            <v>-17.400000000372529</v>
          </cell>
          <cell r="DQ589">
            <v>-2.6000000000931323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-84.200000000186265</v>
          </cell>
          <cell r="G590">
            <v>-71.400000000139698</v>
          </cell>
          <cell r="H590">
            <v>-70.399999999906868</v>
          </cell>
          <cell r="I590">
            <v>-36646.5</v>
          </cell>
          <cell r="J590">
            <v>-218.39999999990687</v>
          </cell>
          <cell r="K590">
            <v>-9856</v>
          </cell>
          <cell r="L590">
            <v>-1880</v>
          </cell>
          <cell r="M590">
            <v>-4297.7999999998137</v>
          </cell>
          <cell r="N590">
            <v>-448.5</v>
          </cell>
          <cell r="O590">
            <v>-137.10000000009313</v>
          </cell>
          <cell r="P590">
            <v>-281.5</v>
          </cell>
          <cell r="Q590">
            <v>-67.5</v>
          </cell>
          <cell r="R590">
            <v>-9057.3000000007451</v>
          </cell>
          <cell r="S590">
            <v>472.0999999998603</v>
          </cell>
          <cell r="T590">
            <v>-34.5</v>
          </cell>
          <cell r="U590">
            <v>-171.89999999990687</v>
          </cell>
          <cell r="V590">
            <v>0</v>
          </cell>
          <cell r="W590">
            <v>824</v>
          </cell>
          <cell r="X590">
            <v>-72.100000000093132</v>
          </cell>
          <cell r="Y590">
            <v>-2766.1999999999534</v>
          </cell>
          <cell r="Z590">
            <v>-6229.2999999998137</v>
          </cell>
          <cell r="AA590">
            <v>-931.60000000009313</v>
          </cell>
          <cell r="AB590">
            <v>-75.299999999813735</v>
          </cell>
          <cell r="AC590">
            <v>-72.5</v>
          </cell>
          <cell r="AD590">
            <v>0</v>
          </cell>
          <cell r="AE590">
            <v>-5020.7999999970198</v>
          </cell>
          <cell r="AF590">
            <v>0</v>
          </cell>
          <cell r="AG590">
            <v>-0.5</v>
          </cell>
          <cell r="AH590">
            <v>-0.29999999981373549</v>
          </cell>
          <cell r="AI590">
            <v>0</v>
          </cell>
          <cell r="AJ590">
            <v>0</v>
          </cell>
          <cell r="AK590">
            <v>0</v>
          </cell>
          <cell r="AL590">
            <v>-1097.2999999998137</v>
          </cell>
          <cell r="AM590">
            <v>-3855.2999999998137</v>
          </cell>
          <cell r="AN590">
            <v>-66.899999999906868</v>
          </cell>
          <cell r="AO590">
            <v>-0.5</v>
          </cell>
          <cell r="AP590">
            <v>0</v>
          </cell>
          <cell r="AQ590">
            <v>0</v>
          </cell>
          <cell r="AR590">
            <v>-5034.6000000014901</v>
          </cell>
          <cell r="AS590">
            <v>0</v>
          </cell>
          <cell r="AT590">
            <v>-0.39999999990686774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-3444.3000000000466</v>
          </cell>
          <cell r="AZ590">
            <v>-1550.7999999998137</v>
          </cell>
          <cell r="BA590">
            <v>-34.199999999953434</v>
          </cell>
          <cell r="BB590">
            <v>-9.9999999860301614E-2</v>
          </cell>
          <cell r="BC590">
            <v>-4.8000000000465661</v>
          </cell>
          <cell r="BD590">
            <v>0</v>
          </cell>
          <cell r="BE590">
            <v>-4771.6000000014901</v>
          </cell>
          <cell r="BF590">
            <v>0</v>
          </cell>
          <cell r="BG590">
            <v>-0.39999999990686774</v>
          </cell>
          <cell r="BH590">
            <v>-9.9999999860301614E-2</v>
          </cell>
          <cell r="BI590">
            <v>0</v>
          </cell>
          <cell r="BJ590">
            <v>-178.10000000009313</v>
          </cell>
          <cell r="BK590">
            <v>0</v>
          </cell>
          <cell r="BL590">
            <v>-703.5</v>
          </cell>
          <cell r="BM590">
            <v>-3858.8000000002794</v>
          </cell>
          <cell r="BN590">
            <v>-30.299999999813735</v>
          </cell>
          <cell r="BO590">
            <v>-0.40000000013969839</v>
          </cell>
          <cell r="BP590">
            <v>0</v>
          </cell>
          <cell r="BQ590">
            <v>0</v>
          </cell>
          <cell r="BR590">
            <v>244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249.20000000018626</v>
          </cell>
          <cell r="BZ590">
            <v>-2.5</v>
          </cell>
          <cell r="CA590">
            <v>-2.6999999999534339</v>
          </cell>
          <cell r="CB590">
            <v>0</v>
          </cell>
          <cell r="CC590">
            <v>0</v>
          </cell>
          <cell r="CD590">
            <v>0</v>
          </cell>
          <cell r="CE590">
            <v>-8.1999999992549419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-1.5</v>
          </cell>
          <cell r="CM590">
            <v>-2.6999999997206032</v>
          </cell>
          <cell r="CN590">
            <v>-4</v>
          </cell>
          <cell r="CO590">
            <v>0</v>
          </cell>
          <cell r="CP590">
            <v>0</v>
          </cell>
          <cell r="CQ590">
            <v>0</v>
          </cell>
          <cell r="CR590">
            <v>-0.19999999925494194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-9.9999999860301614E-2</v>
          </cell>
          <cell r="DA590">
            <v>-9.9999999860301614E-2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-1676.7550000000047</v>
          </cell>
          <cell r="S593">
            <v>0</v>
          </cell>
          <cell r="T593">
            <v>-106.61800000000221</v>
          </cell>
          <cell r="U593">
            <v>-129.26900000000387</v>
          </cell>
          <cell r="V593">
            <v>-132.43200000000252</v>
          </cell>
          <cell r="W593">
            <v>-219.74300000000221</v>
          </cell>
          <cell r="X593">
            <v>-392.93400000000111</v>
          </cell>
          <cell r="Y593">
            <v>-143.71299999999974</v>
          </cell>
          <cell r="Z593">
            <v>-111.99999999999636</v>
          </cell>
          <cell r="AA593">
            <v>-242.60799999999654</v>
          </cell>
          <cell r="AB593">
            <v>-155.14199999999983</v>
          </cell>
          <cell r="AC593">
            <v>-29.354999999999563</v>
          </cell>
          <cell r="AD593">
            <v>-12.940999999998894</v>
          </cell>
          <cell r="AE593">
            <v>-1378.9010000000126</v>
          </cell>
          <cell r="AF593">
            <v>0</v>
          </cell>
          <cell r="AG593">
            <v>-50.282000000002881</v>
          </cell>
          <cell r="AH593">
            <v>-160.23600000000079</v>
          </cell>
          <cell r="AI593">
            <v>-189.48999999999978</v>
          </cell>
          <cell r="AJ593">
            <v>-116.78299999999945</v>
          </cell>
          <cell r="AK593">
            <v>-357.57300000000032</v>
          </cell>
          <cell r="AL593">
            <v>-96.687000000001717</v>
          </cell>
          <cell r="AM593">
            <v>-81.70600000000195</v>
          </cell>
          <cell r="AN593">
            <v>-169.89400000000023</v>
          </cell>
          <cell r="AO593">
            <v>-123.48899999999776</v>
          </cell>
          <cell r="AP593">
            <v>-18.734000000004016</v>
          </cell>
          <cell r="AQ593">
            <v>-14.026999999998225</v>
          </cell>
          <cell r="AR593">
            <v>-1474.5649999999732</v>
          </cell>
          <cell r="AS593">
            <v>-5.7810000000026776</v>
          </cell>
          <cell r="AT593">
            <v>-17.15599999999904</v>
          </cell>
          <cell r="AU593">
            <v>-253.10999999999694</v>
          </cell>
          <cell r="AV593">
            <v>-193.26900000000023</v>
          </cell>
          <cell r="AW593">
            <v>-203.60800000000381</v>
          </cell>
          <cell r="AX593">
            <v>-335.71400000000358</v>
          </cell>
          <cell r="AY593">
            <v>-100.04899999999907</v>
          </cell>
          <cell r="AZ593">
            <v>-171.33899999999994</v>
          </cell>
          <cell r="BA593">
            <v>-143.30400000000009</v>
          </cell>
          <cell r="BB593">
            <v>-35.616000000001804</v>
          </cell>
          <cell r="BC593">
            <v>-15.618999999998778</v>
          </cell>
          <cell r="BD593">
            <v>0</v>
          </cell>
          <cell r="BE593">
            <v>-1388.8449999999721</v>
          </cell>
          <cell r="BF593">
            <v>-26.895000000000437</v>
          </cell>
          <cell r="BG593">
            <v>-22.399999999997817</v>
          </cell>
          <cell r="BH593">
            <v>-110.42700000000332</v>
          </cell>
          <cell r="BI593">
            <v>-329.14900000000125</v>
          </cell>
          <cell r="BJ593">
            <v>-317.7390000000014</v>
          </cell>
          <cell r="BK593">
            <v>-174.5580000000009</v>
          </cell>
          <cell r="BL593">
            <v>-47.044999999998254</v>
          </cell>
          <cell r="BM593">
            <v>-92.337000000003172</v>
          </cell>
          <cell r="BN593">
            <v>-83.690999999998894</v>
          </cell>
          <cell r="BO593">
            <v>-150.69099999999889</v>
          </cell>
          <cell r="BP593">
            <v>-5.3899999999957799</v>
          </cell>
          <cell r="BQ593">
            <v>-28.52299999999741</v>
          </cell>
          <cell r="BR593">
            <v>-1107.6600000000035</v>
          </cell>
          <cell r="BS593">
            <v>-9.8820000000050641</v>
          </cell>
          <cell r="BT593">
            <v>-46.662000000000262</v>
          </cell>
          <cell r="BU593">
            <v>-151.92000000000189</v>
          </cell>
          <cell r="BV593">
            <v>-129</v>
          </cell>
          <cell r="BW593">
            <v>-268.23099999999613</v>
          </cell>
          <cell r="BX593">
            <v>-219.58699999999953</v>
          </cell>
          <cell r="BY593">
            <v>-22.400000000001455</v>
          </cell>
          <cell r="BZ593">
            <v>-23.639999999999418</v>
          </cell>
          <cell r="CA593">
            <v>-167.48899999999776</v>
          </cell>
          <cell r="CB593">
            <v>-44.799999999999272</v>
          </cell>
          <cell r="CC593">
            <v>-24.048999999995431</v>
          </cell>
          <cell r="CD593">
            <v>0</v>
          </cell>
          <cell r="CE593">
            <v>-679.52099999994971</v>
          </cell>
          <cell r="CF593">
            <v>0</v>
          </cell>
          <cell r="CG593">
            <v>0</v>
          </cell>
          <cell r="CH593">
            <v>-30.915000000000873</v>
          </cell>
          <cell r="CI593">
            <v>-349.18699999999808</v>
          </cell>
          <cell r="CJ593">
            <v>-22.399999999997817</v>
          </cell>
          <cell r="CK593">
            <v>-68.044999999998254</v>
          </cell>
          <cell r="CL593">
            <v>-10.407999999999447</v>
          </cell>
          <cell r="CM593">
            <v>-22.400000000001455</v>
          </cell>
          <cell r="CN593">
            <v>-153.76599999999962</v>
          </cell>
          <cell r="CO593">
            <v>-22.400000000001455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6.0000000000000001E-3</v>
          </cell>
          <cell r="G604">
            <v>8.9999999999999993E-3</v>
          </cell>
          <cell r="H604">
            <v>1.7000000000000001E-2</v>
          </cell>
          <cell r="I604">
            <v>1.4E-2</v>
          </cell>
          <cell r="J604">
            <v>2.8000000000000001E-2</v>
          </cell>
          <cell r="K604">
            <v>2.9000000000000001E-2</v>
          </cell>
          <cell r="L604">
            <v>1.0999999999999999E-2</v>
          </cell>
          <cell r="M604">
            <v>1.2E-2</v>
          </cell>
          <cell r="N604">
            <v>1.0999999999999999E-2</v>
          </cell>
          <cell r="O604">
            <v>1.7000000000000001E-2</v>
          </cell>
          <cell r="P604">
            <v>8.0000000000000002E-3</v>
          </cell>
          <cell r="Q604">
            <v>3.0000000000000001E-3</v>
          </cell>
          <cell r="R604">
            <v>8.9999999999999993E-3</v>
          </cell>
          <cell r="S604">
            <v>1E-3</v>
          </cell>
          <cell r="T604">
            <v>1.0999999999999999E-2</v>
          </cell>
          <cell r="U604">
            <v>0.01</v>
          </cell>
          <cell r="V604">
            <v>1.7000000000000001E-2</v>
          </cell>
          <cell r="W604">
            <v>1.0999999999999999E-2</v>
          </cell>
          <cell r="X604">
            <v>2.1000000000000001E-2</v>
          </cell>
          <cell r="Y604">
            <v>1.0999999999999999E-2</v>
          </cell>
          <cell r="Z604">
            <v>0.01</v>
          </cell>
          <cell r="AA604">
            <v>8.9999999999999993E-3</v>
          </cell>
          <cell r="AB604">
            <v>8.9999999999999993E-3</v>
          </cell>
          <cell r="AC604">
            <v>3.0000000000000001E-3</v>
          </cell>
          <cell r="AD604">
            <v>2E-3</v>
          </cell>
          <cell r="AE604">
            <v>8.0000000000000002E-3</v>
          </cell>
          <cell r="AF604">
            <v>0</v>
          </cell>
          <cell r="AG604">
            <v>6.0000000000000001E-3</v>
          </cell>
          <cell r="AH604">
            <v>1.4E-2</v>
          </cell>
          <cell r="AI604">
            <v>1.7000000000000001E-2</v>
          </cell>
          <cell r="AJ604">
            <v>1.4999999999999999E-2</v>
          </cell>
          <cell r="AK604">
            <v>1.0999999999999999E-2</v>
          </cell>
          <cell r="AL604">
            <v>0.01</v>
          </cell>
          <cell r="AM604">
            <v>5.0000000000000001E-3</v>
          </cell>
          <cell r="AN604">
            <v>1.4999999999999999E-2</v>
          </cell>
          <cell r="AO604">
            <v>1.6E-2</v>
          </cell>
          <cell r="AP604">
            <v>3.0000000000000001E-3</v>
          </cell>
          <cell r="AQ604">
            <v>1E-3</v>
          </cell>
          <cell r="AR604">
            <v>8.9999999999999993E-3</v>
          </cell>
          <cell r="AS604">
            <v>1E-3</v>
          </cell>
          <cell r="AT604">
            <v>2E-3</v>
          </cell>
          <cell r="AU604">
            <v>6.0000000000000001E-3</v>
          </cell>
          <cell r="AV604">
            <v>2.7E-2</v>
          </cell>
          <cell r="AW604">
            <v>0.02</v>
          </cell>
          <cell r="AX604">
            <v>0.02</v>
          </cell>
          <cell r="AY604">
            <v>8.0000000000000002E-3</v>
          </cell>
          <cell r="AZ604">
            <v>0.01</v>
          </cell>
          <cell r="BA604">
            <v>1.7000000000000001E-2</v>
          </cell>
          <cell r="BB604">
            <v>7.0000000000000001E-3</v>
          </cell>
          <cell r="BC604">
            <v>6.0000000000000001E-3</v>
          </cell>
          <cell r="BD604">
            <v>0</v>
          </cell>
          <cell r="BE604">
            <v>8.0000000000000002E-3</v>
          </cell>
          <cell r="BF604">
            <v>1E-3</v>
          </cell>
          <cell r="BG604">
            <v>3.0000000000000001E-3</v>
          </cell>
          <cell r="BH604">
            <v>1.2999999999999999E-2</v>
          </cell>
          <cell r="BI604">
            <v>1.7000000000000001E-2</v>
          </cell>
          <cell r="BJ604">
            <v>2.1000000000000001E-2</v>
          </cell>
          <cell r="BK604">
            <v>2.3E-2</v>
          </cell>
          <cell r="BL604">
            <v>5.0000000000000001E-3</v>
          </cell>
          <cell r="BM604">
            <v>4.0000000000000001E-3</v>
          </cell>
          <cell r="BN604">
            <v>1.7999999999999999E-2</v>
          </cell>
          <cell r="BO604">
            <v>8.9999999999999993E-3</v>
          </cell>
          <cell r="BP604">
            <v>2E-3</v>
          </cell>
          <cell r="BQ604">
            <v>0</v>
          </cell>
          <cell r="BR604">
            <v>6.0000000000000001E-3</v>
          </cell>
          <cell r="BS604">
            <v>0</v>
          </cell>
          <cell r="BT604">
            <v>3.0000000000000001E-3</v>
          </cell>
          <cell r="BU604">
            <v>8.9999999999999993E-3</v>
          </cell>
          <cell r="BV604">
            <v>2.1999999999999999E-2</v>
          </cell>
          <cell r="BW604">
            <v>1.2999999999999999E-2</v>
          </cell>
          <cell r="BX604">
            <v>1.4999999999999999E-2</v>
          </cell>
          <cell r="BY604">
            <v>4.0000000000000001E-3</v>
          </cell>
          <cell r="BZ604">
            <v>4.0000000000000001E-3</v>
          </cell>
          <cell r="CA604">
            <v>8.9999999999999993E-3</v>
          </cell>
          <cell r="CB604">
            <v>4.0000000000000001E-3</v>
          </cell>
          <cell r="CC604">
            <v>0</v>
          </cell>
          <cell r="CD604">
            <v>0</v>
          </cell>
          <cell r="CE604">
            <v>4.0000000000000001E-3</v>
          </cell>
          <cell r="CF604">
            <v>0</v>
          </cell>
          <cell r="CG604">
            <v>0</v>
          </cell>
          <cell r="CH604">
            <v>7.0000000000000001E-3</v>
          </cell>
          <cell r="CI604">
            <v>1.9E-2</v>
          </cell>
          <cell r="CJ604">
            <v>7.0000000000000001E-3</v>
          </cell>
          <cell r="CK604">
            <v>8.9999999999999993E-3</v>
          </cell>
          <cell r="CL604">
            <v>0</v>
          </cell>
          <cell r="CM604">
            <v>1E-3</v>
          </cell>
          <cell r="CN604">
            <v>1.2999999999999999E-2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3.0000000000000001E-3</v>
          </cell>
          <cell r="G605">
            <v>2E-3</v>
          </cell>
          <cell r="H605">
            <v>1E-3</v>
          </cell>
          <cell r="I605">
            <v>0</v>
          </cell>
          <cell r="J605">
            <v>3.0000000000000001E-3</v>
          </cell>
          <cell r="K605">
            <v>1E-3</v>
          </cell>
          <cell r="L605">
            <v>5.0000000000000001E-3</v>
          </cell>
          <cell r="M605">
            <v>5.0000000000000001E-3</v>
          </cell>
          <cell r="N605">
            <v>6.0000000000000001E-3</v>
          </cell>
          <cell r="O605">
            <v>4.0000000000000001E-3</v>
          </cell>
          <cell r="P605">
            <v>5.0000000000000001E-3</v>
          </cell>
          <cell r="Q605">
            <v>1E-3</v>
          </cell>
          <cell r="R605">
            <v>4.0000000000000001E-3</v>
          </cell>
          <cell r="S605">
            <v>3.0000000000000001E-3</v>
          </cell>
          <cell r="T605">
            <v>2E-3</v>
          </cell>
          <cell r="U605">
            <v>3.0000000000000001E-3</v>
          </cell>
          <cell r="V605">
            <v>3.0000000000000001E-3</v>
          </cell>
          <cell r="W605">
            <v>8.9999999999999993E-3</v>
          </cell>
          <cell r="X605">
            <v>4.0000000000000001E-3</v>
          </cell>
          <cell r="Y605">
            <v>6.0000000000000001E-3</v>
          </cell>
          <cell r="Z605">
            <v>6.0000000000000001E-3</v>
          </cell>
          <cell r="AA605">
            <v>3.0000000000000001E-3</v>
          </cell>
          <cell r="AB605">
            <v>4.0000000000000001E-3</v>
          </cell>
          <cell r="AC605">
            <v>4.0000000000000001E-3</v>
          </cell>
          <cell r="AD605">
            <v>2E-3</v>
          </cell>
          <cell r="AE605">
            <v>3.0000000000000001E-3</v>
          </cell>
          <cell r="AF605">
            <v>3.0000000000000001E-3</v>
          </cell>
          <cell r="AG605">
            <v>3.0000000000000001E-3</v>
          </cell>
          <cell r="AH605">
            <v>3.0000000000000001E-3</v>
          </cell>
          <cell r="AI605">
            <v>1E-3</v>
          </cell>
          <cell r="AJ605">
            <v>8.9999999999999993E-3</v>
          </cell>
          <cell r="AK605">
            <v>4.0000000000000001E-3</v>
          </cell>
          <cell r="AL605">
            <v>5.0000000000000001E-3</v>
          </cell>
          <cell r="AM605">
            <v>5.0000000000000001E-3</v>
          </cell>
          <cell r="AN605">
            <v>4.0000000000000001E-3</v>
          </cell>
          <cell r="AO605">
            <v>2E-3</v>
          </cell>
          <cell r="AP605">
            <v>4.0000000000000001E-3</v>
          </cell>
          <cell r="AQ605">
            <v>1E-3</v>
          </cell>
          <cell r="AR605">
            <v>4.0000000000000001E-3</v>
          </cell>
          <cell r="AS605">
            <v>2E-3</v>
          </cell>
          <cell r="AT605">
            <v>4.0000000000000001E-3</v>
          </cell>
          <cell r="AU605">
            <v>7.0000000000000001E-3</v>
          </cell>
          <cell r="AV605">
            <v>1E-3</v>
          </cell>
          <cell r="AW605">
            <v>7.0000000000000001E-3</v>
          </cell>
          <cell r="AX605">
            <v>4.0000000000000001E-3</v>
          </cell>
          <cell r="AY605">
            <v>6.0000000000000001E-3</v>
          </cell>
          <cell r="AZ605">
            <v>4.0000000000000001E-3</v>
          </cell>
          <cell r="BA605">
            <v>4.0000000000000001E-3</v>
          </cell>
          <cell r="BB605">
            <v>6.0000000000000001E-3</v>
          </cell>
          <cell r="BC605">
            <v>4.0000000000000001E-3</v>
          </cell>
          <cell r="BD605">
            <v>0</v>
          </cell>
          <cell r="BE605">
            <v>4.0000000000000001E-3</v>
          </cell>
          <cell r="BF605">
            <v>0</v>
          </cell>
          <cell r="BG605">
            <v>5.0000000000000001E-3</v>
          </cell>
          <cell r="BH605">
            <v>4.0000000000000001E-3</v>
          </cell>
          <cell r="BI605">
            <v>6.0000000000000001E-3</v>
          </cell>
          <cell r="BJ605">
            <v>8.9999999999999993E-3</v>
          </cell>
          <cell r="BK605">
            <v>0.01</v>
          </cell>
          <cell r="BL605">
            <v>4.0000000000000001E-3</v>
          </cell>
          <cell r="BM605">
            <v>4.0000000000000001E-3</v>
          </cell>
          <cell r="BN605">
            <v>3.0000000000000001E-3</v>
          </cell>
          <cell r="BO605">
            <v>5.0000000000000001E-3</v>
          </cell>
          <cell r="BP605">
            <v>2E-3</v>
          </cell>
          <cell r="BQ605">
            <v>0</v>
          </cell>
          <cell r="BR605">
            <v>3.0000000000000001E-3</v>
          </cell>
          <cell r="BS605">
            <v>0</v>
          </cell>
          <cell r="BT605">
            <v>3.0000000000000001E-3</v>
          </cell>
          <cell r="BU605">
            <v>4.0000000000000001E-3</v>
          </cell>
          <cell r="BV605">
            <v>7.0000000000000001E-3</v>
          </cell>
          <cell r="BW605">
            <v>4.0000000000000001E-3</v>
          </cell>
          <cell r="BX605">
            <v>8.0000000000000002E-3</v>
          </cell>
          <cell r="BY605">
            <v>4.0000000000000001E-3</v>
          </cell>
          <cell r="BZ605">
            <v>3.0000000000000001E-3</v>
          </cell>
          <cell r="CA605">
            <v>1E-3</v>
          </cell>
          <cell r="CB605">
            <v>2E-3</v>
          </cell>
          <cell r="CC605">
            <v>4.0000000000000001E-3</v>
          </cell>
          <cell r="CD605">
            <v>0</v>
          </cell>
          <cell r="CE605">
            <v>2E-3</v>
          </cell>
          <cell r="CF605">
            <v>0</v>
          </cell>
          <cell r="CG605">
            <v>1E-3</v>
          </cell>
          <cell r="CH605">
            <v>4.0000000000000001E-3</v>
          </cell>
          <cell r="CI605">
            <v>8.0000000000000002E-3</v>
          </cell>
          <cell r="CJ605">
            <v>6.0000000000000001E-3</v>
          </cell>
          <cell r="CK605">
            <v>6.0000000000000001E-3</v>
          </cell>
          <cell r="CL605">
            <v>0</v>
          </cell>
          <cell r="CM605">
            <v>1E-3</v>
          </cell>
          <cell r="CN605">
            <v>2E-3</v>
          </cell>
          <cell r="CO605">
            <v>2E-3</v>
          </cell>
          <cell r="CP605">
            <v>1E-3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-1E-3</v>
          </cell>
          <cell r="J607">
            <v>2E-3</v>
          </cell>
          <cell r="K607">
            <v>1E-3</v>
          </cell>
          <cell r="L607">
            <v>1E-3</v>
          </cell>
          <cell r="M607">
            <v>0</v>
          </cell>
          <cell r="N607">
            <v>1E-3</v>
          </cell>
          <cell r="O607">
            <v>2E-3</v>
          </cell>
          <cell r="P607">
            <v>0</v>
          </cell>
          <cell r="Q607">
            <v>0</v>
          </cell>
          <cell r="R607">
            <v>1E-3</v>
          </cell>
          <cell r="S607">
            <v>-1E-3</v>
          </cell>
          <cell r="T607">
            <v>1E-3</v>
          </cell>
          <cell r="U607">
            <v>0</v>
          </cell>
          <cell r="V607">
            <v>1E-3</v>
          </cell>
          <cell r="W607">
            <v>2E-3</v>
          </cell>
          <cell r="X607">
            <v>0</v>
          </cell>
          <cell r="Y607">
            <v>1E-3</v>
          </cell>
          <cell r="Z607">
            <v>1E-3</v>
          </cell>
          <cell r="AA607">
            <v>0</v>
          </cell>
          <cell r="AB607">
            <v>1E-3</v>
          </cell>
          <cell r="AC607">
            <v>1E-3</v>
          </cell>
          <cell r="AD607">
            <v>1E-3</v>
          </cell>
          <cell r="AE607">
            <v>1E-3</v>
          </cell>
          <cell r="AF607">
            <v>1E-3</v>
          </cell>
          <cell r="AG607">
            <v>1E-3</v>
          </cell>
          <cell r="AH607">
            <v>0</v>
          </cell>
          <cell r="AI607">
            <v>0</v>
          </cell>
          <cell r="AJ607">
            <v>1E-3</v>
          </cell>
          <cell r="AK607">
            <v>0</v>
          </cell>
          <cell r="AL607">
            <v>1E-3</v>
          </cell>
          <cell r="AM607">
            <v>0</v>
          </cell>
          <cell r="AN607">
            <v>0</v>
          </cell>
          <cell r="AO607">
            <v>2E-3</v>
          </cell>
          <cell r="AP607">
            <v>0</v>
          </cell>
          <cell r="AQ607">
            <v>1E-3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2E-3</v>
          </cell>
          <cell r="G608">
            <v>2E-3</v>
          </cell>
          <cell r="H608">
            <v>1E-3</v>
          </cell>
          <cell r="I608">
            <v>0</v>
          </cell>
          <cell r="J608">
            <v>2E-3</v>
          </cell>
          <cell r="K608">
            <v>1E-3</v>
          </cell>
          <cell r="L608">
            <v>4.0000000000000001E-3</v>
          </cell>
          <cell r="M608">
            <v>4.0000000000000001E-3</v>
          </cell>
          <cell r="N608">
            <v>3.0000000000000001E-3</v>
          </cell>
          <cell r="O608">
            <v>2E-3</v>
          </cell>
          <cell r="P608">
            <v>2E-3</v>
          </cell>
          <cell r="Q608">
            <v>2E-3</v>
          </cell>
          <cell r="R608">
            <v>3.0000000000000001E-3</v>
          </cell>
          <cell r="S608">
            <v>2E-3</v>
          </cell>
          <cell r="T608">
            <v>2E-3</v>
          </cell>
          <cell r="U608">
            <v>1E-3</v>
          </cell>
          <cell r="V608">
            <v>1E-3</v>
          </cell>
          <cell r="W608">
            <v>3.0000000000000001E-3</v>
          </cell>
          <cell r="X608">
            <v>4.0000000000000001E-3</v>
          </cell>
          <cell r="Y608">
            <v>5.0000000000000001E-3</v>
          </cell>
          <cell r="Z608">
            <v>4.0000000000000001E-3</v>
          </cell>
          <cell r="AA608">
            <v>3.0000000000000001E-3</v>
          </cell>
          <cell r="AB608">
            <v>3.0000000000000001E-3</v>
          </cell>
          <cell r="AC608">
            <v>2E-3</v>
          </cell>
          <cell r="AD608">
            <v>1E-3</v>
          </cell>
          <cell r="AE608">
            <v>3.0000000000000001E-3</v>
          </cell>
          <cell r="AF608">
            <v>1E-3</v>
          </cell>
          <cell r="AG608">
            <v>2E-3</v>
          </cell>
          <cell r="AH608">
            <v>3.0000000000000001E-3</v>
          </cell>
          <cell r="AI608">
            <v>2E-3</v>
          </cell>
          <cell r="AJ608">
            <v>4.0000000000000001E-3</v>
          </cell>
          <cell r="AK608">
            <v>3.0000000000000001E-3</v>
          </cell>
          <cell r="AL608">
            <v>4.0000000000000001E-3</v>
          </cell>
          <cell r="AM608">
            <v>4.0000000000000001E-3</v>
          </cell>
          <cell r="AN608">
            <v>2E-3</v>
          </cell>
          <cell r="AO608">
            <v>3.0000000000000001E-3</v>
          </cell>
          <cell r="AP608">
            <v>2E-3</v>
          </cell>
          <cell r="AQ608">
            <v>0</v>
          </cell>
          <cell r="AR608">
            <v>3.0000000000000001E-3</v>
          </cell>
          <cell r="AS608">
            <v>1E-3</v>
          </cell>
          <cell r="AT608">
            <v>2E-3</v>
          </cell>
          <cell r="AU608">
            <v>3.0000000000000001E-3</v>
          </cell>
          <cell r="AV608">
            <v>2E-3</v>
          </cell>
          <cell r="AW608">
            <v>5.0000000000000001E-3</v>
          </cell>
          <cell r="AX608">
            <v>5.0000000000000001E-3</v>
          </cell>
          <cell r="AY608">
            <v>4.0000000000000001E-3</v>
          </cell>
          <cell r="AZ608">
            <v>4.0000000000000001E-3</v>
          </cell>
          <cell r="BA608">
            <v>3.0000000000000001E-3</v>
          </cell>
          <cell r="BB608">
            <v>3.0000000000000001E-3</v>
          </cell>
          <cell r="BC608">
            <v>2E-3</v>
          </cell>
          <cell r="BD608">
            <v>1E-3</v>
          </cell>
          <cell r="BE608">
            <v>3.0000000000000001E-3</v>
          </cell>
          <cell r="BF608">
            <v>1E-3</v>
          </cell>
          <cell r="BG608">
            <v>2E-3</v>
          </cell>
          <cell r="BH608">
            <v>2E-3</v>
          </cell>
          <cell r="BI608">
            <v>1E-3</v>
          </cell>
          <cell r="BJ608">
            <v>5.0000000000000001E-3</v>
          </cell>
          <cell r="BK608">
            <v>5.0000000000000001E-3</v>
          </cell>
          <cell r="BL608">
            <v>3.0000000000000001E-3</v>
          </cell>
          <cell r="BM608">
            <v>5.0000000000000001E-3</v>
          </cell>
          <cell r="BN608">
            <v>3.0000000000000001E-3</v>
          </cell>
          <cell r="BO608">
            <v>3.0000000000000001E-3</v>
          </cell>
          <cell r="BP608">
            <v>2E-3</v>
          </cell>
          <cell r="BQ608">
            <v>0</v>
          </cell>
          <cell r="BR608">
            <v>2E-3</v>
          </cell>
          <cell r="BS608">
            <v>1E-3</v>
          </cell>
          <cell r="BT608">
            <v>1E-3</v>
          </cell>
          <cell r="BU608">
            <v>3.0000000000000001E-3</v>
          </cell>
          <cell r="BV608">
            <v>4.0000000000000001E-3</v>
          </cell>
          <cell r="BW608">
            <v>6.0000000000000001E-3</v>
          </cell>
          <cell r="BX608">
            <v>5.0000000000000001E-3</v>
          </cell>
          <cell r="BY608">
            <v>2E-3</v>
          </cell>
          <cell r="BZ608">
            <v>2E-3</v>
          </cell>
          <cell r="CA608">
            <v>3.0000000000000001E-3</v>
          </cell>
          <cell r="CB608">
            <v>3.0000000000000001E-3</v>
          </cell>
          <cell r="CC608">
            <v>2E-3</v>
          </cell>
          <cell r="CD608">
            <v>0</v>
          </cell>
          <cell r="CE608">
            <v>2E-3</v>
          </cell>
          <cell r="CF608">
            <v>0</v>
          </cell>
          <cell r="CG608">
            <v>1E-3</v>
          </cell>
          <cell r="CH608">
            <v>3.0000000000000001E-3</v>
          </cell>
          <cell r="CI608">
            <v>4.0000000000000001E-3</v>
          </cell>
          <cell r="CJ608">
            <v>5.0000000000000001E-3</v>
          </cell>
          <cell r="CK608">
            <v>5.0000000000000001E-3</v>
          </cell>
          <cell r="CL608">
            <v>1E-3</v>
          </cell>
          <cell r="CM608">
            <v>1E-3</v>
          </cell>
          <cell r="CN608">
            <v>2E-3</v>
          </cell>
          <cell r="CO608">
            <v>1E-3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4.0000000000000001E-3</v>
          </cell>
          <cell r="G609">
            <v>6.0000000000000001E-3</v>
          </cell>
          <cell r="H609">
            <v>7.0000000000000001E-3</v>
          </cell>
          <cell r="I609">
            <v>7.0000000000000001E-3</v>
          </cell>
          <cell r="J609">
            <v>1.2E-2</v>
          </cell>
          <cell r="K609">
            <v>1.7000000000000001E-2</v>
          </cell>
          <cell r="L609">
            <v>8.9999999999999993E-3</v>
          </cell>
          <cell r="M609">
            <v>0.01</v>
          </cell>
          <cell r="N609">
            <v>8.0000000000000002E-3</v>
          </cell>
          <cell r="O609">
            <v>7.0000000000000001E-3</v>
          </cell>
          <cell r="P609">
            <v>4.0000000000000001E-3</v>
          </cell>
          <cell r="Q609">
            <v>2E-3</v>
          </cell>
          <cell r="R609">
            <v>7.0000000000000001E-3</v>
          </cell>
          <cell r="S609">
            <v>2E-3</v>
          </cell>
          <cell r="T609">
            <v>6.0000000000000001E-3</v>
          </cell>
          <cell r="U609">
            <v>8.0000000000000002E-3</v>
          </cell>
          <cell r="V609">
            <v>8.0000000000000002E-3</v>
          </cell>
          <cell r="W609">
            <v>1.0999999999999999E-2</v>
          </cell>
          <cell r="X609">
            <v>1.0999999999999999E-2</v>
          </cell>
          <cell r="Y609">
            <v>8.9999999999999993E-3</v>
          </cell>
          <cell r="Z609">
            <v>1.0999999999999999E-2</v>
          </cell>
          <cell r="AA609">
            <v>8.0000000000000002E-3</v>
          </cell>
          <cell r="AB609">
            <v>6.0000000000000001E-3</v>
          </cell>
          <cell r="AC609">
            <v>4.0000000000000001E-3</v>
          </cell>
          <cell r="AD609">
            <v>2E-3</v>
          </cell>
          <cell r="AE609">
            <v>7.0000000000000001E-3</v>
          </cell>
          <cell r="AF609">
            <v>3.0000000000000001E-3</v>
          </cell>
          <cell r="AG609">
            <v>4.0000000000000001E-3</v>
          </cell>
          <cell r="AH609">
            <v>8.0000000000000002E-3</v>
          </cell>
          <cell r="AI609">
            <v>8.9999999999999993E-3</v>
          </cell>
          <cell r="AJ609">
            <v>1.4999999999999999E-2</v>
          </cell>
          <cell r="AK609">
            <v>1.2E-2</v>
          </cell>
          <cell r="AL609">
            <v>8.9999999999999993E-3</v>
          </cell>
          <cell r="AM609">
            <v>8.9999999999999993E-3</v>
          </cell>
          <cell r="AN609">
            <v>8.0000000000000002E-3</v>
          </cell>
          <cell r="AO609">
            <v>6.0000000000000001E-3</v>
          </cell>
          <cell r="AP609">
            <v>5.0000000000000001E-3</v>
          </cell>
          <cell r="AQ609">
            <v>2E-3</v>
          </cell>
          <cell r="AR609">
            <v>7.0000000000000001E-3</v>
          </cell>
          <cell r="AS609">
            <v>2E-3</v>
          </cell>
          <cell r="AT609">
            <v>5.0000000000000001E-3</v>
          </cell>
          <cell r="AU609">
            <v>7.0000000000000001E-3</v>
          </cell>
          <cell r="AV609">
            <v>1.0999999999999999E-2</v>
          </cell>
          <cell r="AW609">
            <v>1.4999999999999999E-2</v>
          </cell>
          <cell r="AX609">
            <v>1.2E-2</v>
          </cell>
          <cell r="AY609">
            <v>8.0000000000000002E-3</v>
          </cell>
          <cell r="AZ609">
            <v>8.0000000000000002E-3</v>
          </cell>
          <cell r="BA609">
            <v>8.0000000000000002E-3</v>
          </cell>
          <cell r="BB609">
            <v>8.0000000000000002E-3</v>
          </cell>
          <cell r="BC609">
            <v>5.0000000000000001E-3</v>
          </cell>
          <cell r="BD609">
            <v>1E-3</v>
          </cell>
          <cell r="BE609">
            <v>7.0000000000000001E-3</v>
          </cell>
          <cell r="BF609">
            <v>2E-3</v>
          </cell>
          <cell r="BG609">
            <v>5.0000000000000001E-3</v>
          </cell>
          <cell r="BH609">
            <v>8.9999999999999993E-3</v>
          </cell>
          <cell r="BI609">
            <v>0.01</v>
          </cell>
          <cell r="BJ609">
            <v>1.4E-2</v>
          </cell>
          <cell r="BK609">
            <v>1.4E-2</v>
          </cell>
          <cell r="BL609">
            <v>8.0000000000000002E-3</v>
          </cell>
          <cell r="BM609">
            <v>5.0000000000000001E-3</v>
          </cell>
          <cell r="BN609">
            <v>8.9999999999999993E-3</v>
          </cell>
          <cell r="BO609">
            <v>6.0000000000000001E-3</v>
          </cell>
          <cell r="BP609">
            <v>4.0000000000000001E-3</v>
          </cell>
          <cell r="BQ609">
            <v>1E-3</v>
          </cell>
          <cell r="BR609">
            <v>6.0000000000000001E-3</v>
          </cell>
          <cell r="BS609">
            <v>1E-3</v>
          </cell>
          <cell r="BT609">
            <v>3.0000000000000001E-3</v>
          </cell>
          <cell r="BU609">
            <v>8.0000000000000002E-3</v>
          </cell>
          <cell r="BV609">
            <v>1.2E-2</v>
          </cell>
          <cell r="BW609">
            <v>1.4E-2</v>
          </cell>
          <cell r="BX609">
            <v>1.4999999999999999E-2</v>
          </cell>
          <cell r="BY609">
            <v>4.0000000000000001E-3</v>
          </cell>
          <cell r="BZ609">
            <v>5.0000000000000001E-3</v>
          </cell>
          <cell r="CA609">
            <v>8.9999999999999993E-3</v>
          </cell>
          <cell r="CB609">
            <v>6.0000000000000001E-3</v>
          </cell>
          <cell r="CC609">
            <v>2E-3</v>
          </cell>
          <cell r="CD609">
            <v>0</v>
          </cell>
          <cell r="CE609">
            <v>4.0000000000000001E-3</v>
          </cell>
          <cell r="CF609">
            <v>0</v>
          </cell>
          <cell r="CG609">
            <v>2E-3</v>
          </cell>
          <cell r="CH609">
            <v>8.0000000000000002E-3</v>
          </cell>
          <cell r="CI609">
            <v>1.2E-2</v>
          </cell>
          <cell r="CJ609">
            <v>0.01</v>
          </cell>
          <cell r="CK609">
            <v>1.0999999999999999E-2</v>
          </cell>
          <cell r="CL609">
            <v>1E-3</v>
          </cell>
          <cell r="CM609">
            <v>2E-3</v>
          </cell>
          <cell r="CN609">
            <v>8.9999999999999993E-3</v>
          </cell>
          <cell r="CO609">
            <v>3.0000000000000001E-3</v>
          </cell>
          <cell r="CP609">
            <v>2E-3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1E-3</v>
          </cell>
          <cell r="G610">
            <v>1E-3</v>
          </cell>
          <cell r="H610">
            <v>1E-3</v>
          </cell>
          <cell r="I610">
            <v>-4.0000000000000001E-3</v>
          </cell>
          <cell r="J610">
            <v>3.0000000000000001E-3</v>
          </cell>
          <cell r="K610">
            <v>1E-3</v>
          </cell>
          <cell r="L610">
            <v>3.0000000000000001E-3</v>
          </cell>
          <cell r="M610">
            <v>2E-3</v>
          </cell>
          <cell r="N610">
            <v>1E-3</v>
          </cell>
          <cell r="O610">
            <v>2E-3</v>
          </cell>
          <cell r="P610">
            <v>2E-3</v>
          </cell>
          <cell r="Q610">
            <v>3.0000000000000001E-3</v>
          </cell>
          <cell r="R610">
            <v>2E-3</v>
          </cell>
          <cell r="S610">
            <v>3.0000000000000001E-3</v>
          </cell>
          <cell r="T610">
            <v>1E-3</v>
          </cell>
          <cell r="U610">
            <v>1E-3</v>
          </cell>
          <cell r="V610">
            <v>1E-3</v>
          </cell>
          <cell r="W610">
            <v>0</v>
          </cell>
          <cell r="X610">
            <v>2E-3</v>
          </cell>
          <cell r="Y610">
            <v>2E-3</v>
          </cell>
          <cell r="Z610">
            <v>2E-3</v>
          </cell>
          <cell r="AA610">
            <v>1E-3</v>
          </cell>
          <cell r="AB610">
            <v>2E-3</v>
          </cell>
          <cell r="AC610">
            <v>1E-3</v>
          </cell>
          <cell r="AD610">
            <v>2E-3</v>
          </cell>
          <cell r="AE610">
            <v>2E-3</v>
          </cell>
          <cell r="AF610">
            <v>2E-3</v>
          </cell>
          <cell r="AG610">
            <v>3.0000000000000001E-3</v>
          </cell>
          <cell r="AH610">
            <v>2E-3</v>
          </cell>
          <cell r="AI610">
            <v>1E-3</v>
          </cell>
          <cell r="AJ610">
            <v>4.0000000000000001E-3</v>
          </cell>
          <cell r="AK610">
            <v>1E-3</v>
          </cell>
          <cell r="AL610">
            <v>2E-3</v>
          </cell>
          <cell r="AM610">
            <v>3.0000000000000001E-3</v>
          </cell>
          <cell r="AN610">
            <v>1E-3</v>
          </cell>
          <cell r="AO610">
            <v>2E-3</v>
          </cell>
          <cell r="AP610">
            <v>2E-3</v>
          </cell>
          <cell r="AQ610">
            <v>1E-3</v>
          </cell>
          <cell r="AR610">
            <v>2E-3</v>
          </cell>
          <cell r="AS610">
            <v>2E-3</v>
          </cell>
          <cell r="AT610">
            <v>2E-3</v>
          </cell>
          <cell r="AU610">
            <v>2E-3</v>
          </cell>
          <cell r="AV610">
            <v>1E-3</v>
          </cell>
          <cell r="AW610">
            <v>3.0000000000000001E-3</v>
          </cell>
          <cell r="AX610">
            <v>3.0000000000000001E-3</v>
          </cell>
          <cell r="AY610">
            <v>4.0000000000000001E-3</v>
          </cell>
          <cell r="AZ610">
            <v>3.0000000000000001E-3</v>
          </cell>
          <cell r="BA610">
            <v>1E-3</v>
          </cell>
          <cell r="BB610">
            <v>1E-3</v>
          </cell>
          <cell r="BC610">
            <v>3.0000000000000001E-3</v>
          </cell>
          <cell r="BD610">
            <v>2E-3</v>
          </cell>
          <cell r="BE610">
            <v>3.0000000000000001E-3</v>
          </cell>
          <cell r="BF610">
            <v>2E-3</v>
          </cell>
          <cell r="BG610">
            <v>2E-3</v>
          </cell>
          <cell r="BH610">
            <v>3.0000000000000001E-3</v>
          </cell>
          <cell r="BI610">
            <v>2E-3</v>
          </cell>
          <cell r="BJ610">
            <v>5.0000000000000001E-3</v>
          </cell>
          <cell r="BK610">
            <v>2E-3</v>
          </cell>
          <cell r="BL610">
            <v>4.0000000000000001E-3</v>
          </cell>
          <cell r="BM610">
            <v>5.0000000000000001E-3</v>
          </cell>
          <cell r="BN610">
            <v>1E-3</v>
          </cell>
          <cell r="BO610">
            <v>2E-3</v>
          </cell>
          <cell r="BP610">
            <v>2E-3</v>
          </cell>
          <cell r="BQ610">
            <v>1E-3</v>
          </cell>
          <cell r="BR610">
            <v>1E-3</v>
          </cell>
          <cell r="BS610">
            <v>0</v>
          </cell>
          <cell r="BT610">
            <v>0</v>
          </cell>
          <cell r="BU610">
            <v>1E-3</v>
          </cell>
          <cell r="BV610">
            <v>0</v>
          </cell>
          <cell r="BW610">
            <v>1E-3</v>
          </cell>
          <cell r="BX610">
            <v>1E-3</v>
          </cell>
          <cell r="BY610">
            <v>2E-3</v>
          </cell>
          <cell r="BZ610">
            <v>2E-3</v>
          </cell>
          <cell r="CA610">
            <v>1E-3</v>
          </cell>
          <cell r="CB610">
            <v>2E-3</v>
          </cell>
          <cell r="CC610">
            <v>1E-3</v>
          </cell>
          <cell r="CD610">
            <v>0</v>
          </cell>
          <cell r="CE610">
            <v>1E-3</v>
          </cell>
          <cell r="CF610">
            <v>0</v>
          </cell>
          <cell r="CG610">
            <v>0</v>
          </cell>
          <cell r="CH610">
            <v>1E-3</v>
          </cell>
          <cell r="CI610">
            <v>0</v>
          </cell>
          <cell r="CJ610">
            <v>3.0000000000000001E-3</v>
          </cell>
          <cell r="CK610">
            <v>1E-3</v>
          </cell>
          <cell r="CL610">
            <v>0</v>
          </cell>
          <cell r="CM610">
            <v>1E-3</v>
          </cell>
          <cell r="CN610">
            <v>1E-3</v>
          </cell>
          <cell r="CO610">
            <v>1E-3</v>
          </cell>
          <cell r="CP610">
            <v>1E-3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7.0000000000000001E-3</v>
          </cell>
          <cell r="G611">
            <v>4.0000000000000001E-3</v>
          </cell>
          <cell r="H611">
            <v>5.0000000000000001E-3</v>
          </cell>
          <cell r="I611">
            <v>-7.0000000000000001E-3</v>
          </cell>
          <cell r="J611">
            <v>8.0000000000000002E-3</v>
          </cell>
          <cell r="K611">
            <v>1.0999999999999999E-2</v>
          </cell>
          <cell r="L611">
            <v>7.0000000000000001E-3</v>
          </cell>
          <cell r="M611">
            <v>7.0000000000000001E-3</v>
          </cell>
          <cell r="N611">
            <v>3.0000000000000001E-3</v>
          </cell>
          <cell r="O611">
            <v>7.0000000000000001E-3</v>
          </cell>
          <cell r="P611">
            <v>5.0000000000000001E-3</v>
          </cell>
          <cell r="Q611">
            <v>8.9999999999999993E-3</v>
          </cell>
          <cell r="R611">
            <v>8.0000000000000002E-3</v>
          </cell>
          <cell r="S611">
            <v>7.0000000000000001E-3</v>
          </cell>
          <cell r="T611">
            <v>8.9999999999999993E-3</v>
          </cell>
          <cell r="U611">
            <v>5.0000000000000001E-3</v>
          </cell>
          <cell r="V611">
            <v>3.0000000000000001E-3</v>
          </cell>
          <cell r="W611">
            <v>2E-3</v>
          </cell>
          <cell r="X611">
            <v>1.6E-2</v>
          </cell>
          <cell r="Y611">
            <v>1.4E-2</v>
          </cell>
          <cell r="Z611">
            <v>1.0999999999999999E-2</v>
          </cell>
          <cell r="AA611">
            <v>4.0000000000000001E-3</v>
          </cell>
          <cell r="AB611">
            <v>1.2E-2</v>
          </cell>
          <cell r="AC611">
            <v>7.0000000000000001E-3</v>
          </cell>
          <cell r="AD611">
            <v>4.0000000000000001E-3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3.0000000000000001E-3</v>
          </cell>
          <cell r="H612">
            <v>5.0000000000000001E-3</v>
          </cell>
          <cell r="I612">
            <v>7.0000000000000001E-3</v>
          </cell>
          <cell r="J612">
            <v>8.0000000000000002E-3</v>
          </cell>
          <cell r="K612">
            <v>8.0000000000000002E-3</v>
          </cell>
          <cell r="L612">
            <v>2E-3</v>
          </cell>
          <cell r="M612">
            <v>3.0000000000000001E-3</v>
          </cell>
          <cell r="N612">
            <v>5.0000000000000001E-3</v>
          </cell>
          <cell r="O612">
            <v>4.0000000000000001E-3</v>
          </cell>
          <cell r="P612">
            <v>2E-3</v>
          </cell>
          <cell r="Q612">
            <v>0</v>
          </cell>
          <cell r="R612">
            <v>3.0000000000000001E-3</v>
          </cell>
          <cell r="S612">
            <v>0</v>
          </cell>
          <cell r="T612">
            <v>2E-3</v>
          </cell>
          <cell r="U612">
            <v>3.0000000000000001E-3</v>
          </cell>
          <cell r="V612">
            <v>6.0000000000000001E-3</v>
          </cell>
          <cell r="W612">
            <v>3.0000000000000001E-3</v>
          </cell>
          <cell r="X612">
            <v>6.0000000000000001E-3</v>
          </cell>
          <cell r="Y612">
            <v>2E-3</v>
          </cell>
          <cell r="Z612">
            <v>3.0000000000000001E-3</v>
          </cell>
          <cell r="AA612">
            <v>4.0000000000000001E-3</v>
          </cell>
          <cell r="AB612">
            <v>3.0000000000000001E-3</v>
          </cell>
          <cell r="AC612">
            <v>1E-3</v>
          </cell>
          <cell r="AD612">
            <v>0</v>
          </cell>
          <cell r="AE612">
            <v>3.0000000000000001E-3</v>
          </cell>
          <cell r="AF612">
            <v>0</v>
          </cell>
          <cell r="AG612">
            <v>0</v>
          </cell>
          <cell r="AH612">
            <v>4.0000000000000001E-3</v>
          </cell>
          <cell r="AI612">
            <v>6.0000000000000001E-3</v>
          </cell>
          <cell r="AJ612">
            <v>4.0000000000000001E-3</v>
          </cell>
          <cell r="AK612">
            <v>8.9999999999999993E-3</v>
          </cell>
          <cell r="AL612">
            <v>3.0000000000000001E-3</v>
          </cell>
          <cell r="AM612">
            <v>4.0000000000000001E-3</v>
          </cell>
          <cell r="AN612">
            <v>4.0000000000000001E-3</v>
          </cell>
          <cell r="AO612">
            <v>2E-3</v>
          </cell>
          <cell r="AP612">
            <v>0</v>
          </cell>
          <cell r="AQ612">
            <v>0</v>
          </cell>
          <cell r="AR612">
            <v>3.0000000000000001E-3</v>
          </cell>
          <cell r="AS612">
            <v>0</v>
          </cell>
          <cell r="AT612">
            <v>0</v>
          </cell>
          <cell r="AU612">
            <v>2E-3</v>
          </cell>
          <cell r="AV612">
            <v>7.0000000000000001E-3</v>
          </cell>
          <cell r="AW612">
            <v>6.0000000000000001E-3</v>
          </cell>
          <cell r="AX612">
            <v>8.0000000000000002E-3</v>
          </cell>
          <cell r="AY612">
            <v>3.0000000000000001E-3</v>
          </cell>
          <cell r="AZ612">
            <v>3.0000000000000001E-3</v>
          </cell>
          <cell r="BA612">
            <v>5.0000000000000001E-3</v>
          </cell>
          <cell r="BB612">
            <v>2E-3</v>
          </cell>
          <cell r="BC612">
            <v>1E-3</v>
          </cell>
          <cell r="BD612">
            <v>0</v>
          </cell>
          <cell r="BE612">
            <v>3.0000000000000001E-3</v>
          </cell>
          <cell r="BF612">
            <v>0</v>
          </cell>
          <cell r="BG612">
            <v>0</v>
          </cell>
          <cell r="BH612">
            <v>1E-3</v>
          </cell>
          <cell r="BI612">
            <v>8.9999999999999993E-3</v>
          </cell>
          <cell r="BJ612">
            <v>8.0000000000000002E-3</v>
          </cell>
          <cell r="BK612">
            <v>8.9999999999999993E-3</v>
          </cell>
          <cell r="BL612">
            <v>1E-3</v>
          </cell>
          <cell r="BM612">
            <v>2E-3</v>
          </cell>
          <cell r="BN612">
            <v>6.0000000000000001E-3</v>
          </cell>
          <cell r="BO612">
            <v>2E-3</v>
          </cell>
          <cell r="BP612">
            <v>0</v>
          </cell>
          <cell r="BQ612">
            <v>0</v>
          </cell>
          <cell r="BR612">
            <v>2E-3</v>
          </cell>
          <cell r="BS612">
            <v>0</v>
          </cell>
          <cell r="BT612">
            <v>0</v>
          </cell>
          <cell r="BU612">
            <v>3.0000000000000001E-3</v>
          </cell>
          <cell r="BV612">
            <v>7.0000000000000001E-3</v>
          </cell>
          <cell r="BW612">
            <v>8.0000000000000002E-3</v>
          </cell>
          <cell r="BX612">
            <v>6.0000000000000001E-3</v>
          </cell>
          <cell r="BY612">
            <v>1E-3</v>
          </cell>
          <cell r="BZ612">
            <v>1E-3</v>
          </cell>
          <cell r="CA612">
            <v>4.0000000000000001E-3</v>
          </cell>
          <cell r="CB612">
            <v>0</v>
          </cell>
          <cell r="CC612">
            <v>0</v>
          </cell>
          <cell r="CD612">
            <v>0</v>
          </cell>
          <cell r="CE612">
            <v>1E-3</v>
          </cell>
          <cell r="CF612">
            <v>0</v>
          </cell>
          <cell r="CG612">
            <v>0</v>
          </cell>
          <cell r="CH612">
            <v>2E-3</v>
          </cell>
          <cell r="CI612">
            <v>6.0000000000000001E-3</v>
          </cell>
          <cell r="CJ612">
            <v>2E-3</v>
          </cell>
          <cell r="CK612">
            <v>1E-3</v>
          </cell>
          <cell r="CL612">
            <v>0</v>
          </cell>
          <cell r="CM612">
            <v>0</v>
          </cell>
          <cell r="CN612">
            <v>2E-3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2E-3</v>
          </cell>
          <cell r="G614">
            <v>1E-3</v>
          </cell>
          <cell r="H614">
            <v>2E-3</v>
          </cell>
          <cell r="I614">
            <v>-1E-3</v>
          </cell>
          <cell r="J614">
            <v>5.0000000000000001E-3</v>
          </cell>
          <cell r="K614">
            <v>3.0000000000000001E-3</v>
          </cell>
          <cell r="L614">
            <v>5.0000000000000001E-3</v>
          </cell>
          <cell r="M614">
            <v>4.0000000000000001E-3</v>
          </cell>
          <cell r="N614">
            <v>3.0000000000000001E-3</v>
          </cell>
          <cell r="O614">
            <v>4.0000000000000001E-3</v>
          </cell>
          <cell r="P614">
            <v>0</v>
          </cell>
          <cell r="Q614">
            <v>1E-3</v>
          </cell>
          <cell r="R614">
            <v>2E-3</v>
          </cell>
          <cell r="S614">
            <v>2E-3</v>
          </cell>
          <cell r="T614">
            <v>2E-3</v>
          </cell>
          <cell r="U614">
            <v>1E-3</v>
          </cell>
          <cell r="V614">
            <v>3.0000000000000001E-3</v>
          </cell>
          <cell r="W614">
            <v>0</v>
          </cell>
          <cell r="X614">
            <v>0</v>
          </cell>
          <cell r="Y614">
            <v>2E-3</v>
          </cell>
          <cell r="Z614">
            <v>2E-3</v>
          </cell>
          <cell r="AA614">
            <v>2E-3</v>
          </cell>
          <cell r="AB614">
            <v>3.0000000000000001E-3</v>
          </cell>
          <cell r="AC614">
            <v>0</v>
          </cell>
          <cell r="AD614">
            <v>0</v>
          </cell>
          <cell r="AE614">
            <v>3.0000000000000001E-3</v>
          </cell>
          <cell r="AF614">
            <v>0</v>
          </cell>
          <cell r="AG614">
            <v>2E-3</v>
          </cell>
          <cell r="AH614">
            <v>1E-3</v>
          </cell>
          <cell r="AI614">
            <v>2E-3</v>
          </cell>
          <cell r="AJ614">
            <v>0</v>
          </cell>
          <cell r="AK614">
            <v>0</v>
          </cell>
          <cell r="AL614">
            <v>5.0000000000000001E-3</v>
          </cell>
          <cell r="AM614">
            <v>5.0000000000000001E-3</v>
          </cell>
          <cell r="AN614">
            <v>2E-3</v>
          </cell>
          <cell r="AO614">
            <v>6.0000000000000001E-3</v>
          </cell>
          <cell r="AP614">
            <v>0</v>
          </cell>
          <cell r="AQ614">
            <v>0</v>
          </cell>
          <cell r="AR614">
            <v>2E-3</v>
          </cell>
          <cell r="AS614">
            <v>0</v>
          </cell>
          <cell r="AT614">
            <v>0</v>
          </cell>
          <cell r="AU614">
            <v>2E-3</v>
          </cell>
          <cell r="AV614">
            <v>3.0000000000000001E-3</v>
          </cell>
          <cell r="AW614">
            <v>0</v>
          </cell>
          <cell r="AX614">
            <v>3.0000000000000001E-3</v>
          </cell>
          <cell r="AY614">
            <v>5.0000000000000001E-3</v>
          </cell>
          <cell r="AZ614">
            <v>5.0000000000000001E-3</v>
          </cell>
          <cell r="BA614">
            <v>1E-3</v>
          </cell>
          <cell r="BB614">
            <v>2E-3</v>
          </cell>
          <cell r="BC614">
            <v>0</v>
          </cell>
          <cell r="BD614">
            <v>0</v>
          </cell>
          <cell r="BE614">
            <v>3.0000000000000001E-3</v>
          </cell>
          <cell r="BF614">
            <v>0</v>
          </cell>
          <cell r="BG614">
            <v>0</v>
          </cell>
          <cell r="BH614">
            <v>2E-3</v>
          </cell>
          <cell r="BI614">
            <v>2E-3</v>
          </cell>
          <cell r="BJ614">
            <v>3.0000000000000001E-3</v>
          </cell>
          <cell r="BK614">
            <v>5.0000000000000001E-3</v>
          </cell>
          <cell r="BL614">
            <v>5.0000000000000001E-3</v>
          </cell>
          <cell r="BM614">
            <v>6.0000000000000001E-3</v>
          </cell>
          <cell r="BN614">
            <v>4.0000000000000001E-3</v>
          </cell>
          <cell r="BO614">
            <v>2E-3</v>
          </cell>
          <cell r="BP614">
            <v>0</v>
          </cell>
          <cell r="BQ614">
            <v>1E-3</v>
          </cell>
          <cell r="BR614">
            <v>3.0000000000000001E-3</v>
          </cell>
          <cell r="BS614">
            <v>1E-3</v>
          </cell>
          <cell r="BT614">
            <v>1E-3</v>
          </cell>
          <cell r="BU614">
            <v>3.0000000000000001E-3</v>
          </cell>
          <cell r="BV614">
            <v>3.0000000000000001E-3</v>
          </cell>
          <cell r="BW614">
            <v>0</v>
          </cell>
          <cell r="BX614">
            <v>4.0000000000000001E-3</v>
          </cell>
          <cell r="BY614">
            <v>3.0000000000000001E-3</v>
          </cell>
          <cell r="BZ614">
            <v>6.0000000000000001E-3</v>
          </cell>
          <cell r="CA614">
            <v>5.0000000000000001E-3</v>
          </cell>
          <cell r="CB614">
            <v>4.0000000000000001E-3</v>
          </cell>
          <cell r="CC614">
            <v>0</v>
          </cell>
          <cell r="CD614">
            <v>0</v>
          </cell>
          <cell r="CE614">
            <v>3.0000000000000001E-3</v>
          </cell>
          <cell r="CF614">
            <v>0</v>
          </cell>
          <cell r="CG614">
            <v>0</v>
          </cell>
          <cell r="CH614">
            <v>0</v>
          </cell>
          <cell r="CI614">
            <v>5.0000000000000001E-3</v>
          </cell>
          <cell r="CJ614">
            <v>2.5000000000000001E-2</v>
          </cell>
          <cell r="CK614">
            <v>4.0000000000000001E-3</v>
          </cell>
          <cell r="CL614">
            <v>3.0000000000000001E-3</v>
          </cell>
          <cell r="CM614">
            <v>8.9999999999999993E-3</v>
          </cell>
          <cell r="CN614">
            <v>3.0000000000000001E-3</v>
          </cell>
          <cell r="CO614">
            <v>3.0000000000000001E-3</v>
          </cell>
          <cell r="CP614">
            <v>1E-3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1E-3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-2E-3</v>
          </cell>
          <cell r="L616">
            <v>3.0000000000000001E-3</v>
          </cell>
          <cell r="M616">
            <v>1E-3</v>
          </cell>
          <cell r="N616">
            <v>5.0000000000000001E-3</v>
          </cell>
          <cell r="O616">
            <v>2E-3</v>
          </cell>
          <cell r="P616">
            <v>1E-3</v>
          </cell>
          <cell r="Q616">
            <v>0</v>
          </cell>
          <cell r="R616">
            <v>1E-3</v>
          </cell>
          <cell r="S616">
            <v>0</v>
          </cell>
          <cell r="T616">
            <v>2E-3</v>
          </cell>
          <cell r="U616">
            <v>0</v>
          </cell>
          <cell r="V616">
            <v>0</v>
          </cell>
          <cell r="W616">
            <v>0</v>
          </cell>
          <cell r="X616">
            <v>-1E-3</v>
          </cell>
          <cell r="Y616">
            <v>2E-3</v>
          </cell>
          <cell r="Z616">
            <v>2E-3</v>
          </cell>
          <cell r="AA616">
            <v>0</v>
          </cell>
          <cell r="AB616">
            <v>2E-3</v>
          </cell>
          <cell r="AC616">
            <v>1E-3</v>
          </cell>
          <cell r="AD616">
            <v>0</v>
          </cell>
          <cell r="AE616">
            <v>2E-3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2E-3</v>
          </cell>
          <cell r="AM616">
            <v>4.0000000000000001E-3</v>
          </cell>
          <cell r="AN616">
            <v>1E-3</v>
          </cell>
          <cell r="AO616">
            <v>0</v>
          </cell>
          <cell r="AP616">
            <v>0</v>
          </cell>
          <cell r="AQ616">
            <v>0</v>
          </cell>
          <cell r="AR616">
            <v>1E-3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2E-3</v>
          </cell>
          <cell r="AZ616">
            <v>3.0000000000000001E-3</v>
          </cell>
          <cell r="BA616">
            <v>1E-3</v>
          </cell>
          <cell r="BB616">
            <v>0</v>
          </cell>
          <cell r="BC616">
            <v>0</v>
          </cell>
          <cell r="BD616">
            <v>0</v>
          </cell>
          <cell r="BE616">
            <v>1E-3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2E-3</v>
          </cell>
          <cell r="BM616">
            <v>2E-3</v>
          </cell>
          <cell r="BN616">
            <v>1E-3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-1E-3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2E-3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1E-3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-1E-3</v>
          </cell>
          <cell r="J619">
            <v>0</v>
          </cell>
          <cell r="K619">
            <v>0</v>
          </cell>
          <cell r="L619">
            <v>1E-3</v>
          </cell>
          <cell r="M619">
            <v>2E-3</v>
          </cell>
          <cell r="N619">
            <v>1E-3</v>
          </cell>
          <cell r="O619">
            <v>1E-3</v>
          </cell>
          <cell r="P619">
            <v>1E-3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1E-3</v>
          </cell>
          <cell r="W619">
            <v>0</v>
          </cell>
          <cell r="X619">
            <v>0</v>
          </cell>
          <cell r="Y619">
            <v>1E-3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1E-3</v>
          </cell>
          <cell r="AL619">
            <v>0</v>
          </cell>
          <cell r="AM619">
            <v>0</v>
          </cell>
          <cell r="AN619">
            <v>1E-3</v>
          </cell>
          <cell r="AO619">
            <v>1E-3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1E-3</v>
          </cell>
          <cell r="AV619">
            <v>1E-3</v>
          </cell>
          <cell r="AW619">
            <v>0</v>
          </cell>
          <cell r="AX619">
            <v>0</v>
          </cell>
          <cell r="AY619">
            <v>0</v>
          </cell>
          <cell r="AZ619">
            <v>1E-3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1E-3</v>
          </cell>
          <cell r="BF619">
            <v>0</v>
          </cell>
          <cell r="BG619">
            <v>0</v>
          </cell>
          <cell r="BH619">
            <v>1E-3</v>
          </cell>
          <cell r="BI619">
            <v>1E-3</v>
          </cell>
          <cell r="BJ619">
            <v>5.0000000000000001E-3</v>
          </cell>
          <cell r="BK619">
            <v>0</v>
          </cell>
          <cell r="BL619">
            <v>1E-3</v>
          </cell>
          <cell r="BM619">
            <v>0</v>
          </cell>
          <cell r="BN619">
            <v>0</v>
          </cell>
          <cell r="BO619">
            <v>1E-3</v>
          </cell>
          <cell r="BP619">
            <v>0</v>
          </cell>
          <cell r="BQ619">
            <v>0</v>
          </cell>
          <cell r="BR619">
            <v>1E-3</v>
          </cell>
          <cell r="BS619">
            <v>0</v>
          </cell>
          <cell r="BT619">
            <v>1E-3</v>
          </cell>
          <cell r="BU619">
            <v>1E-3</v>
          </cell>
          <cell r="BV619">
            <v>1E-3</v>
          </cell>
          <cell r="BW619">
            <v>0</v>
          </cell>
          <cell r="BX619">
            <v>1E-3</v>
          </cell>
          <cell r="BY619">
            <v>1E-3</v>
          </cell>
          <cell r="BZ619">
            <v>2E-3</v>
          </cell>
          <cell r="CA619">
            <v>0</v>
          </cell>
          <cell r="CB619">
            <v>1E-3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1E-3</v>
          </cell>
          <cell r="CI619">
            <v>1E-3</v>
          </cell>
          <cell r="CJ619">
            <v>0</v>
          </cell>
          <cell r="CK619">
            <v>1E-3</v>
          </cell>
          <cell r="CL619">
            <v>1E-3</v>
          </cell>
          <cell r="CM619">
            <v>2E-3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2E-3</v>
          </cell>
          <cell r="G620">
            <v>2E-3</v>
          </cell>
          <cell r="H620">
            <v>2E-3</v>
          </cell>
          <cell r="I620">
            <v>1E-3</v>
          </cell>
          <cell r="J620">
            <v>6.0000000000000001E-3</v>
          </cell>
          <cell r="K620">
            <v>2E-3</v>
          </cell>
          <cell r="L620">
            <v>4.0000000000000001E-3</v>
          </cell>
          <cell r="M620">
            <v>5.0000000000000001E-3</v>
          </cell>
          <cell r="N620">
            <v>4.0000000000000001E-3</v>
          </cell>
          <cell r="O620">
            <v>2E-3</v>
          </cell>
          <cell r="P620">
            <v>1E-3</v>
          </cell>
          <cell r="Q620">
            <v>1E-3</v>
          </cell>
          <cell r="R620">
            <v>4.0000000000000001E-3</v>
          </cell>
          <cell r="S620">
            <v>4.0000000000000001E-3</v>
          </cell>
          <cell r="T620">
            <v>2E-3</v>
          </cell>
          <cell r="U620">
            <v>2E-3</v>
          </cell>
          <cell r="V620">
            <v>0</v>
          </cell>
          <cell r="W620">
            <v>1.7999999999999999E-2</v>
          </cell>
          <cell r="X620">
            <v>4.0000000000000001E-3</v>
          </cell>
          <cell r="Y620">
            <v>6.0000000000000001E-3</v>
          </cell>
          <cell r="Z620">
            <v>5.0000000000000001E-3</v>
          </cell>
          <cell r="AA620">
            <v>3.0000000000000001E-3</v>
          </cell>
          <cell r="AB620">
            <v>2E-3</v>
          </cell>
          <cell r="AC620">
            <v>2E-3</v>
          </cell>
          <cell r="AD620">
            <v>0</v>
          </cell>
          <cell r="AE620">
            <v>2E-3</v>
          </cell>
          <cell r="AF620">
            <v>0</v>
          </cell>
          <cell r="AG620">
            <v>1E-3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5.0000000000000001E-3</v>
          </cell>
          <cell r="AM620">
            <v>4.0000000000000001E-3</v>
          </cell>
          <cell r="AN620">
            <v>3.0000000000000001E-3</v>
          </cell>
          <cell r="AO620">
            <v>0</v>
          </cell>
          <cell r="AP620">
            <v>1E-3</v>
          </cell>
          <cell r="AQ620">
            <v>0</v>
          </cell>
          <cell r="AR620">
            <v>2E-3</v>
          </cell>
          <cell r="AS620">
            <v>1E-3</v>
          </cell>
          <cell r="AT620">
            <v>0</v>
          </cell>
          <cell r="AU620">
            <v>0</v>
          </cell>
          <cell r="AV620">
            <v>0</v>
          </cell>
          <cell r="AW620">
            <v>1E-3</v>
          </cell>
          <cell r="AX620">
            <v>1E-3</v>
          </cell>
          <cell r="AY620">
            <v>4.0000000000000001E-3</v>
          </cell>
          <cell r="AZ620">
            <v>4.0000000000000001E-3</v>
          </cell>
          <cell r="BA620">
            <v>2E-3</v>
          </cell>
          <cell r="BB620">
            <v>0</v>
          </cell>
          <cell r="BC620">
            <v>2E-3</v>
          </cell>
          <cell r="BD620">
            <v>0</v>
          </cell>
          <cell r="BE620">
            <v>1E-3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-4.0000000000000001E-3</v>
          </cell>
          <cell r="BK620">
            <v>2E-3</v>
          </cell>
          <cell r="BL620">
            <v>5.0000000000000001E-3</v>
          </cell>
          <cell r="BM620">
            <v>3.0000000000000001E-3</v>
          </cell>
          <cell r="BN620">
            <v>3.0000000000000001E-3</v>
          </cell>
          <cell r="BO620">
            <v>0</v>
          </cell>
          <cell r="BP620">
            <v>1E-3</v>
          </cell>
          <cell r="BQ620">
            <v>0</v>
          </cell>
          <cell r="BR620">
            <v>1E-3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3.0000000000000001E-3</v>
          </cell>
          <cell r="BY620">
            <v>7.0000000000000001E-3</v>
          </cell>
          <cell r="BZ620">
            <v>3.0000000000000001E-3</v>
          </cell>
          <cell r="CA620">
            <v>2E-3</v>
          </cell>
          <cell r="CB620">
            <v>0</v>
          </cell>
          <cell r="CC620">
            <v>0</v>
          </cell>
          <cell r="CD620">
            <v>0</v>
          </cell>
          <cell r="CE620">
            <v>2E-3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1.2E-2</v>
          </cell>
          <cell r="CL620">
            <v>3.0000000000000001E-3</v>
          </cell>
          <cell r="CM620">
            <v>4.0000000000000001E-3</v>
          </cell>
          <cell r="CN620">
            <v>3.0000000000000001E-3</v>
          </cell>
          <cell r="CO620">
            <v>0</v>
          </cell>
          <cell r="CP620">
            <v>1E-3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4.0000000000000001E-3</v>
          </cell>
          <cell r="J621">
            <v>0</v>
          </cell>
          <cell r="K621">
            <v>2E-3</v>
          </cell>
          <cell r="L621">
            <v>1E-3</v>
          </cell>
          <cell r="M621">
            <v>1E-3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-1E-3</v>
          </cell>
          <cell r="X621">
            <v>0</v>
          </cell>
          <cell r="Y621">
            <v>2E-3</v>
          </cell>
          <cell r="Z621">
            <v>2E-3</v>
          </cell>
          <cell r="AA621">
            <v>1E-3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1E-3</v>
          </cell>
          <cell r="AM621">
            <v>1E-3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1E-3</v>
          </cell>
          <cell r="AZ621">
            <v>1E-3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1E-3</v>
          </cell>
          <cell r="BM621">
            <v>1E-3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-4.0000000000000001E-3</v>
          </cell>
          <cell r="G709">
            <v>-5.0000000000000001E-3</v>
          </cell>
          <cell r="H709">
            <v>-7.0000000000000001E-3</v>
          </cell>
          <cell r="I709">
            <v>-3.0000000000000001E-3</v>
          </cell>
          <cell r="J709">
            <v>-8.0000000000000002E-3</v>
          </cell>
          <cell r="K709">
            <v>-1.2999999999999999E-2</v>
          </cell>
          <cell r="L709">
            <v>-7.0000000000000001E-3</v>
          </cell>
          <cell r="M709">
            <v>-7.0000000000000001E-3</v>
          </cell>
          <cell r="N709">
            <v>-6.0000000000000001E-3</v>
          </cell>
          <cell r="O709">
            <v>-7.0000000000000001E-3</v>
          </cell>
          <cell r="P709">
            <v>-3.0000000000000001E-3</v>
          </cell>
          <cell r="Q709">
            <v>-2E-3</v>
          </cell>
          <cell r="R709">
            <v>-4.0000000000000001E-3</v>
          </cell>
          <cell r="S709">
            <v>-1E-3</v>
          </cell>
          <cell r="T709">
            <v>-7.0000000000000001E-3</v>
          </cell>
          <cell r="U709">
            <v>-4.0000000000000001E-3</v>
          </cell>
          <cell r="V709">
            <v>-4.0000000000000001E-3</v>
          </cell>
          <cell r="W709">
            <v>-4.0000000000000001E-3</v>
          </cell>
          <cell r="X709">
            <v>-0.01</v>
          </cell>
          <cell r="Y709">
            <v>-7.0000000000000001E-3</v>
          </cell>
          <cell r="Z709">
            <v>-6.0000000000000001E-3</v>
          </cell>
          <cell r="AA709">
            <v>-5.0000000000000001E-3</v>
          </cell>
          <cell r="AB709">
            <v>-4.0000000000000001E-3</v>
          </cell>
          <cell r="AC709">
            <v>-1E-3</v>
          </cell>
          <cell r="AD709">
            <v>-2E-3</v>
          </cell>
          <cell r="AE709">
            <v>-4.0000000000000001E-3</v>
          </cell>
          <cell r="AF709">
            <v>0</v>
          </cell>
          <cell r="AG709">
            <v>-4.0000000000000001E-3</v>
          </cell>
          <cell r="AH709">
            <v>-7.0000000000000001E-3</v>
          </cell>
          <cell r="AI709">
            <v>-4.0000000000000001E-3</v>
          </cell>
          <cell r="AJ709">
            <v>-6.0000000000000001E-3</v>
          </cell>
          <cell r="AK709">
            <v>-5.0000000000000001E-3</v>
          </cell>
          <cell r="AL709">
            <v>-6.0000000000000001E-3</v>
          </cell>
          <cell r="AM709">
            <v>-3.0000000000000001E-3</v>
          </cell>
          <cell r="AN709">
            <v>-7.0000000000000001E-3</v>
          </cell>
          <cell r="AO709">
            <v>-7.0000000000000001E-3</v>
          </cell>
          <cell r="AP709">
            <v>-1E-3</v>
          </cell>
          <cell r="AQ709">
            <v>-1E-3</v>
          </cell>
          <cell r="AR709">
            <v>-5.0000000000000001E-3</v>
          </cell>
          <cell r="AS709">
            <v>-1E-3</v>
          </cell>
          <cell r="AT709">
            <v>-1E-3</v>
          </cell>
          <cell r="AU709">
            <v>-3.0000000000000001E-3</v>
          </cell>
          <cell r="AV709">
            <v>-6.0000000000000001E-3</v>
          </cell>
          <cell r="AW709">
            <v>-7.0000000000000001E-3</v>
          </cell>
          <cell r="AX709">
            <v>-8.9999999999999993E-3</v>
          </cell>
          <cell r="AY709">
            <v>-5.0000000000000001E-3</v>
          </cell>
          <cell r="AZ709">
            <v>-6.0000000000000001E-3</v>
          </cell>
          <cell r="BA709">
            <v>-8.9999999999999993E-3</v>
          </cell>
          <cell r="BB709">
            <v>-3.0000000000000001E-3</v>
          </cell>
          <cell r="BC709">
            <v>-3.0000000000000001E-3</v>
          </cell>
          <cell r="BD709">
            <v>0</v>
          </cell>
          <cell r="BE709">
            <v>-5.0000000000000001E-3</v>
          </cell>
          <cell r="BF709">
            <v>-1E-3</v>
          </cell>
          <cell r="BG709">
            <v>-2E-3</v>
          </cell>
          <cell r="BH709">
            <v>-7.0000000000000001E-3</v>
          </cell>
          <cell r="BI709">
            <v>-4.0000000000000001E-3</v>
          </cell>
          <cell r="BJ709">
            <v>-8.0000000000000002E-3</v>
          </cell>
          <cell r="BK709">
            <v>-1.2E-2</v>
          </cell>
          <cell r="BL709">
            <v>-4.0000000000000001E-3</v>
          </cell>
          <cell r="BM709">
            <v>-3.0000000000000001E-3</v>
          </cell>
          <cell r="BN709">
            <v>-8.9999999999999993E-3</v>
          </cell>
          <cell r="BO709">
            <v>-4.0000000000000001E-3</v>
          </cell>
          <cell r="BP709">
            <v>-1E-3</v>
          </cell>
          <cell r="BQ709">
            <v>0</v>
          </cell>
          <cell r="BR709">
            <v>-3.0000000000000001E-3</v>
          </cell>
          <cell r="BS709">
            <v>0</v>
          </cell>
          <cell r="BT709">
            <v>-2E-3</v>
          </cell>
          <cell r="BU709">
            <v>-5.0000000000000001E-3</v>
          </cell>
          <cell r="BV709">
            <v>-6.0000000000000001E-3</v>
          </cell>
          <cell r="BW709">
            <v>-5.0000000000000001E-3</v>
          </cell>
          <cell r="BX709">
            <v>-8.9999999999999993E-3</v>
          </cell>
          <cell r="BY709">
            <v>-3.0000000000000001E-3</v>
          </cell>
          <cell r="BZ709">
            <v>-3.0000000000000001E-3</v>
          </cell>
          <cell r="CA709">
            <v>-5.0000000000000001E-3</v>
          </cell>
          <cell r="CB709">
            <v>-2E-3</v>
          </cell>
          <cell r="CC709">
            <v>0</v>
          </cell>
          <cell r="CD709">
            <v>0</v>
          </cell>
          <cell r="CE709">
            <v>-2E-3</v>
          </cell>
          <cell r="CF709">
            <v>0</v>
          </cell>
          <cell r="CG709">
            <v>0</v>
          </cell>
          <cell r="CH709">
            <v>-4.0000000000000001E-3</v>
          </cell>
          <cell r="CI709">
            <v>-6.0000000000000001E-3</v>
          </cell>
          <cell r="CJ709">
            <v>-3.0000000000000001E-3</v>
          </cell>
          <cell r="CK709">
            <v>-6.0000000000000001E-3</v>
          </cell>
          <cell r="CL709">
            <v>0</v>
          </cell>
          <cell r="CM709">
            <v>-1E-3</v>
          </cell>
          <cell r="CN709">
            <v>-8.0000000000000002E-3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-4.0000000000000001E-3</v>
          </cell>
          <cell r="G710">
            <v>-2E-3</v>
          </cell>
          <cell r="H710">
            <v>-1E-3</v>
          </cell>
          <cell r="I710">
            <v>0</v>
          </cell>
          <cell r="J710">
            <v>-1E-3</v>
          </cell>
          <cell r="K710">
            <v>-1E-3</v>
          </cell>
          <cell r="L710">
            <v>-7.0000000000000001E-3</v>
          </cell>
          <cell r="M710">
            <v>-5.0000000000000001E-3</v>
          </cell>
          <cell r="N710">
            <v>-8.0000000000000002E-3</v>
          </cell>
          <cell r="O710">
            <v>-5.0000000000000001E-3</v>
          </cell>
          <cell r="P710">
            <v>-6.0000000000000001E-3</v>
          </cell>
          <cell r="Q710">
            <v>-3.0000000000000001E-3</v>
          </cell>
          <cell r="R710">
            <v>-4.0000000000000001E-3</v>
          </cell>
          <cell r="S710">
            <v>-5.0000000000000001E-3</v>
          </cell>
          <cell r="T710">
            <v>-3.0000000000000001E-3</v>
          </cell>
          <cell r="U710">
            <v>-3.0000000000000001E-3</v>
          </cell>
          <cell r="V710">
            <v>-2E-3</v>
          </cell>
          <cell r="W710">
            <v>-4.0000000000000001E-3</v>
          </cell>
          <cell r="X710">
            <v>-3.0000000000000001E-3</v>
          </cell>
          <cell r="Y710">
            <v>-7.0000000000000001E-3</v>
          </cell>
          <cell r="Z710">
            <v>-6.0000000000000001E-3</v>
          </cell>
          <cell r="AA710">
            <v>-4.0000000000000001E-3</v>
          </cell>
          <cell r="AB710">
            <v>-5.0000000000000001E-3</v>
          </cell>
          <cell r="AC710">
            <v>-6.0000000000000001E-3</v>
          </cell>
          <cell r="AD710">
            <v>-4.0000000000000001E-3</v>
          </cell>
          <cell r="AE710">
            <v>-5.0000000000000001E-3</v>
          </cell>
          <cell r="AF710">
            <v>-6.0000000000000001E-3</v>
          </cell>
          <cell r="AG710">
            <v>-5.0000000000000001E-3</v>
          </cell>
          <cell r="AH710">
            <v>-3.0000000000000001E-3</v>
          </cell>
          <cell r="AI710">
            <v>-1E-3</v>
          </cell>
          <cell r="AJ710">
            <v>-4.0000000000000001E-3</v>
          </cell>
          <cell r="AK710">
            <v>-4.0000000000000001E-3</v>
          </cell>
          <cell r="AL710">
            <v>-7.0000000000000001E-3</v>
          </cell>
          <cell r="AM710">
            <v>-7.0000000000000001E-3</v>
          </cell>
          <cell r="AN710">
            <v>-5.0000000000000001E-3</v>
          </cell>
          <cell r="AO710">
            <v>-4.0000000000000001E-3</v>
          </cell>
          <cell r="AP710">
            <v>-6.0000000000000001E-3</v>
          </cell>
          <cell r="AQ710">
            <v>-3.0000000000000001E-3</v>
          </cell>
          <cell r="AR710">
            <v>-6.0000000000000001E-3</v>
          </cell>
          <cell r="AS710">
            <v>-4.0000000000000001E-3</v>
          </cell>
          <cell r="AT710">
            <v>-7.0000000000000001E-3</v>
          </cell>
          <cell r="AU710">
            <v>-8.9999999999999993E-3</v>
          </cell>
          <cell r="AV710">
            <v>-1E-3</v>
          </cell>
          <cell r="AW710">
            <v>-3.0000000000000001E-3</v>
          </cell>
          <cell r="AX710">
            <v>-5.0000000000000001E-3</v>
          </cell>
          <cell r="AY710">
            <v>-1.0999999999999999E-2</v>
          </cell>
          <cell r="AZ710">
            <v>-6.0000000000000001E-3</v>
          </cell>
          <cell r="BA710">
            <v>-8.0000000000000002E-3</v>
          </cell>
          <cell r="BB710">
            <v>-1.0999999999999999E-2</v>
          </cell>
          <cell r="BC710">
            <v>-6.0000000000000001E-3</v>
          </cell>
          <cell r="BD710">
            <v>-1E-3</v>
          </cell>
          <cell r="BE710">
            <v>-6.0000000000000001E-3</v>
          </cell>
          <cell r="BF710">
            <v>-1E-3</v>
          </cell>
          <cell r="BG710">
            <v>-8.9999999999999993E-3</v>
          </cell>
          <cell r="BH710">
            <v>-6.0000000000000001E-3</v>
          </cell>
          <cell r="BI710">
            <v>-5.0000000000000001E-3</v>
          </cell>
          <cell r="BJ710">
            <v>-5.0000000000000001E-3</v>
          </cell>
          <cell r="BK710">
            <v>-1.2E-2</v>
          </cell>
          <cell r="BL710">
            <v>-7.0000000000000001E-3</v>
          </cell>
          <cell r="BM710">
            <v>-8.0000000000000002E-3</v>
          </cell>
          <cell r="BN710">
            <v>-6.0000000000000001E-3</v>
          </cell>
          <cell r="BO710">
            <v>-8.0000000000000002E-3</v>
          </cell>
          <cell r="BP710">
            <v>-4.0000000000000001E-3</v>
          </cell>
          <cell r="BQ710">
            <v>0</v>
          </cell>
          <cell r="BR710">
            <v>-5.0000000000000001E-3</v>
          </cell>
          <cell r="BS710">
            <v>-1E-3</v>
          </cell>
          <cell r="BT710">
            <v>-6.0000000000000001E-3</v>
          </cell>
          <cell r="BU710">
            <v>-6.0000000000000001E-3</v>
          </cell>
          <cell r="BV710">
            <v>-6.0000000000000001E-3</v>
          </cell>
          <cell r="BW710">
            <v>-3.0000000000000001E-3</v>
          </cell>
          <cell r="BX710">
            <v>-1.0999999999999999E-2</v>
          </cell>
          <cell r="BY710">
            <v>-7.0000000000000001E-3</v>
          </cell>
          <cell r="BZ710">
            <v>-5.0000000000000001E-3</v>
          </cell>
          <cell r="CA710">
            <v>-2E-3</v>
          </cell>
          <cell r="CB710">
            <v>-5.0000000000000001E-3</v>
          </cell>
          <cell r="CC710">
            <v>-8.0000000000000002E-3</v>
          </cell>
          <cell r="CD710">
            <v>0</v>
          </cell>
          <cell r="CE710">
            <v>-4.0000000000000001E-3</v>
          </cell>
          <cell r="CF710">
            <v>0</v>
          </cell>
          <cell r="CG710">
            <v>-3.0000000000000001E-3</v>
          </cell>
          <cell r="CH710">
            <v>-6.0000000000000001E-3</v>
          </cell>
          <cell r="CI710">
            <v>-0.01</v>
          </cell>
          <cell r="CJ710">
            <v>-4.0000000000000001E-3</v>
          </cell>
          <cell r="CK710">
            <v>-0.01</v>
          </cell>
          <cell r="CL710">
            <v>-1E-3</v>
          </cell>
          <cell r="CM710">
            <v>-2E-3</v>
          </cell>
          <cell r="CN710">
            <v>-4.0000000000000001E-3</v>
          </cell>
          <cell r="CO710">
            <v>-4.0000000000000001E-3</v>
          </cell>
          <cell r="CP710">
            <v>-2E-3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-1E-3</v>
          </cell>
          <cell r="K712">
            <v>0</v>
          </cell>
          <cell r="L712">
            <v>-1E-3</v>
          </cell>
          <cell r="M712">
            <v>0</v>
          </cell>
          <cell r="N712">
            <v>-1E-3</v>
          </cell>
          <cell r="O712">
            <v>-1E-3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-1E-3</v>
          </cell>
          <cell r="X712">
            <v>0</v>
          </cell>
          <cell r="Y712">
            <v>0</v>
          </cell>
          <cell r="Z712">
            <v>-1E-3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-1E-3</v>
          </cell>
          <cell r="AH712">
            <v>0</v>
          </cell>
          <cell r="AI712">
            <v>0</v>
          </cell>
          <cell r="AJ712">
            <v>-1E-3</v>
          </cell>
          <cell r="AK712">
            <v>0</v>
          </cell>
          <cell r="AL712">
            <v>-1E-3</v>
          </cell>
          <cell r="AM712">
            <v>0</v>
          </cell>
          <cell r="AN712">
            <v>0</v>
          </cell>
          <cell r="AO712">
            <v>-1E-3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-3.0000000000000001E-3</v>
          </cell>
          <cell r="G713">
            <v>-3.0000000000000001E-3</v>
          </cell>
          <cell r="H713">
            <v>-1E-3</v>
          </cell>
          <cell r="I713">
            <v>0</v>
          </cell>
          <cell r="J713">
            <v>-1E-3</v>
          </cell>
          <cell r="K713">
            <v>0</v>
          </cell>
          <cell r="L713">
            <v>-6.0000000000000001E-3</v>
          </cell>
          <cell r="M713">
            <v>-6.0000000000000001E-3</v>
          </cell>
          <cell r="N713">
            <v>-3.0000000000000001E-3</v>
          </cell>
          <cell r="O713">
            <v>-3.0000000000000001E-3</v>
          </cell>
          <cell r="P713">
            <v>-3.0000000000000001E-3</v>
          </cell>
          <cell r="Q713">
            <v>-3.0000000000000001E-3</v>
          </cell>
          <cell r="R713">
            <v>-3.0000000000000001E-3</v>
          </cell>
          <cell r="S713">
            <v>-4.0000000000000001E-3</v>
          </cell>
          <cell r="T713">
            <v>-2E-3</v>
          </cell>
          <cell r="U713">
            <v>-1E-3</v>
          </cell>
          <cell r="V713">
            <v>-1E-3</v>
          </cell>
          <cell r="W713">
            <v>-3.0000000000000001E-3</v>
          </cell>
          <cell r="X713">
            <v>-4.0000000000000001E-3</v>
          </cell>
          <cell r="Y713">
            <v>-6.0000000000000001E-3</v>
          </cell>
          <cell r="Z713">
            <v>-6.0000000000000001E-3</v>
          </cell>
          <cell r="AA713">
            <v>-5.0000000000000001E-3</v>
          </cell>
          <cell r="AB713">
            <v>-4.0000000000000001E-3</v>
          </cell>
          <cell r="AC713">
            <v>-3.0000000000000001E-3</v>
          </cell>
          <cell r="AD713">
            <v>-2E-3</v>
          </cell>
          <cell r="AE713">
            <v>-4.0000000000000001E-3</v>
          </cell>
          <cell r="AF713">
            <v>-3.0000000000000001E-3</v>
          </cell>
          <cell r="AG713">
            <v>-3.0000000000000001E-3</v>
          </cell>
          <cell r="AH713">
            <v>-2E-3</v>
          </cell>
          <cell r="AI713">
            <v>-2E-3</v>
          </cell>
          <cell r="AJ713">
            <v>-4.0000000000000001E-3</v>
          </cell>
          <cell r="AK713">
            <v>-4.0000000000000001E-3</v>
          </cell>
          <cell r="AL713">
            <v>-7.0000000000000001E-3</v>
          </cell>
          <cell r="AM713">
            <v>-7.0000000000000001E-3</v>
          </cell>
          <cell r="AN713">
            <v>-4.0000000000000001E-3</v>
          </cell>
          <cell r="AO713">
            <v>-3.0000000000000001E-3</v>
          </cell>
          <cell r="AP713">
            <v>-4.0000000000000001E-3</v>
          </cell>
          <cell r="AQ713">
            <v>-2E-3</v>
          </cell>
          <cell r="AR713">
            <v>-4.0000000000000001E-3</v>
          </cell>
          <cell r="AS713">
            <v>-2E-3</v>
          </cell>
          <cell r="AT713">
            <v>-4.0000000000000001E-3</v>
          </cell>
          <cell r="AU713">
            <v>-3.0000000000000001E-3</v>
          </cell>
          <cell r="AV713">
            <v>-2E-3</v>
          </cell>
          <cell r="AW713">
            <v>-5.0000000000000001E-3</v>
          </cell>
          <cell r="AX713">
            <v>-4.0000000000000001E-3</v>
          </cell>
          <cell r="AY713">
            <v>-7.0000000000000001E-3</v>
          </cell>
          <cell r="AZ713">
            <v>-6.0000000000000001E-3</v>
          </cell>
          <cell r="BA713">
            <v>-4.0000000000000001E-3</v>
          </cell>
          <cell r="BB713">
            <v>-4.0000000000000001E-3</v>
          </cell>
          <cell r="BC713">
            <v>-4.0000000000000001E-3</v>
          </cell>
          <cell r="BD713">
            <v>-2E-3</v>
          </cell>
          <cell r="BE713">
            <v>-4.0000000000000001E-3</v>
          </cell>
          <cell r="BF713">
            <v>-2E-3</v>
          </cell>
          <cell r="BG713">
            <v>-4.0000000000000001E-3</v>
          </cell>
          <cell r="BH713">
            <v>-2E-3</v>
          </cell>
          <cell r="BI713">
            <v>-1E-3</v>
          </cell>
          <cell r="BJ713">
            <v>-5.0000000000000001E-3</v>
          </cell>
          <cell r="BK713">
            <v>-5.0000000000000001E-3</v>
          </cell>
          <cell r="BL713">
            <v>-6.0000000000000001E-3</v>
          </cell>
          <cell r="BM713">
            <v>-7.0000000000000001E-3</v>
          </cell>
          <cell r="BN713">
            <v>-4.0000000000000001E-3</v>
          </cell>
          <cell r="BO713">
            <v>-4.0000000000000001E-3</v>
          </cell>
          <cell r="BP713">
            <v>-4.0000000000000001E-3</v>
          </cell>
          <cell r="BQ713">
            <v>-1E-3</v>
          </cell>
          <cell r="BR713">
            <v>-4.0000000000000001E-3</v>
          </cell>
          <cell r="BS713">
            <v>-1E-3</v>
          </cell>
          <cell r="BT713">
            <v>-2E-3</v>
          </cell>
          <cell r="BU713">
            <v>-3.0000000000000001E-3</v>
          </cell>
          <cell r="BV713">
            <v>-3.0000000000000001E-3</v>
          </cell>
          <cell r="BW713">
            <v>-6.0000000000000001E-3</v>
          </cell>
          <cell r="BX713">
            <v>-6.0000000000000001E-3</v>
          </cell>
          <cell r="BY713">
            <v>-6.0000000000000001E-3</v>
          </cell>
          <cell r="BZ713">
            <v>-6.0000000000000001E-3</v>
          </cell>
          <cell r="CA713">
            <v>-4.0000000000000001E-3</v>
          </cell>
          <cell r="CB713">
            <v>-4.0000000000000001E-3</v>
          </cell>
          <cell r="CC713">
            <v>-4.0000000000000001E-3</v>
          </cell>
          <cell r="CD713">
            <v>0</v>
          </cell>
          <cell r="CE713">
            <v>-3.0000000000000001E-3</v>
          </cell>
          <cell r="CF713">
            <v>0</v>
          </cell>
          <cell r="CG713">
            <v>-1E-3</v>
          </cell>
          <cell r="CH713">
            <v>-3.0000000000000001E-3</v>
          </cell>
          <cell r="CI713">
            <v>-4.0000000000000001E-3</v>
          </cell>
          <cell r="CJ713">
            <v>-6.0000000000000001E-3</v>
          </cell>
          <cell r="CK713">
            <v>-7.0000000000000001E-3</v>
          </cell>
          <cell r="CL713">
            <v>-2E-3</v>
          </cell>
          <cell r="CM713">
            <v>-4.0000000000000001E-3</v>
          </cell>
          <cell r="CN713">
            <v>-4.0000000000000001E-3</v>
          </cell>
          <cell r="CO713">
            <v>-2E-3</v>
          </cell>
          <cell r="CP713">
            <v>-2E-3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-5.0000000000000001E-3</v>
          </cell>
          <cell r="G714">
            <v>-5.0000000000000001E-3</v>
          </cell>
          <cell r="H714">
            <v>-4.0000000000000001E-3</v>
          </cell>
          <cell r="I714">
            <v>-4.0000000000000001E-3</v>
          </cell>
          <cell r="J714">
            <v>-5.0000000000000001E-3</v>
          </cell>
          <cell r="K714">
            <v>-8.9999999999999993E-3</v>
          </cell>
          <cell r="L714">
            <v>-8.9999999999999993E-3</v>
          </cell>
          <cell r="M714">
            <v>-0.01</v>
          </cell>
          <cell r="N714">
            <v>-6.0000000000000001E-3</v>
          </cell>
          <cell r="O714">
            <v>-5.0000000000000001E-3</v>
          </cell>
          <cell r="P714">
            <v>-5.0000000000000001E-3</v>
          </cell>
          <cell r="Q714">
            <v>-3.0000000000000001E-3</v>
          </cell>
          <cell r="R714">
            <v>-6.0000000000000001E-3</v>
          </cell>
          <cell r="S714">
            <v>-3.0000000000000001E-3</v>
          </cell>
          <cell r="T714">
            <v>-5.0000000000000001E-3</v>
          </cell>
          <cell r="U714">
            <v>-5.0000000000000001E-3</v>
          </cell>
          <cell r="V714">
            <v>-4.0000000000000001E-3</v>
          </cell>
          <cell r="W714">
            <v>-6.0000000000000001E-3</v>
          </cell>
          <cell r="X714">
            <v>-8.9999999999999993E-3</v>
          </cell>
          <cell r="Y714">
            <v>-0.01</v>
          </cell>
          <cell r="Z714">
            <v>-0.01</v>
          </cell>
          <cell r="AA714">
            <v>-6.0000000000000001E-3</v>
          </cell>
          <cell r="AB714">
            <v>-4.0000000000000001E-3</v>
          </cell>
          <cell r="AC714">
            <v>-5.0000000000000001E-3</v>
          </cell>
          <cell r="AD714">
            <v>-3.0000000000000001E-3</v>
          </cell>
          <cell r="AE714">
            <v>-6.0000000000000001E-3</v>
          </cell>
          <cell r="AF714">
            <v>-4.0000000000000001E-3</v>
          </cell>
          <cell r="AG714">
            <v>-4.0000000000000001E-3</v>
          </cell>
          <cell r="AH714">
            <v>-5.0000000000000001E-3</v>
          </cell>
          <cell r="AI714">
            <v>-5.0000000000000001E-3</v>
          </cell>
          <cell r="AJ714">
            <v>-7.0000000000000001E-3</v>
          </cell>
          <cell r="AK714">
            <v>-8.0000000000000002E-3</v>
          </cell>
          <cell r="AL714">
            <v>-8.9999999999999993E-3</v>
          </cell>
          <cell r="AM714">
            <v>-7.0000000000000001E-3</v>
          </cell>
          <cell r="AN714">
            <v>-6.0000000000000001E-3</v>
          </cell>
          <cell r="AO714">
            <v>-5.0000000000000001E-3</v>
          </cell>
          <cell r="AP714">
            <v>-5.0000000000000001E-3</v>
          </cell>
          <cell r="AQ714">
            <v>-3.0000000000000001E-3</v>
          </cell>
          <cell r="AR714">
            <v>-5.0000000000000001E-3</v>
          </cell>
          <cell r="AS714">
            <v>-3.0000000000000001E-3</v>
          </cell>
          <cell r="AT714">
            <v>-5.0000000000000001E-3</v>
          </cell>
          <cell r="AU714">
            <v>-5.0000000000000001E-3</v>
          </cell>
          <cell r="AV714">
            <v>-5.0000000000000001E-3</v>
          </cell>
          <cell r="AW714">
            <v>-7.0000000000000001E-3</v>
          </cell>
          <cell r="AX714">
            <v>-8.0000000000000002E-3</v>
          </cell>
          <cell r="AY714">
            <v>-8.0000000000000002E-3</v>
          </cell>
          <cell r="AZ714">
            <v>-7.0000000000000001E-3</v>
          </cell>
          <cell r="BA714">
            <v>-5.0000000000000001E-3</v>
          </cell>
          <cell r="BB714">
            <v>-5.0000000000000001E-3</v>
          </cell>
          <cell r="BC714">
            <v>-5.0000000000000001E-3</v>
          </cell>
          <cell r="BD714">
            <v>-2E-3</v>
          </cell>
          <cell r="BE714">
            <v>-6.0000000000000001E-3</v>
          </cell>
          <cell r="BF714">
            <v>-3.0000000000000001E-3</v>
          </cell>
          <cell r="BG714">
            <v>-5.0000000000000001E-3</v>
          </cell>
          <cell r="BH714">
            <v>-6.0000000000000001E-3</v>
          </cell>
          <cell r="BI714">
            <v>-6.0000000000000001E-3</v>
          </cell>
          <cell r="BJ714">
            <v>-7.0000000000000001E-3</v>
          </cell>
          <cell r="BK714">
            <v>-8.9999999999999993E-3</v>
          </cell>
          <cell r="BL714">
            <v>-8.0000000000000002E-3</v>
          </cell>
          <cell r="BM714">
            <v>-6.0000000000000001E-3</v>
          </cell>
          <cell r="BN714">
            <v>-6.0000000000000001E-3</v>
          </cell>
          <cell r="BO714">
            <v>-6.0000000000000001E-3</v>
          </cell>
          <cell r="BP714">
            <v>-5.0000000000000001E-3</v>
          </cell>
          <cell r="BQ714">
            <v>-2E-3</v>
          </cell>
          <cell r="BR714">
            <v>-5.0000000000000001E-3</v>
          </cell>
          <cell r="BS714">
            <v>-2E-3</v>
          </cell>
          <cell r="BT714">
            <v>-4.0000000000000001E-3</v>
          </cell>
          <cell r="BU714">
            <v>-6.0000000000000001E-3</v>
          </cell>
          <cell r="BV714">
            <v>-6.0000000000000001E-3</v>
          </cell>
          <cell r="BW714">
            <v>-7.0000000000000001E-3</v>
          </cell>
          <cell r="BX714">
            <v>-1.0999999999999999E-2</v>
          </cell>
          <cell r="BY714">
            <v>-4.0000000000000001E-3</v>
          </cell>
          <cell r="BZ714">
            <v>-6.0000000000000001E-3</v>
          </cell>
          <cell r="CA714">
            <v>-7.0000000000000001E-3</v>
          </cell>
          <cell r="CB714">
            <v>-6.0000000000000001E-3</v>
          </cell>
          <cell r="CC714">
            <v>-4.0000000000000001E-3</v>
          </cell>
          <cell r="CD714">
            <v>0</v>
          </cell>
          <cell r="CE714">
            <v>-5.0000000000000001E-3</v>
          </cell>
          <cell r="CF714">
            <v>0</v>
          </cell>
          <cell r="CG714">
            <v>-3.0000000000000001E-3</v>
          </cell>
          <cell r="CH714">
            <v>-6.0000000000000001E-3</v>
          </cell>
          <cell r="CI714">
            <v>-8.9999999999999993E-3</v>
          </cell>
          <cell r="CJ714">
            <v>-8.0000000000000002E-3</v>
          </cell>
          <cell r="CK714">
            <v>-1.2E-2</v>
          </cell>
          <cell r="CL714">
            <v>-2E-3</v>
          </cell>
          <cell r="CM714">
            <v>-4.0000000000000001E-3</v>
          </cell>
          <cell r="CN714">
            <v>-7.0000000000000001E-3</v>
          </cell>
          <cell r="CO714">
            <v>-3.0000000000000001E-3</v>
          </cell>
          <cell r="CP714">
            <v>-2E-3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1E-3</v>
          </cell>
          <cell r="J715">
            <v>-1E-3</v>
          </cell>
          <cell r="K715">
            <v>0</v>
          </cell>
          <cell r="L715">
            <v>-2E-3</v>
          </cell>
          <cell r="M715">
            <v>-2E-3</v>
          </cell>
          <cell r="N715">
            <v>-1E-3</v>
          </cell>
          <cell r="O715">
            <v>-1E-3</v>
          </cell>
          <cell r="P715">
            <v>-1E-3</v>
          </cell>
          <cell r="Q715">
            <v>-1E-3</v>
          </cell>
          <cell r="R715">
            <v>-1E-3</v>
          </cell>
          <cell r="S715">
            <v>-2E-3</v>
          </cell>
          <cell r="T715">
            <v>-1E-3</v>
          </cell>
          <cell r="U715">
            <v>0</v>
          </cell>
          <cell r="V715">
            <v>0</v>
          </cell>
          <cell r="W715">
            <v>0</v>
          </cell>
          <cell r="X715">
            <v>-1E-3</v>
          </cell>
          <cell r="Y715">
            <v>-2E-3</v>
          </cell>
          <cell r="Z715">
            <v>-2E-3</v>
          </cell>
          <cell r="AA715">
            <v>-1E-3</v>
          </cell>
          <cell r="AB715">
            <v>-1E-3</v>
          </cell>
          <cell r="AC715">
            <v>-1E-3</v>
          </cell>
          <cell r="AD715">
            <v>-2E-3</v>
          </cell>
          <cell r="AE715">
            <v>-2E-3</v>
          </cell>
          <cell r="AF715">
            <v>-3.0000000000000001E-3</v>
          </cell>
          <cell r="AG715">
            <v>-3.0000000000000001E-3</v>
          </cell>
          <cell r="AH715">
            <v>-1E-3</v>
          </cell>
          <cell r="AI715">
            <v>-1E-3</v>
          </cell>
          <cell r="AJ715">
            <v>-2E-3</v>
          </cell>
          <cell r="AK715">
            <v>-1E-3</v>
          </cell>
          <cell r="AL715">
            <v>-3.0000000000000001E-3</v>
          </cell>
          <cell r="AM715">
            <v>-3.0000000000000001E-3</v>
          </cell>
          <cell r="AN715">
            <v>-1E-3</v>
          </cell>
          <cell r="AO715">
            <v>-3.0000000000000001E-3</v>
          </cell>
          <cell r="AP715">
            <v>-1E-3</v>
          </cell>
          <cell r="AQ715">
            <v>-2E-3</v>
          </cell>
          <cell r="AR715">
            <v>-2E-3</v>
          </cell>
          <cell r="AS715">
            <v>-3.0000000000000001E-3</v>
          </cell>
          <cell r="AT715">
            <v>-2E-3</v>
          </cell>
          <cell r="AU715">
            <v>-1E-3</v>
          </cell>
          <cell r="AV715">
            <v>-1E-3</v>
          </cell>
          <cell r="AW715">
            <v>-1E-3</v>
          </cell>
          <cell r="AX715">
            <v>-2E-3</v>
          </cell>
          <cell r="AY715">
            <v>-3.0000000000000001E-3</v>
          </cell>
          <cell r="AZ715">
            <v>-3.0000000000000001E-3</v>
          </cell>
          <cell r="BA715">
            <v>-1E-3</v>
          </cell>
          <cell r="BB715">
            <v>-3.0000000000000001E-3</v>
          </cell>
          <cell r="BC715">
            <v>-2E-3</v>
          </cell>
          <cell r="BD715">
            <v>-3.0000000000000001E-3</v>
          </cell>
          <cell r="BE715">
            <v>-2E-3</v>
          </cell>
          <cell r="BF715">
            <v>-3.0000000000000001E-3</v>
          </cell>
          <cell r="BG715">
            <v>-3.0000000000000001E-3</v>
          </cell>
          <cell r="BH715">
            <v>-2E-3</v>
          </cell>
          <cell r="BI715">
            <v>-1E-3</v>
          </cell>
          <cell r="BJ715">
            <v>-2E-3</v>
          </cell>
          <cell r="BK715">
            <v>-1E-3</v>
          </cell>
          <cell r="BL715">
            <v>-4.0000000000000001E-3</v>
          </cell>
          <cell r="BM715">
            <v>-5.0000000000000001E-3</v>
          </cell>
          <cell r="BN715">
            <v>-1E-3</v>
          </cell>
          <cell r="BO715">
            <v>-3.0000000000000001E-3</v>
          </cell>
          <cell r="BP715">
            <v>-2E-3</v>
          </cell>
          <cell r="BQ715">
            <v>-2E-3</v>
          </cell>
          <cell r="BR715">
            <v>-2E-3</v>
          </cell>
          <cell r="BS715">
            <v>-4.0000000000000001E-3</v>
          </cell>
          <cell r="BT715">
            <v>-3.0000000000000001E-3</v>
          </cell>
          <cell r="BU715">
            <v>-2E-3</v>
          </cell>
          <cell r="BV715">
            <v>0</v>
          </cell>
          <cell r="BW715">
            <v>-1E-3</v>
          </cell>
          <cell r="BX715">
            <v>-2E-3</v>
          </cell>
          <cell r="BY715">
            <v>-2E-3</v>
          </cell>
          <cell r="BZ715">
            <v>-6.0000000000000001E-3</v>
          </cell>
          <cell r="CA715">
            <v>-1E-3</v>
          </cell>
          <cell r="CB715">
            <v>-4.0000000000000001E-3</v>
          </cell>
          <cell r="CC715">
            <v>-2E-3</v>
          </cell>
          <cell r="CD715">
            <v>-1E-3</v>
          </cell>
          <cell r="CE715">
            <v>-3.0000000000000001E-3</v>
          </cell>
          <cell r="CF715">
            <v>-2E-3</v>
          </cell>
          <cell r="CG715">
            <v>-3.0000000000000001E-3</v>
          </cell>
          <cell r="CH715">
            <v>-5.0000000000000001E-3</v>
          </cell>
          <cell r="CI715">
            <v>-2E-3</v>
          </cell>
          <cell r="CJ715">
            <v>-2E-3</v>
          </cell>
          <cell r="CK715">
            <v>-3.0000000000000001E-3</v>
          </cell>
          <cell r="CL715">
            <v>-1E-3</v>
          </cell>
          <cell r="CM715">
            <v>-6.0000000000000001E-3</v>
          </cell>
          <cell r="CN715">
            <v>-3.0000000000000001E-3</v>
          </cell>
          <cell r="CO715">
            <v>-6.0000000000000001E-3</v>
          </cell>
          <cell r="CP715">
            <v>-2E-3</v>
          </cell>
          <cell r="CQ715">
            <v>-1E-3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-1E-3</v>
          </cell>
          <cell r="G716">
            <v>0</v>
          </cell>
          <cell r="H716">
            <v>-1E-3</v>
          </cell>
          <cell r="I716">
            <v>1E-3</v>
          </cell>
          <cell r="J716">
            <v>-1E-3</v>
          </cell>
          <cell r="K716">
            <v>-1E-3</v>
          </cell>
          <cell r="L716">
            <v>-1E-3</v>
          </cell>
          <cell r="M716">
            <v>-1E-3</v>
          </cell>
          <cell r="N716">
            <v>0</v>
          </cell>
          <cell r="O716">
            <v>-1E-3</v>
          </cell>
          <cell r="P716">
            <v>-1E-3</v>
          </cell>
          <cell r="Q716">
            <v>-2E-3</v>
          </cell>
          <cell r="R716">
            <v>-1E-3</v>
          </cell>
          <cell r="S716">
            <v>-1E-3</v>
          </cell>
          <cell r="T716">
            <v>-1E-3</v>
          </cell>
          <cell r="U716">
            <v>0</v>
          </cell>
          <cell r="V716">
            <v>0</v>
          </cell>
          <cell r="W716">
            <v>0</v>
          </cell>
          <cell r="X716">
            <v>-2E-3</v>
          </cell>
          <cell r="Y716">
            <v>-3.0000000000000001E-3</v>
          </cell>
          <cell r="Z716">
            <v>-2E-3</v>
          </cell>
          <cell r="AA716">
            <v>-1E-3</v>
          </cell>
          <cell r="AB716">
            <v>-2E-3</v>
          </cell>
          <cell r="AC716">
            <v>-1E-3</v>
          </cell>
          <cell r="AD716">
            <v>-2E-3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-2E-3</v>
          </cell>
          <cell r="H717">
            <v>-3.0000000000000001E-3</v>
          </cell>
          <cell r="I717">
            <v>-4.0000000000000001E-3</v>
          </cell>
          <cell r="J717">
            <v>-6.0000000000000001E-3</v>
          </cell>
          <cell r="K717">
            <v>-7.0000000000000001E-3</v>
          </cell>
          <cell r="L717">
            <v>-2E-3</v>
          </cell>
          <cell r="M717">
            <v>-3.0000000000000001E-3</v>
          </cell>
          <cell r="N717">
            <v>-5.0000000000000001E-3</v>
          </cell>
          <cell r="O717">
            <v>-4.0000000000000001E-3</v>
          </cell>
          <cell r="P717">
            <v>-2E-3</v>
          </cell>
          <cell r="Q717">
            <v>0</v>
          </cell>
          <cell r="R717">
            <v>-2E-3</v>
          </cell>
          <cell r="S717">
            <v>0</v>
          </cell>
          <cell r="T717">
            <v>-2E-3</v>
          </cell>
          <cell r="U717">
            <v>-2E-3</v>
          </cell>
          <cell r="V717">
            <v>-4.0000000000000001E-3</v>
          </cell>
          <cell r="W717">
            <v>-3.0000000000000001E-3</v>
          </cell>
          <cell r="X717">
            <v>-6.0000000000000001E-3</v>
          </cell>
          <cell r="Y717">
            <v>-2E-3</v>
          </cell>
          <cell r="Z717">
            <v>-3.0000000000000001E-3</v>
          </cell>
          <cell r="AA717">
            <v>-4.0000000000000001E-3</v>
          </cell>
          <cell r="AB717">
            <v>-3.0000000000000001E-3</v>
          </cell>
          <cell r="AC717">
            <v>-1E-3</v>
          </cell>
          <cell r="AD717">
            <v>0</v>
          </cell>
          <cell r="AE717">
            <v>-3.0000000000000001E-3</v>
          </cell>
          <cell r="AF717">
            <v>0</v>
          </cell>
          <cell r="AG717">
            <v>0</v>
          </cell>
          <cell r="AH717">
            <v>-2E-3</v>
          </cell>
          <cell r="AI717">
            <v>-4.0000000000000001E-3</v>
          </cell>
          <cell r="AJ717">
            <v>-4.0000000000000001E-3</v>
          </cell>
          <cell r="AK717">
            <v>-8.0000000000000002E-3</v>
          </cell>
          <cell r="AL717">
            <v>-3.0000000000000001E-3</v>
          </cell>
          <cell r="AM717">
            <v>-4.0000000000000001E-3</v>
          </cell>
          <cell r="AN717">
            <v>-4.0000000000000001E-3</v>
          </cell>
          <cell r="AO717">
            <v>-2E-3</v>
          </cell>
          <cell r="AP717">
            <v>0</v>
          </cell>
          <cell r="AQ717">
            <v>0</v>
          </cell>
          <cell r="AR717">
            <v>-3.0000000000000001E-3</v>
          </cell>
          <cell r="AS717">
            <v>0</v>
          </cell>
          <cell r="AT717">
            <v>0</v>
          </cell>
          <cell r="AU717">
            <v>-2E-3</v>
          </cell>
          <cell r="AV717">
            <v>-5.0000000000000001E-3</v>
          </cell>
          <cell r="AW717">
            <v>-6.0000000000000001E-3</v>
          </cell>
          <cell r="AX717">
            <v>-7.0000000000000001E-3</v>
          </cell>
          <cell r="AY717">
            <v>-2E-3</v>
          </cell>
          <cell r="AZ717">
            <v>-3.0000000000000001E-3</v>
          </cell>
          <cell r="BA717">
            <v>-5.0000000000000001E-3</v>
          </cell>
          <cell r="BB717">
            <v>-2E-3</v>
          </cell>
          <cell r="BC717">
            <v>-1E-3</v>
          </cell>
          <cell r="BD717">
            <v>0</v>
          </cell>
          <cell r="BE717">
            <v>-3.0000000000000001E-3</v>
          </cell>
          <cell r="BF717">
            <v>0</v>
          </cell>
          <cell r="BG717">
            <v>0</v>
          </cell>
          <cell r="BH717">
            <v>-1E-3</v>
          </cell>
          <cell r="BI717">
            <v>-6.0000000000000001E-3</v>
          </cell>
          <cell r="BJ717">
            <v>-7.0000000000000001E-3</v>
          </cell>
          <cell r="BK717">
            <v>-8.9999999999999993E-3</v>
          </cell>
          <cell r="BL717">
            <v>-2E-3</v>
          </cell>
          <cell r="BM717">
            <v>-2E-3</v>
          </cell>
          <cell r="BN717">
            <v>-6.0000000000000001E-3</v>
          </cell>
          <cell r="BO717">
            <v>-2E-3</v>
          </cell>
          <cell r="BP717">
            <v>0</v>
          </cell>
          <cell r="BQ717">
            <v>0</v>
          </cell>
          <cell r="BR717">
            <v>-2E-3</v>
          </cell>
          <cell r="BS717">
            <v>0</v>
          </cell>
          <cell r="BT717">
            <v>0</v>
          </cell>
          <cell r="BU717">
            <v>-2E-3</v>
          </cell>
          <cell r="BV717">
            <v>-6.0000000000000001E-3</v>
          </cell>
          <cell r="BW717">
            <v>-8.0000000000000002E-3</v>
          </cell>
          <cell r="BX717">
            <v>-7.0000000000000001E-3</v>
          </cell>
          <cell r="BY717">
            <v>-1E-3</v>
          </cell>
          <cell r="BZ717">
            <v>-1E-3</v>
          </cell>
          <cell r="CA717">
            <v>-4.0000000000000001E-3</v>
          </cell>
          <cell r="CB717">
            <v>0</v>
          </cell>
          <cell r="CC717">
            <v>0</v>
          </cell>
          <cell r="CD717">
            <v>0</v>
          </cell>
          <cell r="CE717">
            <v>-1E-3</v>
          </cell>
          <cell r="CF717">
            <v>0</v>
          </cell>
          <cell r="CG717">
            <v>0</v>
          </cell>
          <cell r="CH717">
            <v>-1E-3</v>
          </cell>
          <cell r="CI717">
            <v>-5.0000000000000001E-3</v>
          </cell>
          <cell r="CJ717">
            <v>-2E-3</v>
          </cell>
          <cell r="CK717">
            <v>-2E-3</v>
          </cell>
          <cell r="CL717">
            <v>0</v>
          </cell>
          <cell r="CM717">
            <v>0</v>
          </cell>
          <cell r="CN717">
            <v>-2E-3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-1E-3</v>
          </cell>
          <cell r="G719">
            <v>-1E-3</v>
          </cell>
          <cell r="H719">
            <v>-1E-3</v>
          </cell>
          <cell r="I719">
            <v>0</v>
          </cell>
          <cell r="J719">
            <v>0</v>
          </cell>
          <cell r="K719">
            <v>-1E-3</v>
          </cell>
          <cell r="L719">
            <v>-3.0000000000000001E-3</v>
          </cell>
          <cell r="M719">
            <v>-2E-3</v>
          </cell>
          <cell r="N719">
            <v>-2E-3</v>
          </cell>
          <cell r="O719">
            <v>-1E-3</v>
          </cell>
          <cell r="P719">
            <v>0</v>
          </cell>
          <cell r="Q719">
            <v>-1E-3</v>
          </cell>
          <cell r="R719">
            <v>-1E-3</v>
          </cell>
          <cell r="S719">
            <v>-1E-3</v>
          </cell>
          <cell r="T719">
            <v>-1E-3</v>
          </cell>
          <cell r="U719">
            <v>-1E-3</v>
          </cell>
          <cell r="V719">
            <v>-1E-3</v>
          </cell>
          <cell r="W719">
            <v>0</v>
          </cell>
          <cell r="X719">
            <v>0</v>
          </cell>
          <cell r="Y719">
            <v>-1E-3</v>
          </cell>
          <cell r="Z719">
            <v>-1E-3</v>
          </cell>
          <cell r="AA719">
            <v>-1E-3</v>
          </cell>
          <cell r="AB719">
            <v>-2E-3</v>
          </cell>
          <cell r="AC719">
            <v>0</v>
          </cell>
          <cell r="AD719">
            <v>0</v>
          </cell>
          <cell r="AE719">
            <v>-1E-3</v>
          </cell>
          <cell r="AF719">
            <v>0</v>
          </cell>
          <cell r="AG719">
            <v>-1E-3</v>
          </cell>
          <cell r="AH719">
            <v>-1E-3</v>
          </cell>
          <cell r="AI719">
            <v>-1E-3</v>
          </cell>
          <cell r="AJ719">
            <v>0</v>
          </cell>
          <cell r="AK719">
            <v>0</v>
          </cell>
          <cell r="AL719">
            <v>-3.0000000000000001E-3</v>
          </cell>
          <cell r="AM719">
            <v>-3.0000000000000001E-3</v>
          </cell>
          <cell r="AN719">
            <v>-1E-3</v>
          </cell>
          <cell r="AO719">
            <v>-2E-3</v>
          </cell>
          <cell r="AP719">
            <v>0</v>
          </cell>
          <cell r="AQ719">
            <v>0</v>
          </cell>
          <cell r="AR719">
            <v>-1E-3</v>
          </cell>
          <cell r="AS719">
            <v>0</v>
          </cell>
          <cell r="AT719">
            <v>0</v>
          </cell>
          <cell r="AU719">
            <v>-1E-3</v>
          </cell>
          <cell r="AV719">
            <v>-1E-3</v>
          </cell>
          <cell r="AW719">
            <v>0</v>
          </cell>
          <cell r="AX719">
            <v>-1E-3</v>
          </cell>
          <cell r="AY719">
            <v>-3.0000000000000001E-3</v>
          </cell>
          <cell r="AZ719">
            <v>-3.0000000000000001E-3</v>
          </cell>
          <cell r="BA719">
            <v>-1E-3</v>
          </cell>
          <cell r="BB719">
            <v>-1E-3</v>
          </cell>
          <cell r="BC719">
            <v>0</v>
          </cell>
          <cell r="BD719">
            <v>0</v>
          </cell>
          <cell r="BE719">
            <v>-1E-3</v>
          </cell>
          <cell r="BF719">
            <v>0</v>
          </cell>
          <cell r="BG719">
            <v>0</v>
          </cell>
          <cell r="BH719">
            <v>-1E-3</v>
          </cell>
          <cell r="BI719">
            <v>-1E-3</v>
          </cell>
          <cell r="BJ719">
            <v>0</v>
          </cell>
          <cell r="BK719">
            <v>-1E-3</v>
          </cell>
          <cell r="BL719">
            <v>-3.0000000000000001E-3</v>
          </cell>
          <cell r="BM719">
            <v>-4.0000000000000001E-3</v>
          </cell>
          <cell r="BN719">
            <v>-2E-3</v>
          </cell>
          <cell r="BO719">
            <v>-1E-3</v>
          </cell>
          <cell r="BP719">
            <v>0</v>
          </cell>
          <cell r="BQ719">
            <v>0</v>
          </cell>
          <cell r="BR719">
            <v>-1E-3</v>
          </cell>
          <cell r="BS719">
            <v>0</v>
          </cell>
          <cell r="BT719">
            <v>0</v>
          </cell>
          <cell r="BU719">
            <v>-1E-3</v>
          </cell>
          <cell r="BV719">
            <v>-2E-3</v>
          </cell>
          <cell r="BW719">
            <v>0</v>
          </cell>
          <cell r="BX719">
            <v>-1E-3</v>
          </cell>
          <cell r="BY719">
            <v>-2E-3</v>
          </cell>
          <cell r="BZ719">
            <v>-4.0000000000000001E-3</v>
          </cell>
          <cell r="CA719">
            <v>-3.0000000000000001E-3</v>
          </cell>
          <cell r="CB719">
            <v>-2E-3</v>
          </cell>
          <cell r="CC719">
            <v>0</v>
          </cell>
          <cell r="CD719">
            <v>0</v>
          </cell>
          <cell r="CE719">
            <v>-1E-3</v>
          </cell>
          <cell r="CF719">
            <v>0</v>
          </cell>
          <cell r="CG719">
            <v>0</v>
          </cell>
          <cell r="CH719">
            <v>0</v>
          </cell>
          <cell r="CI719">
            <v>-2E-3</v>
          </cell>
          <cell r="CJ719">
            <v>0</v>
          </cell>
          <cell r="CK719">
            <v>-1E-3</v>
          </cell>
          <cell r="CL719">
            <v>-1E-3</v>
          </cell>
          <cell r="CM719">
            <v>-6.0000000000000001E-3</v>
          </cell>
          <cell r="CN719">
            <v>-2E-3</v>
          </cell>
          <cell r="CO719">
            <v>-2E-3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-1E-3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1E-3</v>
          </cell>
          <cell r="L721">
            <v>-1E-3</v>
          </cell>
          <cell r="M721">
            <v>-1E-3</v>
          </cell>
          <cell r="N721">
            <v>-1E-3</v>
          </cell>
          <cell r="O721">
            <v>0</v>
          </cell>
          <cell r="P721">
            <v>-1E-3</v>
          </cell>
          <cell r="Q721">
            <v>0</v>
          </cell>
          <cell r="R721">
            <v>0</v>
          </cell>
          <cell r="S721">
            <v>0</v>
          </cell>
          <cell r="T721">
            <v>-1E-3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-1E-3</v>
          </cell>
          <cell r="Z721">
            <v>-1E-3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-1E-3</v>
          </cell>
          <cell r="AM721">
            <v>-2E-3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-1E-3</v>
          </cell>
          <cell r="AZ721">
            <v>-2E-3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-1E-3</v>
          </cell>
          <cell r="BM721">
            <v>-1E-3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-1E-3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-1E-3</v>
          </cell>
          <cell r="BQ723">
            <v>1E-3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-1E-3</v>
          </cell>
          <cell r="M724">
            <v>-1E-3</v>
          </cell>
          <cell r="N724">
            <v>0</v>
          </cell>
          <cell r="O724">
            <v>-1E-3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-1E-3</v>
          </cell>
          <cell r="W724">
            <v>0</v>
          </cell>
          <cell r="X724">
            <v>0</v>
          </cell>
          <cell r="Y724">
            <v>-1E-3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-1E-3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-1E-3</v>
          </cell>
          <cell r="BM724">
            <v>0</v>
          </cell>
          <cell r="BN724">
            <v>0</v>
          </cell>
          <cell r="BO724">
            <v>-1E-3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-1E-3</v>
          </cell>
          <cell r="BZ724">
            <v>-1E-3</v>
          </cell>
          <cell r="CA724">
            <v>0</v>
          </cell>
          <cell r="CB724">
            <v>-1E-3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-1E-3</v>
          </cell>
          <cell r="CJ724">
            <v>0</v>
          </cell>
          <cell r="CK724">
            <v>0</v>
          </cell>
          <cell r="CL724">
            <v>-1E-3</v>
          </cell>
          <cell r="CM724">
            <v>-1E-3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-2E-3</v>
          </cell>
          <cell r="G725">
            <v>-1E-3</v>
          </cell>
          <cell r="H725">
            <v>0</v>
          </cell>
          <cell r="I725">
            <v>0</v>
          </cell>
          <cell r="J725">
            <v>-3.0000000000000001E-3</v>
          </cell>
          <cell r="K725">
            <v>-1E-3</v>
          </cell>
          <cell r="L725">
            <v>-2E-3</v>
          </cell>
          <cell r="M725">
            <v>-3.0000000000000001E-3</v>
          </cell>
          <cell r="N725">
            <v>-2E-3</v>
          </cell>
          <cell r="O725">
            <v>0</v>
          </cell>
          <cell r="P725">
            <v>-1E-3</v>
          </cell>
          <cell r="Q725">
            <v>-1E-3</v>
          </cell>
          <cell r="R725">
            <v>-3.0000000000000001E-3</v>
          </cell>
          <cell r="S725">
            <v>-1.0999999999999999E-2</v>
          </cell>
          <cell r="T725">
            <v>-1E-3</v>
          </cell>
          <cell r="U725">
            <v>-1E-3</v>
          </cell>
          <cell r="V725">
            <v>0</v>
          </cell>
          <cell r="W725">
            <v>-0.02</v>
          </cell>
          <cell r="X725">
            <v>3.0000000000000001E-3</v>
          </cell>
          <cell r="Y725">
            <v>-3.0000000000000001E-3</v>
          </cell>
          <cell r="Z725">
            <v>-3.0000000000000001E-3</v>
          </cell>
          <cell r="AA725">
            <v>-1E-3</v>
          </cell>
          <cell r="AB725">
            <v>0</v>
          </cell>
          <cell r="AC725">
            <v>-1E-3</v>
          </cell>
          <cell r="AD725">
            <v>0</v>
          </cell>
          <cell r="AE725">
            <v>-1E-3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-3.0000000000000001E-3</v>
          </cell>
          <cell r="AM725">
            <v>-2E-3</v>
          </cell>
          <cell r="AN725">
            <v>-1E-3</v>
          </cell>
          <cell r="AO725">
            <v>0</v>
          </cell>
          <cell r="AP725">
            <v>-1E-3</v>
          </cell>
          <cell r="AQ725">
            <v>0</v>
          </cell>
          <cell r="AR725">
            <v>-1E-3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2E-3</v>
          </cell>
          <cell r="AX725">
            <v>0</v>
          </cell>
          <cell r="AY725">
            <v>-2E-3</v>
          </cell>
          <cell r="AZ725">
            <v>-3.0000000000000001E-3</v>
          </cell>
          <cell r="BA725">
            <v>-1E-3</v>
          </cell>
          <cell r="BB725">
            <v>0</v>
          </cell>
          <cell r="BC725">
            <v>-1E-3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8.9999999999999993E-3</v>
          </cell>
          <cell r="BK725">
            <v>-1E-3</v>
          </cell>
          <cell r="BL725">
            <v>-3.0000000000000001E-3</v>
          </cell>
          <cell r="BM725">
            <v>-2E-3</v>
          </cell>
          <cell r="BN725">
            <v>-1E-3</v>
          </cell>
          <cell r="BO725">
            <v>0</v>
          </cell>
          <cell r="BP725">
            <v>-1E-3</v>
          </cell>
          <cell r="BQ725">
            <v>0</v>
          </cell>
          <cell r="BR725">
            <v>-2E-3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-1E-3</v>
          </cell>
          <cell r="BY725">
            <v>-1.9E-2</v>
          </cell>
          <cell r="BZ725">
            <v>-1E-3</v>
          </cell>
          <cell r="CA725">
            <v>-1E-3</v>
          </cell>
          <cell r="CB725">
            <v>0</v>
          </cell>
          <cell r="CC725">
            <v>0</v>
          </cell>
          <cell r="CD725">
            <v>0</v>
          </cell>
          <cell r="CE725">
            <v>-2E-3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-1.7000000000000001E-2</v>
          </cell>
          <cell r="CL725">
            <v>-1E-3</v>
          </cell>
          <cell r="CM725">
            <v>-2E-3</v>
          </cell>
          <cell r="CN725">
            <v>-1E-3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-1.2E-2</v>
          </cell>
          <cell r="J726">
            <v>0</v>
          </cell>
          <cell r="K726">
            <v>-3.0000000000000001E-3</v>
          </cell>
          <cell r="L726">
            <v>-1E-3</v>
          </cell>
          <cell r="M726">
            <v>-1E-3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-1E-3</v>
          </cell>
          <cell r="Z726">
            <v>-2E-3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-1E-3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-1E-3</v>
          </cell>
          <cell r="AZ726">
            <v>-1E-3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-1E-3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-197654.91999999993</v>
          </cell>
          <cell r="CS811">
            <v>-9565.298000000068</v>
          </cell>
          <cell r="CT811">
            <v>-10705.211999999941</v>
          </cell>
          <cell r="CU811">
            <v>-16672.574999999953</v>
          </cell>
          <cell r="CV811">
            <v>-19256.880000000005</v>
          </cell>
          <cell r="CW811">
            <v>-22291.356000000029</v>
          </cell>
          <cell r="CX811">
            <v>-23681.969999999972</v>
          </cell>
          <cell r="CY811">
            <v>-21435.197999999975</v>
          </cell>
          <cell r="CZ811">
            <v>-21470.135000000009</v>
          </cell>
          <cell r="DA811">
            <v>-18925.619999999879</v>
          </cell>
          <cell r="DB811">
            <v>-15343.512000000104</v>
          </cell>
          <cell r="DC811">
            <v>-10334.459999999963</v>
          </cell>
          <cell r="DD811">
            <v>-7972.7039999999106</v>
          </cell>
          <cell r="DE811">
            <v>-197088.125</v>
          </cell>
          <cell r="DF811">
            <v>-9519.4490000000224</v>
          </cell>
          <cell r="DG811">
            <v>-11034.413000000059</v>
          </cell>
          <cell r="DH811">
            <v>-16592.65699999989</v>
          </cell>
          <cell r="DI811">
            <v>-19164.569999999949</v>
          </cell>
          <cell r="DJ811">
            <v>-22184.405999999959</v>
          </cell>
          <cell r="DK811">
            <v>-23568.510000000009</v>
          </cell>
          <cell r="DL811">
            <v>-21332.556999999797</v>
          </cell>
          <cell r="DM811">
            <v>-21367.214999999851</v>
          </cell>
          <cell r="DN811">
            <v>-18835.020000000019</v>
          </cell>
          <cell r="DO811">
            <v>-15269.949000000022</v>
          </cell>
          <cell r="DP811">
            <v>-10284.959999999963</v>
          </cell>
          <cell r="DQ811">
            <v>-7934.4189999999944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-43484.082400000188</v>
          </cell>
          <cell r="CS813">
            <v>-2104.3655600000347</v>
          </cell>
          <cell r="CT813">
            <v>-2355.1466399999917</v>
          </cell>
          <cell r="CU813">
            <v>-3667.9664999999804</v>
          </cell>
          <cell r="CV813">
            <v>-4236.5136000000057</v>
          </cell>
          <cell r="CW813">
            <v>-4904.0983200000192</v>
          </cell>
          <cell r="CX813">
            <v>-5210.0334000000148</v>
          </cell>
          <cell r="CY813">
            <v>-4715.7435600000026</v>
          </cell>
          <cell r="CZ813">
            <v>-4723.4297000000079</v>
          </cell>
          <cell r="DA813">
            <v>-4163.6363999999885</v>
          </cell>
          <cell r="DB813">
            <v>-3375.5726400000276</v>
          </cell>
          <cell r="DC813">
            <v>-2273.581199999986</v>
          </cell>
          <cell r="DD813">
            <v>-1753.9948799999838</v>
          </cell>
          <cell r="DE813">
            <v>-45330.268750000279</v>
          </cell>
          <cell r="DF813">
            <v>-2189.4732699999877</v>
          </cell>
          <cell r="DG813">
            <v>-2537.9149900000193</v>
          </cell>
          <cell r="DH813">
            <v>-3816.3111099999805</v>
          </cell>
          <cell r="DI813">
            <v>-4407.8510999999708</v>
          </cell>
          <cell r="DJ813">
            <v>-5102.4133799999836</v>
          </cell>
          <cell r="DK813">
            <v>-5420.7572999999975</v>
          </cell>
          <cell r="DL813">
            <v>-4906.4881099999766</v>
          </cell>
          <cell r="DM813">
            <v>-4914.4594499999657</v>
          </cell>
          <cell r="DN813">
            <v>-4332.0546000000031</v>
          </cell>
          <cell r="DO813">
            <v>-3512.0882700000075</v>
          </cell>
          <cell r="DP813">
            <v>-2365.5407999999879</v>
          </cell>
          <cell r="DQ813">
            <v>-1824.9163699999917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3">
          <cell r="F833">
            <v>10018.983</v>
          </cell>
          <cell r="G833">
            <v>11613.543</v>
          </cell>
          <cell r="H833">
            <v>17463.416000000001</v>
          </cell>
          <cell r="I833">
            <v>20170.29</v>
          </cell>
          <cell r="J833">
            <v>23348.704000000002</v>
          </cell>
          <cell r="K833">
            <v>24805.35</v>
          </cell>
          <cell r="L833">
            <v>22451.998</v>
          </cell>
          <cell r="M833">
            <v>22488.546999999999</v>
          </cell>
          <cell r="N833">
            <v>19823.400000000001</v>
          </cell>
          <cell r="O833">
            <v>16071.33</v>
          </cell>
          <cell r="P833">
            <v>10824.72</v>
          </cell>
          <cell r="Q833">
            <v>8350.9349999999995</v>
          </cell>
          <cell r="R833">
            <v>205995.45199999999</v>
          </cell>
          <cell r="S833">
            <v>9968.9179999999997</v>
          </cell>
          <cell r="T833">
            <v>11157.02</v>
          </cell>
          <cell r="U833">
            <v>17376.089</v>
          </cell>
          <cell r="V833">
            <v>20069.46</v>
          </cell>
          <cell r="W833">
            <v>23231.927</v>
          </cell>
          <cell r="X833">
            <v>24681.360000000001</v>
          </cell>
          <cell r="Y833">
            <v>22339.746999999999</v>
          </cell>
          <cell r="Z833">
            <v>22376.017</v>
          </cell>
          <cell r="AA833">
            <v>19724.25</v>
          </cell>
          <cell r="AB833">
            <v>15990.915999999999</v>
          </cell>
          <cell r="AC833">
            <v>10770.57</v>
          </cell>
          <cell r="AD833">
            <v>8309.1779999999999</v>
          </cell>
          <cell r="AE833">
            <v>204965.48900000003</v>
          </cell>
          <cell r="AF833">
            <v>9919.0390000000007</v>
          </cell>
          <cell r="AG833">
            <v>11101.244000000001</v>
          </cell>
          <cell r="AH833">
            <v>17289.258000000002</v>
          </cell>
          <cell r="AI833">
            <v>19969.11</v>
          </cell>
          <cell r="AJ833">
            <v>23115.739000000001</v>
          </cell>
          <cell r="AK833">
            <v>24557.85</v>
          </cell>
          <cell r="AL833">
            <v>22228.084999999999</v>
          </cell>
          <cell r="AM833">
            <v>22264.231</v>
          </cell>
          <cell r="AN833">
            <v>19625.669999999998</v>
          </cell>
          <cell r="AO833">
            <v>15910.967000000001</v>
          </cell>
          <cell r="AP833">
            <v>10716.72</v>
          </cell>
          <cell r="AQ833">
            <v>8267.5759999999991</v>
          </cell>
          <cell r="AR833">
            <v>203940.58200000005</v>
          </cell>
          <cell r="AS833">
            <v>9869.4699999999993</v>
          </cell>
          <cell r="AT833">
            <v>11045.664000000001</v>
          </cell>
          <cell r="AU833">
            <v>17202.737000000001</v>
          </cell>
          <cell r="AV833">
            <v>19869.27</v>
          </cell>
          <cell r="AW833">
            <v>23000.170999999998</v>
          </cell>
          <cell r="AX833">
            <v>24435.119999999999</v>
          </cell>
          <cell r="AY833">
            <v>22116.857</v>
          </cell>
          <cell r="AZ833">
            <v>22152.848000000002</v>
          </cell>
          <cell r="BA833">
            <v>19527.57</v>
          </cell>
          <cell r="BB833">
            <v>15831.483</v>
          </cell>
          <cell r="BC833">
            <v>10663.17</v>
          </cell>
          <cell r="BD833">
            <v>8226.2219999999998</v>
          </cell>
          <cell r="BE833">
            <v>203313.39799999999</v>
          </cell>
          <cell r="BF833">
            <v>9820.1180000000004</v>
          </cell>
          <cell r="BG833">
            <v>11382.964</v>
          </cell>
          <cell r="BH833">
            <v>17116.742999999999</v>
          </cell>
          <cell r="BI833">
            <v>19769.939999999999</v>
          </cell>
          <cell r="BJ833">
            <v>22885.254000000001</v>
          </cell>
          <cell r="BK833">
            <v>24312.9</v>
          </cell>
          <cell r="BL833">
            <v>22006.311000000002</v>
          </cell>
          <cell r="BM833">
            <v>22042.084999999999</v>
          </cell>
          <cell r="BN833">
            <v>19429.919999999998</v>
          </cell>
          <cell r="BO833">
            <v>15752.308999999999</v>
          </cell>
          <cell r="BP833">
            <v>10609.8</v>
          </cell>
          <cell r="BQ833">
            <v>8185.0540000000001</v>
          </cell>
          <cell r="BR833">
            <v>201906.41899999999</v>
          </cell>
          <cell r="BS833">
            <v>9771.0139999999992</v>
          </cell>
          <cell r="BT833">
            <v>10935.512000000001</v>
          </cell>
          <cell r="BU833">
            <v>17031.244999999999</v>
          </cell>
          <cell r="BV833">
            <v>19671.060000000001</v>
          </cell>
          <cell r="BW833">
            <v>22770.74</v>
          </cell>
          <cell r="BX833">
            <v>24191.37</v>
          </cell>
          <cell r="BY833">
            <v>21896.292000000001</v>
          </cell>
          <cell r="BZ833">
            <v>21931.911</v>
          </cell>
          <cell r="CA833">
            <v>19332.75</v>
          </cell>
          <cell r="CB833">
            <v>15673.569</v>
          </cell>
          <cell r="CC833">
            <v>10556.76</v>
          </cell>
          <cell r="CD833">
            <v>8144.1959999999999</v>
          </cell>
          <cell r="CE833">
            <v>200896.85399999999</v>
          </cell>
          <cell r="CF833">
            <v>9722.1579999999994</v>
          </cell>
          <cell r="CG833">
            <v>10880.856</v>
          </cell>
          <cell r="CH833">
            <v>16946.118999999999</v>
          </cell>
          <cell r="CI833">
            <v>19572.689999999999</v>
          </cell>
          <cell r="CJ833">
            <v>22656.907999999999</v>
          </cell>
          <cell r="CK833">
            <v>24070.44</v>
          </cell>
          <cell r="CL833">
            <v>21786.738000000001</v>
          </cell>
          <cell r="CM833">
            <v>21822.263999999999</v>
          </cell>
          <cell r="CN833">
            <v>19236.09</v>
          </cell>
          <cell r="CO833">
            <v>15595.138999999999</v>
          </cell>
          <cell r="CP833">
            <v>10503.99</v>
          </cell>
          <cell r="CQ833">
            <v>8103.4620000000004</v>
          </cell>
          <cell r="CR833">
            <v>199892.37600000002</v>
          </cell>
          <cell r="CS833">
            <v>9673.5499999999993</v>
          </cell>
          <cell r="CT833">
            <v>10826.451999999999</v>
          </cell>
          <cell r="CU833">
            <v>16861.333999999999</v>
          </cell>
          <cell r="CV833">
            <v>19474.830000000002</v>
          </cell>
          <cell r="CW833">
            <v>22543.602999999999</v>
          </cell>
          <cell r="CX833">
            <v>23950.080000000002</v>
          </cell>
          <cell r="CY833">
            <v>21677.834999999999</v>
          </cell>
          <cell r="CZ833">
            <v>21713.144</v>
          </cell>
          <cell r="DA833">
            <v>19140</v>
          </cell>
          <cell r="DB833">
            <v>15517.143</v>
          </cell>
          <cell r="DC833">
            <v>10451.459999999999</v>
          </cell>
          <cell r="DD833">
            <v>8062.9449999999997</v>
          </cell>
          <cell r="DE833">
            <v>199277.68699999998</v>
          </cell>
          <cell r="DF833">
            <v>9625.19</v>
          </cell>
          <cell r="DG833">
            <v>11156.995999999999</v>
          </cell>
          <cell r="DH833">
            <v>16777.013999999999</v>
          </cell>
          <cell r="DI833">
            <v>19377.48</v>
          </cell>
          <cell r="DJ833">
            <v>22430.98</v>
          </cell>
          <cell r="DK833">
            <v>23830.32</v>
          </cell>
          <cell r="DL833">
            <v>21569.458999999999</v>
          </cell>
          <cell r="DM833">
            <v>21604.52</v>
          </cell>
          <cell r="DN833">
            <v>19044.240000000002</v>
          </cell>
          <cell r="DO833">
            <v>15439.611999999999</v>
          </cell>
          <cell r="DP833">
            <v>10399.200000000001</v>
          </cell>
          <cell r="DQ833">
            <v>8022.6760000000004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10018.983</v>
          </cell>
          <cell r="G835">
            <v>11613.543</v>
          </cell>
          <cell r="H835">
            <v>17463.416000000001</v>
          </cell>
          <cell r="I835">
            <v>20170.29</v>
          </cell>
          <cell r="J835">
            <v>23348.704000000002</v>
          </cell>
          <cell r="K835">
            <v>24805.35</v>
          </cell>
          <cell r="L835">
            <v>22451.998</v>
          </cell>
          <cell r="M835">
            <v>22488.546999999999</v>
          </cell>
          <cell r="N835">
            <v>19823.400000000001</v>
          </cell>
          <cell r="O835">
            <v>16071.33</v>
          </cell>
          <cell r="P835">
            <v>10824.72</v>
          </cell>
          <cell r="Q835">
            <v>8350.9349999999995</v>
          </cell>
          <cell r="R835">
            <v>205995.45199999999</v>
          </cell>
          <cell r="S835">
            <v>9968.9179999999997</v>
          </cell>
          <cell r="T835">
            <v>11157.02</v>
          </cell>
          <cell r="U835">
            <v>17376.089</v>
          </cell>
          <cell r="V835">
            <v>20069.46</v>
          </cell>
          <cell r="W835">
            <v>23231.927</v>
          </cell>
          <cell r="X835">
            <v>24681.360000000001</v>
          </cell>
          <cell r="Y835">
            <v>22339.746999999999</v>
          </cell>
          <cell r="Z835">
            <v>22376.017</v>
          </cell>
          <cell r="AA835">
            <v>19724.25</v>
          </cell>
          <cell r="AB835">
            <v>15990.915999999999</v>
          </cell>
          <cell r="AC835">
            <v>10770.57</v>
          </cell>
          <cell r="AD835">
            <v>8309.1779999999999</v>
          </cell>
          <cell r="AE835">
            <v>204965.48900000003</v>
          </cell>
          <cell r="AF835">
            <v>9919.0390000000007</v>
          </cell>
          <cell r="AG835">
            <v>11101.244000000001</v>
          </cell>
          <cell r="AH835">
            <v>17289.258000000002</v>
          </cell>
          <cell r="AI835">
            <v>19969.11</v>
          </cell>
          <cell r="AJ835">
            <v>23115.739000000001</v>
          </cell>
          <cell r="AK835">
            <v>24557.85</v>
          </cell>
          <cell r="AL835">
            <v>22228.084999999999</v>
          </cell>
          <cell r="AM835">
            <v>22264.231</v>
          </cell>
          <cell r="AN835">
            <v>19625.669999999998</v>
          </cell>
          <cell r="AO835">
            <v>15910.967000000001</v>
          </cell>
          <cell r="AP835">
            <v>10716.72</v>
          </cell>
          <cell r="AQ835">
            <v>8267.5759999999991</v>
          </cell>
          <cell r="AR835">
            <v>203940.58200000005</v>
          </cell>
          <cell r="AS835">
            <v>9869.4699999999993</v>
          </cell>
          <cell r="AT835">
            <v>11045.664000000001</v>
          </cell>
          <cell r="AU835">
            <v>17202.737000000001</v>
          </cell>
          <cell r="AV835">
            <v>19869.27</v>
          </cell>
          <cell r="AW835">
            <v>23000.170999999998</v>
          </cell>
          <cell r="AX835">
            <v>24435.119999999999</v>
          </cell>
          <cell r="AY835">
            <v>22116.857</v>
          </cell>
          <cell r="AZ835">
            <v>22152.848000000002</v>
          </cell>
          <cell r="BA835">
            <v>19527.57</v>
          </cell>
          <cell r="BB835">
            <v>15831.483</v>
          </cell>
          <cell r="BC835">
            <v>10663.17</v>
          </cell>
          <cell r="BD835">
            <v>8226.2219999999998</v>
          </cell>
          <cell r="BE835">
            <v>203313.39799999999</v>
          </cell>
          <cell r="BF835">
            <v>9820.1180000000004</v>
          </cell>
          <cell r="BG835">
            <v>11382.964</v>
          </cell>
          <cell r="BH835">
            <v>17116.742999999999</v>
          </cell>
          <cell r="BI835">
            <v>19769.939999999999</v>
          </cell>
          <cell r="BJ835">
            <v>22885.254000000001</v>
          </cell>
          <cell r="BK835">
            <v>24312.9</v>
          </cell>
          <cell r="BL835">
            <v>22006.311000000002</v>
          </cell>
          <cell r="BM835">
            <v>22042.084999999999</v>
          </cell>
          <cell r="BN835">
            <v>19429.919999999998</v>
          </cell>
          <cell r="BO835">
            <v>15752.308999999999</v>
          </cell>
          <cell r="BP835">
            <v>10609.8</v>
          </cell>
          <cell r="BQ835">
            <v>8185.0540000000001</v>
          </cell>
          <cell r="BR835">
            <v>201906.41899999999</v>
          </cell>
          <cell r="BS835">
            <v>9771.0139999999992</v>
          </cell>
          <cell r="BT835">
            <v>10935.512000000001</v>
          </cell>
          <cell r="BU835">
            <v>17031.244999999999</v>
          </cell>
          <cell r="BV835">
            <v>19671.060000000001</v>
          </cell>
          <cell r="BW835">
            <v>22770.74</v>
          </cell>
          <cell r="BX835">
            <v>24191.37</v>
          </cell>
          <cell r="BY835">
            <v>21896.292000000001</v>
          </cell>
          <cell r="BZ835">
            <v>21931.911</v>
          </cell>
          <cell r="CA835">
            <v>19332.75</v>
          </cell>
          <cell r="CB835">
            <v>15673.569</v>
          </cell>
          <cell r="CC835">
            <v>10556.76</v>
          </cell>
          <cell r="CD835">
            <v>8144.1959999999999</v>
          </cell>
          <cell r="CE835">
            <v>200896.85399999999</v>
          </cell>
          <cell r="CF835">
            <v>9722.1579999999994</v>
          </cell>
          <cell r="CG835">
            <v>10880.856</v>
          </cell>
          <cell r="CH835">
            <v>16946.118999999999</v>
          </cell>
          <cell r="CI835">
            <v>19572.689999999999</v>
          </cell>
          <cell r="CJ835">
            <v>22656.907999999999</v>
          </cell>
          <cell r="CK835">
            <v>24070.44</v>
          </cell>
          <cell r="CL835">
            <v>21786.737999999998</v>
          </cell>
          <cell r="CM835">
            <v>21822.263999999999</v>
          </cell>
          <cell r="CN835">
            <v>19236.09</v>
          </cell>
          <cell r="CO835">
            <v>15595.138999999999</v>
          </cell>
          <cell r="CP835">
            <v>10503.99</v>
          </cell>
          <cell r="CQ835">
            <v>8103.4620000000004</v>
          </cell>
          <cell r="CR835">
            <v>199892.37600000002</v>
          </cell>
          <cell r="CS835">
            <v>9673.5499999999993</v>
          </cell>
          <cell r="CT835">
            <v>10826.451999999999</v>
          </cell>
          <cell r="CU835">
            <v>16861.333999999999</v>
          </cell>
          <cell r="CV835">
            <v>19474.830000000002</v>
          </cell>
          <cell r="CW835">
            <v>22543.602999999999</v>
          </cell>
          <cell r="CX835">
            <v>23950.080000000002</v>
          </cell>
          <cell r="CY835">
            <v>21677.834999999999</v>
          </cell>
          <cell r="CZ835">
            <v>21713.144</v>
          </cell>
          <cell r="DA835">
            <v>19140</v>
          </cell>
          <cell r="DB835">
            <v>15517.143</v>
          </cell>
          <cell r="DC835">
            <v>10451.459999999999</v>
          </cell>
          <cell r="DD835">
            <v>8062.9449999999997</v>
          </cell>
          <cell r="DE835">
            <v>199277.68699999998</v>
          </cell>
          <cell r="DF835">
            <v>9625.19</v>
          </cell>
          <cell r="DG835">
            <v>11156.995999999999</v>
          </cell>
          <cell r="DH835">
            <v>16777.013999999999</v>
          </cell>
          <cell r="DI835">
            <v>19377.48</v>
          </cell>
          <cell r="DJ835">
            <v>22430.98</v>
          </cell>
          <cell r="DK835">
            <v>23830.32</v>
          </cell>
          <cell r="DL835">
            <v>21569.458999999999</v>
          </cell>
          <cell r="DM835">
            <v>21604.52</v>
          </cell>
          <cell r="DN835">
            <v>19044.240000000002</v>
          </cell>
          <cell r="DO835">
            <v>15439.611999999999</v>
          </cell>
          <cell r="DP835">
            <v>10399.200000000001</v>
          </cell>
          <cell r="DQ835">
            <v>8022.6760000000004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7914.9965700000002</v>
          </cell>
          <cell r="G837">
            <v>9174.6989699999995</v>
          </cell>
          <cell r="H837">
            <v>13796.098640000002</v>
          </cell>
          <cell r="I837">
            <v>15934.529100000003</v>
          </cell>
          <cell r="J837">
            <v>18445.476160000002</v>
          </cell>
          <cell r="K837">
            <v>19596.226499999997</v>
          </cell>
          <cell r="L837">
            <v>17737.078419999998</v>
          </cell>
          <cell r="M837">
            <v>17765.952129999998</v>
          </cell>
          <cell r="N837">
            <v>15660.486000000003</v>
          </cell>
          <cell r="O837">
            <v>12696.350700000003</v>
          </cell>
          <cell r="P837">
            <v>8551.5288</v>
          </cell>
          <cell r="Q837">
            <v>6597.2386500000002</v>
          </cell>
          <cell r="R837">
            <v>164796.36159999997</v>
          </cell>
          <cell r="S837">
            <v>7975.1343999999999</v>
          </cell>
          <cell r="T837">
            <v>8925.616</v>
          </cell>
          <cell r="U837">
            <v>13900.871200000001</v>
          </cell>
          <cell r="V837">
            <v>16055.568000000001</v>
          </cell>
          <cell r="W837">
            <v>18585.5416</v>
          </cell>
          <cell r="X837">
            <v>19745.088</v>
          </cell>
          <cell r="Y837">
            <v>17871.797599999998</v>
          </cell>
          <cell r="Z837">
            <v>17900.813600000001</v>
          </cell>
          <cell r="AA837">
            <v>15779.400000000001</v>
          </cell>
          <cell r="AB837">
            <v>12792.7328</v>
          </cell>
          <cell r="AC837">
            <v>8616.4560000000001</v>
          </cell>
          <cell r="AD837">
            <v>6647.3424000000005</v>
          </cell>
          <cell r="AE837">
            <v>170121.35587000006</v>
          </cell>
          <cell r="AF837">
            <v>8232.8023700000012</v>
          </cell>
          <cell r="AG837">
            <v>9214.0325200000025</v>
          </cell>
          <cell r="AH837">
            <v>14350.084140000003</v>
          </cell>
          <cell r="AI837">
            <v>16574.361300000004</v>
          </cell>
          <cell r="AJ837">
            <v>19186.063370000003</v>
          </cell>
          <cell r="AK837">
            <v>20383.015499999998</v>
          </cell>
          <cell r="AL837">
            <v>18449.310550000002</v>
          </cell>
          <cell r="AM837">
            <v>18479.311730000001</v>
          </cell>
          <cell r="AN837">
            <v>16289.3061</v>
          </cell>
          <cell r="AO837">
            <v>13206.102610000002</v>
          </cell>
          <cell r="AP837">
            <v>8894.8775999999998</v>
          </cell>
          <cell r="AQ837">
            <v>6862.0880799999995</v>
          </cell>
          <cell r="AR837">
            <v>171310.08888000005</v>
          </cell>
          <cell r="AS837">
            <v>8290.354800000001</v>
          </cell>
          <cell r="AT837">
            <v>9278.3577600000008</v>
          </cell>
          <cell r="AU837">
            <v>14450.299080000001</v>
          </cell>
          <cell r="AV837">
            <v>16690.186800000003</v>
          </cell>
          <cell r="AW837">
            <v>19320.143640000002</v>
          </cell>
          <cell r="AX837">
            <v>20525.500800000002</v>
          </cell>
          <cell r="AY837">
            <v>18578.159879999999</v>
          </cell>
          <cell r="AZ837">
            <v>18608.392320000003</v>
          </cell>
          <cell r="BA837">
            <v>16403.158800000001</v>
          </cell>
          <cell r="BB837">
            <v>13298.44572</v>
          </cell>
          <cell r="BC837">
            <v>8957.0628000000015</v>
          </cell>
          <cell r="BD837">
            <v>6910.0264800000004</v>
          </cell>
          <cell r="BE837">
            <v>176882.65626000002</v>
          </cell>
          <cell r="BF837">
            <v>8543.5026600000001</v>
          </cell>
          <cell r="BG837">
            <v>9903.1786799999991</v>
          </cell>
          <cell r="BH837">
            <v>14891.566409999999</v>
          </cell>
          <cell r="BI837">
            <v>17199.8478</v>
          </cell>
          <cell r="BJ837">
            <v>19910.170979999999</v>
          </cell>
          <cell r="BK837">
            <v>21152.223000000002</v>
          </cell>
          <cell r="BL837">
            <v>19145.490570000002</v>
          </cell>
          <cell r="BM837">
            <v>19176.613949999995</v>
          </cell>
          <cell r="BN837">
            <v>16904.0304</v>
          </cell>
          <cell r="BO837">
            <v>13704.508829999999</v>
          </cell>
          <cell r="BP837">
            <v>9230.5259999999998</v>
          </cell>
          <cell r="BQ837">
            <v>7120.9969799999999</v>
          </cell>
          <cell r="BR837">
            <v>177677.64871999997</v>
          </cell>
          <cell r="BS837">
            <v>8598.4923199999994</v>
          </cell>
          <cell r="BT837">
            <v>9623.2505600000004</v>
          </cell>
          <cell r="BU837">
            <v>14987.495599999998</v>
          </cell>
          <cell r="BV837">
            <v>17310.532800000001</v>
          </cell>
          <cell r="BW837">
            <v>20038.251200000002</v>
          </cell>
          <cell r="BX837">
            <v>21288.405600000002</v>
          </cell>
          <cell r="BY837">
            <v>19268.736960000002</v>
          </cell>
          <cell r="BZ837">
            <v>19300.081679999996</v>
          </cell>
          <cell r="CA837">
            <v>17012.82</v>
          </cell>
          <cell r="CB837">
            <v>13792.74072</v>
          </cell>
          <cell r="CC837">
            <v>9289.9488000000001</v>
          </cell>
          <cell r="CD837">
            <v>7166.8924799999995</v>
          </cell>
          <cell r="CE837">
            <v>182816.13714000001</v>
          </cell>
          <cell r="CF837">
            <v>8847.163779999999</v>
          </cell>
          <cell r="CG837">
            <v>9901.5789599999989</v>
          </cell>
          <cell r="CH837">
            <v>15420.968289999999</v>
          </cell>
          <cell r="CI837">
            <v>17811.147899999996</v>
          </cell>
          <cell r="CJ837">
            <v>20617.786279999997</v>
          </cell>
          <cell r="CK837">
            <v>21904.100399999996</v>
          </cell>
          <cell r="CL837">
            <v>19825.931579999997</v>
          </cell>
          <cell r="CM837">
            <v>19858.260239999996</v>
          </cell>
          <cell r="CN837">
            <v>17504.841899999999</v>
          </cell>
          <cell r="CO837">
            <v>14191.576489999998</v>
          </cell>
          <cell r="CP837">
            <v>9558.6308999999983</v>
          </cell>
          <cell r="CQ837">
            <v>7374.1504199999999</v>
          </cell>
          <cell r="CR837">
            <v>185899.90968000001</v>
          </cell>
          <cell r="CS837">
            <v>8996.4014999999981</v>
          </cell>
          <cell r="CT837">
            <v>10068.600359999999</v>
          </cell>
          <cell r="CU837">
            <v>15681.040619999998</v>
          </cell>
          <cell r="CV837">
            <v>18111.591899999999</v>
          </cell>
          <cell r="CW837">
            <v>20965.550789999998</v>
          </cell>
          <cell r="CX837">
            <v>22273.574400000001</v>
          </cell>
          <cell r="CY837">
            <v>20160.386549999999</v>
          </cell>
          <cell r="CZ837">
            <v>20193.22392</v>
          </cell>
          <cell r="DA837">
            <v>17800.199999999997</v>
          </cell>
          <cell r="DB837">
            <v>14430.94299</v>
          </cell>
          <cell r="DC837">
            <v>9719.857799999998</v>
          </cell>
          <cell r="DD837">
            <v>7498.538849999999</v>
          </cell>
          <cell r="DE837">
            <v>189313.80264999997</v>
          </cell>
          <cell r="DF837">
            <v>9143.9305000000004</v>
          </cell>
          <cell r="DG837">
            <v>10599.146199999999</v>
          </cell>
          <cell r="DH837">
            <v>15938.163299999998</v>
          </cell>
          <cell r="DI837">
            <v>18408.606</v>
          </cell>
          <cell r="DJ837">
            <v>21309.430999999997</v>
          </cell>
          <cell r="DK837">
            <v>22638.804</v>
          </cell>
          <cell r="DL837">
            <v>20490.98605</v>
          </cell>
          <cell r="DM837">
            <v>20524.293999999998</v>
          </cell>
          <cell r="DN837">
            <v>18092.028000000002</v>
          </cell>
          <cell r="DO837">
            <v>14667.631399999998</v>
          </cell>
          <cell r="DP837">
            <v>9879.24</v>
          </cell>
          <cell r="DQ837">
            <v>7621.5421999999999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5">
          <cell r="F845">
            <v>0</v>
          </cell>
          <cell r="G845">
            <v>0</v>
          </cell>
          <cell r="H845">
            <v>1.600765999999993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1.9694299999999956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1.9694299999999956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38.438372200000003</v>
          </cell>
          <cell r="AF845">
            <v>0</v>
          </cell>
          <cell r="AG845">
            <v>0</v>
          </cell>
          <cell r="AH845">
            <v>9.5280500000000075</v>
          </cell>
          <cell r="AI845">
            <v>4.9963702000000012</v>
          </cell>
          <cell r="AJ845">
            <v>5.757977000000011</v>
          </cell>
          <cell r="AK845">
            <v>18.155975000000012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18.780586199999902</v>
          </cell>
          <cell r="AS845">
            <v>0</v>
          </cell>
          <cell r="AT845">
            <v>0</v>
          </cell>
          <cell r="AU845">
            <v>3.1965330000000023</v>
          </cell>
          <cell r="AV845">
            <v>13.599724000000037</v>
          </cell>
          <cell r="AW845">
            <v>1.9843292000000003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12.135078300000004</v>
          </cell>
          <cell r="BF845">
            <v>0</v>
          </cell>
          <cell r="BG845">
            <v>0</v>
          </cell>
          <cell r="BH845">
            <v>2.9920735000000001</v>
          </cell>
          <cell r="BI845">
            <v>1.5026470000000032</v>
          </cell>
          <cell r="BJ845">
            <v>7.6403578000000039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32.136509900000078</v>
          </cell>
          <cell r="BS845">
            <v>0</v>
          </cell>
          <cell r="BT845">
            <v>0</v>
          </cell>
          <cell r="BU845">
            <v>17.627456300000006</v>
          </cell>
          <cell r="BV845">
            <v>1.4949799999999982</v>
          </cell>
          <cell r="BW845">
            <v>11.343404000000021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1.6706696000000001</v>
          </cell>
          <cell r="CC845">
            <v>0</v>
          </cell>
          <cell r="CD845">
            <v>0</v>
          </cell>
          <cell r="CE845">
            <v>20.317714000000024</v>
          </cell>
          <cell r="CF845">
            <v>0</v>
          </cell>
          <cell r="CG845">
            <v>0</v>
          </cell>
          <cell r="CH845">
            <v>11.383273999999972</v>
          </cell>
          <cell r="CI845">
            <v>3.2766999999999911</v>
          </cell>
          <cell r="CJ845">
            <v>3.6889439999999922</v>
          </cell>
          <cell r="CK845">
            <v>1.9687959999999975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5.246599999998125E-2</v>
          </cell>
          <cell r="CS845">
            <v>0</v>
          </cell>
          <cell r="CT845">
            <v>0</v>
          </cell>
          <cell r="CU845">
            <v>3.5865999999998621E-2</v>
          </cell>
          <cell r="CV845">
            <v>1.6599999999982629E-2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0.11490476999999544</v>
          </cell>
          <cell r="DF845">
            <v>0</v>
          </cell>
          <cell r="DG845">
            <v>0</v>
          </cell>
          <cell r="DH845">
            <v>1.8227000000003102E-2</v>
          </cell>
          <cell r="DI845">
            <v>9.6677769999999441E-2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4.7337764117827419E-4</v>
          </cell>
          <cell r="G846">
            <v>-4.4716757728448187E-2</v>
          </cell>
          <cell r="H846">
            <v>-1.575786840536253E-2</v>
          </cell>
          <cell r="I846">
            <v>-1.72199107376656E-2</v>
          </cell>
          <cell r="J846">
            <v>4.7920733590771647E-3</v>
          </cell>
          <cell r="K846">
            <v>-8.2764230746654732E-3</v>
          </cell>
          <cell r="L846">
            <v>-0.21675708771731905</v>
          </cell>
          <cell r="M846">
            <v>-3.9507331084344344E-2</v>
          </cell>
          <cell r="N846">
            <v>-2.1001859512146837E-2</v>
          </cell>
          <cell r="O846">
            <v>-6.5390949254435782E-3</v>
          </cell>
          <cell r="P846">
            <v>2.4977280687465964E-3</v>
          </cell>
          <cell r="Q846">
            <v>3.2835780983145213E-2</v>
          </cell>
          <cell r="R846">
            <v>-8.37744227424011E-2</v>
          </cell>
          <cell r="S846">
            <v>2.3716963891473597E-5</v>
          </cell>
          <cell r="T846">
            <v>-6.6317505177302394E-3</v>
          </cell>
          <cell r="U846">
            <v>-2.1354687698206476E-2</v>
          </cell>
          <cell r="V846">
            <v>-1.3320122297955095E-2</v>
          </cell>
          <cell r="W846">
            <v>-8.37744227424011E-2</v>
          </cell>
          <cell r="X846">
            <v>-3.5062832324260995E-2</v>
          </cell>
          <cell r="Y846">
            <v>-0.12510401188547249</v>
          </cell>
          <cell r="Z846">
            <v>-3.2300970959632025E-2</v>
          </cell>
          <cell r="AA846">
            <v>-2.0260965898586392E-2</v>
          </cell>
          <cell r="AB846">
            <v>-1.5132558345062108E-2</v>
          </cell>
          <cell r="AC846">
            <v>9.6849233039151272E-3</v>
          </cell>
          <cell r="AD846">
            <v>2.981421528998851E-2</v>
          </cell>
          <cell r="AE846">
            <v>-3.8092098515111417E-2</v>
          </cell>
          <cell r="AF846">
            <v>3.7796839830619433E-2</v>
          </cell>
          <cell r="AG846">
            <v>1.1279978945406555E-2</v>
          </cell>
          <cell r="AH846">
            <v>-1.5397429066663193E-2</v>
          </cell>
          <cell r="AI846">
            <v>-7.6295949159401744E-3</v>
          </cell>
          <cell r="AJ846">
            <v>3.7877770529384236E-3</v>
          </cell>
          <cell r="AK846">
            <v>-4.3052308305018272E-2</v>
          </cell>
          <cell r="AL846">
            <v>-9.9974410786725088E-2</v>
          </cell>
          <cell r="AM846">
            <v>-2.5764912578861043E-2</v>
          </cell>
          <cell r="AN846">
            <v>-2.2281761310530612E-2</v>
          </cell>
          <cell r="AO846">
            <v>-1.5100857068368612E-2</v>
          </cell>
          <cell r="AP846">
            <v>8.0144339355783245E-3</v>
          </cell>
          <cell r="AQ846">
            <v>1.5722991156010835E-2</v>
          </cell>
          <cell r="AR846">
            <v>-4.2670862140834487E-3</v>
          </cell>
          <cell r="AS846">
            <v>5.8427367027153565E-2</v>
          </cell>
          <cell r="AT846">
            <v>3.5583568844923974E-2</v>
          </cell>
          <cell r="AU846">
            <v>-1.9942520109527351E-2</v>
          </cell>
          <cell r="AV846">
            <v>-1.4641938644295749E-2</v>
          </cell>
          <cell r="AW846">
            <v>-7.0299758456577877E-3</v>
          </cell>
          <cell r="AX846">
            <v>-3.3012851981975899E-2</v>
          </cell>
          <cell r="AY846">
            <v>-0.17654028971004365</v>
          </cell>
          <cell r="AZ846">
            <v>-4.5765469372625489E-2</v>
          </cell>
          <cell r="BA846">
            <v>-2.0650028503578E-2</v>
          </cell>
          <cell r="BB846">
            <v>-1.7767097089869566E-2</v>
          </cell>
          <cell r="BC846">
            <v>6.6464223724267413E-3</v>
          </cell>
          <cell r="BD846">
            <v>2.315319154504536E-2</v>
          </cell>
          <cell r="BE846">
            <v>2.1717586426706958E-2</v>
          </cell>
          <cell r="BF846">
            <v>5.350126431625668E-2</v>
          </cell>
          <cell r="BG846">
            <v>1.1485337468119639E-2</v>
          </cell>
          <cell r="BH846">
            <v>-1.1801113511943129E-2</v>
          </cell>
          <cell r="BI846">
            <v>-1.0571618847869502E-2</v>
          </cell>
          <cell r="BJ846">
            <v>-4.7135980991971138E-2</v>
          </cell>
          <cell r="BK846">
            <v>-3.8725977605963635E-2</v>
          </cell>
          <cell r="BL846">
            <v>-0.17026796192845239</v>
          </cell>
          <cell r="BM846">
            <v>-4.7823423233538165E-2</v>
          </cell>
          <cell r="BN846">
            <v>-2.0543884261130074E-2</v>
          </cell>
          <cell r="BO846">
            <v>-1.6526938069510777E-2</v>
          </cell>
          <cell r="BP846">
            <v>2.4768450457358426E-2</v>
          </cell>
          <cell r="BQ846">
            <v>4.9829536647859385E-2</v>
          </cell>
          <cell r="BR846">
            <v>2.5603621264409071E-2</v>
          </cell>
          <cell r="BS846">
            <v>3.3633835244540222E-2</v>
          </cell>
          <cell r="BT846">
            <v>3.8798630677522539E-2</v>
          </cell>
          <cell r="BU846">
            <v>-7.4523604627110274E-3</v>
          </cell>
          <cell r="BV846">
            <v>-1.1709251551788924E-2</v>
          </cell>
          <cell r="BW846">
            <v>2.1185164883483765E-3</v>
          </cell>
          <cell r="BX846">
            <v>-3.1660946902718479E-2</v>
          </cell>
          <cell r="BY846">
            <v>2.5837369348813866E-2</v>
          </cell>
          <cell r="BZ846">
            <v>-4.7457990842453057E-2</v>
          </cell>
          <cell r="CA846">
            <v>-1.8425542041033083E-2</v>
          </cell>
          <cell r="CB846">
            <v>-6.2645322528105396E-3</v>
          </cell>
          <cell r="CC846">
            <v>1.2840790657612899E-2</v>
          </cell>
          <cell r="CD846">
            <v>4.2691987874231785E-2</v>
          </cell>
          <cell r="CE846">
            <v>1.2043624077307413E-2</v>
          </cell>
          <cell r="CF846">
            <v>2.8830069061800856E-2</v>
          </cell>
          <cell r="CG846">
            <v>6.4412014346014956E-2</v>
          </cell>
          <cell r="CH846">
            <v>1.3263978223367445E-2</v>
          </cell>
          <cell r="CI846">
            <v>-4.8265035586361194E-3</v>
          </cell>
          <cell r="CJ846">
            <v>2.1090405114151167E-2</v>
          </cell>
          <cell r="CK846">
            <v>-0.10831060182839636</v>
          </cell>
          <cell r="CL846">
            <v>3.2155421003096762E-2</v>
          </cell>
          <cell r="CM846">
            <v>-9.8464338889534986E-2</v>
          </cell>
          <cell r="CN846">
            <v>-5.2035439780986792E-2</v>
          </cell>
          <cell r="CO846">
            <v>-3.2169566823796458E-3</v>
          </cell>
          <cell r="CP846">
            <v>7.0671547128071666E-2</v>
          </cell>
          <cell r="CQ846">
            <v>5.0195725668636726E-2</v>
          </cell>
          <cell r="CR846">
            <v>1.226499698006478E-3</v>
          </cell>
          <cell r="CS846">
            <v>4.1216179333858349E-4</v>
          </cell>
          <cell r="CT846">
            <v>7.3944799323300003E-4</v>
          </cell>
          <cell r="CU846">
            <v>5.1209994506606904E-4</v>
          </cell>
          <cell r="CV846">
            <v>2.816079490202128E-4</v>
          </cell>
          <cell r="CW846">
            <v>-1.5139589796682174E-3</v>
          </cell>
          <cell r="CX846">
            <v>-5.7470933085497222E-3</v>
          </cell>
          <cell r="CY846">
            <v>5.1650865342622865E-3</v>
          </cell>
          <cell r="CZ846">
            <v>5.1768879172584548E-3</v>
          </cell>
          <cell r="DA846">
            <v>9.5774841350362294E-3</v>
          </cell>
          <cell r="DB846">
            <v>1.2518681792528241E-4</v>
          </cell>
          <cell r="DC846">
            <v>6.0955756862313137E-4</v>
          </cell>
          <cell r="DD846">
            <v>4.8928335329989636E-4</v>
          </cell>
          <cell r="DE846">
            <v>-4.124233170870184E-4</v>
          </cell>
          <cell r="DF846">
            <v>4.6371163887570788E-4</v>
          </cell>
          <cell r="DG846">
            <v>5.2137535715957029E-4</v>
          </cell>
          <cell r="DH846">
            <v>5.7948545794772599E-4</v>
          </cell>
          <cell r="DI846">
            <v>4.1325673970860066E-4</v>
          </cell>
          <cell r="DJ846">
            <v>5.4609193732346739E-5</v>
          </cell>
          <cell r="DK846">
            <v>-2.1460636970758173E-3</v>
          </cell>
          <cell r="DL846">
            <v>-3.1126294649226338E-3</v>
          </cell>
          <cell r="DM846">
            <v>-5.1499737253379863E-5</v>
          </cell>
          <cell r="DN846">
            <v>-4.6996023409207055E-4</v>
          </cell>
          <cell r="DO846">
            <v>1.4514607844517968E-4</v>
          </cell>
          <cell r="DP846">
            <v>5.7755636157708068E-4</v>
          </cell>
          <cell r="DQ846">
            <v>2.6067211895508535E-4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23.300126829341252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10.412011742979189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10.412011742979189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398.62266650187667</v>
          </cell>
          <cell r="AF847">
            <v>0</v>
          </cell>
          <cell r="AG847">
            <v>0</v>
          </cell>
          <cell r="AH847">
            <v>161.18676792739461</v>
          </cell>
          <cell r="AI847">
            <v>38.840354195076543</v>
          </cell>
          <cell r="AJ847">
            <v>62.259743233622885</v>
          </cell>
          <cell r="AK847">
            <v>136.33580114578263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224.42476894455194</v>
          </cell>
          <cell r="AS847">
            <v>0</v>
          </cell>
          <cell r="AT847">
            <v>0</v>
          </cell>
          <cell r="AU847">
            <v>57.944740306793847</v>
          </cell>
          <cell r="AV847">
            <v>143.31564826224985</v>
          </cell>
          <cell r="AW847">
            <v>23.164380375507953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170.84689764076506</v>
          </cell>
          <cell r="BF847">
            <v>0</v>
          </cell>
          <cell r="BG847">
            <v>0</v>
          </cell>
          <cell r="BH847">
            <v>57.890787296809094</v>
          </cell>
          <cell r="BI847">
            <v>17.522331583246455</v>
          </cell>
          <cell r="BJ847">
            <v>95.433778760709743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626.32032481531678</v>
          </cell>
          <cell r="BS847">
            <v>0</v>
          </cell>
          <cell r="BT847">
            <v>0</v>
          </cell>
          <cell r="BU847">
            <v>378.07037051792759</v>
          </cell>
          <cell r="BV847">
            <v>21.196164604131809</v>
          </cell>
          <cell r="BW847">
            <v>185.36836999045045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41.685419702806712</v>
          </cell>
          <cell r="CC847">
            <v>0</v>
          </cell>
          <cell r="CD847">
            <v>0</v>
          </cell>
          <cell r="CE847">
            <v>447.04514557166658</v>
          </cell>
          <cell r="CF847">
            <v>0</v>
          </cell>
          <cell r="CG847">
            <v>0</v>
          </cell>
          <cell r="CH847">
            <v>285.85767547419709</v>
          </cell>
          <cell r="CI847">
            <v>57.475581580529706</v>
          </cell>
          <cell r="CJ847">
            <v>71.090585650115827</v>
          </cell>
          <cell r="CK847">
            <v>32.621302866822361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1.2522558710875273</v>
          </cell>
          <cell r="CS847">
            <v>0</v>
          </cell>
          <cell r="CT847">
            <v>0</v>
          </cell>
          <cell r="CU847">
            <v>0.90829860180758715</v>
          </cell>
          <cell r="CV847">
            <v>0.34395726928005388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2.5556679525925574</v>
          </cell>
          <cell r="DF847">
            <v>0</v>
          </cell>
          <cell r="DG847">
            <v>0</v>
          </cell>
          <cell r="DH847">
            <v>0.50760420991241517</v>
          </cell>
          <cell r="DI847">
            <v>2.0480637426801422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-7.3145907486420469E-3</v>
          </cell>
          <cell r="G850">
            <v>-5.9024610305655756E-3</v>
          </cell>
          <cell r="H850">
            <v>-1.3452881640112935E-2</v>
          </cell>
          <cell r="I850">
            <v>0</v>
          </cell>
          <cell r="J850">
            <v>0</v>
          </cell>
          <cell r="K850">
            <v>0</v>
          </cell>
          <cell r="L850">
            <v>-4.2620216559541291E-2</v>
          </cell>
          <cell r="M850">
            <v>-3.150449258722432E-2</v>
          </cell>
          <cell r="N850">
            <v>-1.0647251179378259E-2</v>
          </cell>
          <cell r="O850">
            <v>-1.0021169032057742E-2</v>
          </cell>
          <cell r="P850">
            <v>-8.7235801313596539E-3</v>
          </cell>
          <cell r="Q850">
            <v>-1.5265666184539839E-2</v>
          </cell>
          <cell r="R850">
            <v>7.3111773815526249E-5</v>
          </cell>
          <cell r="S850">
            <v>4.1448764160449514E-2</v>
          </cell>
          <cell r="T850">
            <v>1.2889006915699497E-3</v>
          </cell>
          <cell r="U850">
            <v>-4.9148471301663221E-3</v>
          </cell>
          <cell r="V850">
            <v>0</v>
          </cell>
          <cell r="W850">
            <v>0</v>
          </cell>
          <cell r="X850">
            <v>0</v>
          </cell>
          <cell r="Y850">
            <v>-2.0090640878308363E-2</v>
          </cell>
          <cell r="Z850">
            <v>-2.1194144356513789E-2</v>
          </cell>
          <cell r="AA850">
            <v>4.8084095600131604E-4</v>
          </cell>
          <cell r="AB850">
            <v>-4.4653169632695722E-3</v>
          </cell>
          <cell r="AC850">
            <v>1.9979409764232514E-3</v>
          </cell>
          <cell r="AD850">
            <v>6.3258438295719088E-3</v>
          </cell>
          <cell r="AE850">
            <v>1.3467739112019927E-2</v>
          </cell>
          <cell r="AF850">
            <v>-3.2333047856667463E-3</v>
          </cell>
          <cell r="AG850">
            <v>-9.634723203184592E-3</v>
          </cell>
          <cell r="AH850">
            <v>-1.2973149114394289E-2</v>
          </cell>
          <cell r="AI850">
            <v>0</v>
          </cell>
          <cell r="AJ850">
            <v>0</v>
          </cell>
          <cell r="AK850">
            <v>0</v>
          </cell>
          <cell r="AL850">
            <v>0.21306293874663851</v>
          </cell>
          <cell r="AM850">
            <v>-3.8967652473814951E-2</v>
          </cell>
          <cell r="AN850">
            <v>6.7113021522331451E-3</v>
          </cell>
          <cell r="AO850">
            <v>-6.5597573670075349E-3</v>
          </cell>
          <cell r="AP850">
            <v>6.0130672342992852E-3</v>
          </cell>
          <cell r="AQ850">
            <v>7.1941481551078823E-3</v>
          </cell>
          <cell r="AR850">
            <v>3.7840643829074594E-3</v>
          </cell>
          <cell r="AS850">
            <v>-4.2367356646266785E-3</v>
          </cell>
          <cell r="AT850">
            <v>-1.1743625393897617E-2</v>
          </cell>
          <cell r="AU850">
            <v>-1.1765855972157624E-2</v>
          </cell>
          <cell r="AV850">
            <v>0</v>
          </cell>
          <cell r="AW850">
            <v>0</v>
          </cell>
          <cell r="AX850">
            <v>0</v>
          </cell>
          <cell r="AY850">
            <v>0.13936046222152498</v>
          </cell>
          <cell r="AZ850">
            <v>-5.8886703807921492E-2</v>
          </cell>
          <cell r="BA850">
            <v>-7.9790617356962912E-3</v>
          </cell>
          <cell r="BB850">
            <v>-1.5687596856395203E-3</v>
          </cell>
          <cell r="BC850">
            <v>4.9973264630267522E-3</v>
          </cell>
          <cell r="BD850">
            <v>-2.7682738297301057E-3</v>
          </cell>
          <cell r="BE850">
            <v>0</v>
          </cell>
          <cell r="BF850">
            <v>-1.67749380392479E-3</v>
          </cell>
          <cell r="BG850">
            <v>-1.2325599394692688E-2</v>
          </cell>
          <cell r="BH850">
            <v>-2.4171199965643098E-2</v>
          </cell>
          <cell r="BI850">
            <v>0</v>
          </cell>
          <cell r="BJ850">
            <v>0</v>
          </cell>
          <cell r="BK850">
            <v>0</v>
          </cell>
          <cell r="BL850">
            <v>9.7260678668405376E-2</v>
          </cell>
          <cell r="BM850">
            <v>-5.0347703021223822E-2</v>
          </cell>
          <cell r="BN850">
            <v>-6.679009941166214E-4</v>
          </cell>
          <cell r="BO850">
            <v>-5.9570183575488045E-3</v>
          </cell>
          <cell r="BP850">
            <v>-2.0802734961264946E-3</v>
          </cell>
          <cell r="BQ850">
            <v>3.3799185166074608E-3</v>
          </cell>
          <cell r="BR850">
            <v>1.2357502416943333E-2</v>
          </cell>
          <cell r="BS850">
            <v>-3.2295856541963985E-5</v>
          </cell>
          <cell r="BT850">
            <v>-6.2430221780047646E-3</v>
          </cell>
          <cell r="BU850">
            <v>-3.5015203616993062E-2</v>
          </cell>
          <cell r="BV850">
            <v>-2.3052543714854323E-3</v>
          </cell>
          <cell r="BW850">
            <v>0</v>
          </cell>
          <cell r="BX850">
            <v>-7.103325785763559E-3</v>
          </cell>
          <cell r="BY850">
            <v>-3.1831803671167336E-2</v>
          </cell>
          <cell r="BZ850">
            <v>-0.11999479169555372</v>
          </cell>
          <cell r="CA850">
            <v>-5.9427740676980534E-3</v>
          </cell>
          <cell r="CB850">
            <v>-9.8797713848597368E-4</v>
          </cell>
          <cell r="CC850">
            <v>3.5322736655132303E-3</v>
          </cell>
          <cell r="CD850">
            <v>3.3193052288524427E-2</v>
          </cell>
          <cell r="CE850">
            <v>-1.5723179201740933E-2</v>
          </cell>
          <cell r="CF850">
            <v>3.2951955458599969E-3</v>
          </cell>
          <cell r="CG850">
            <v>-2.9535763604542353E-3</v>
          </cell>
          <cell r="CH850">
            <v>-4.2559442846709317E-2</v>
          </cell>
          <cell r="CI850">
            <v>-2.180627731284801E-2</v>
          </cell>
          <cell r="CJ850">
            <v>-2.4576235079130981E-2</v>
          </cell>
          <cell r="CK850">
            <v>2.5216533278857867E-2</v>
          </cell>
          <cell r="CL850">
            <v>0.26121076535352472</v>
          </cell>
          <cell r="CM850">
            <v>-0.11987010992611857</v>
          </cell>
          <cell r="CN850">
            <v>-1.2070325406909888E-3</v>
          </cell>
          <cell r="CO850">
            <v>-1.0259999691889732E-2</v>
          </cell>
          <cell r="CP850">
            <v>-1.182619804468743E-2</v>
          </cell>
          <cell r="CQ850">
            <v>5.0672621217600522E-2</v>
          </cell>
          <cell r="CR850">
            <v>-9.6526985800871046E-3</v>
          </cell>
          <cell r="CS850">
            <v>1.3644566849535522E-4</v>
          </cell>
          <cell r="CT850">
            <v>1.0189237156055242E-4</v>
          </cell>
          <cell r="CU850">
            <v>-7.7224006016507474E-4</v>
          </cell>
          <cell r="CV850">
            <v>-8.9033626885992589E-4</v>
          </cell>
          <cell r="CW850">
            <v>-1.5605051506568657E-2</v>
          </cell>
          <cell r="CX850">
            <v>-3.8734072286324306E-2</v>
          </cell>
          <cell r="CY850">
            <v>-2.0473986160233437E-2</v>
          </cell>
          <cell r="CZ850">
            <v>1.9395431894508874E-4</v>
          </cell>
          <cell r="DA850">
            <v>-3.0207979486149839E-3</v>
          </cell>
          <cell r="DB850">
            <v>-5.1953605018795201E-3</v>
          </cell>
          <cell r="DC850">
            <v>-2.2259553905001894E-4</v>
          </cell>
          <cell r="DD850">
            <v>1.3303824915311679E-4</v>
          </cell>
          <cell r="DE850">
            <v>-1.2340826812131667E-3</v>
          </cell>
          <cell r="DF850">
            <v>1.5577635381447408E-4</v>
          </cell>
          <cell r="DG850">
            <v>1.2879393543840933E-4</v>
          </cell>
          <cell r="DH850">
            <v>-9.5049717020145863E-4</v>
          </cell>
          <cell r="DI850">
            <v>-9.2715234429618931E-4</v>
          </cell>
          <cell r="DJ850">
            <v>-2.2134752537894542E-3</v>
          </cell>
          <cell r="DK850">
            <v>-7.7365589713735972E-3</v>
          </cell>
          <cell r="DL850">
            <v>-9.0915632342998265E-3</v>
          </cell>
          <cell r="DM850">
            <v>4.7030053611507583E-4</v>
          </cell>
          <cell r="DN850">
            <v>6.2440676671826623E-5</v>
          </cell>
          <cell r="DO850">
            <v>-5.1183728080417268E-4</v>
          </cell>
          <cell r="DP850">
            <v>-6.3621613357156548E-5</v>
          </cell>
          <cell r="DQ850">
            <v>1.3369690557851754E-4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26.473867537388287</v>
          </cell>
          <cell r="BS851">
            <v>0</v>
          </cell>
          <cell r="BT851">
            <v>-0.88072139324822274</v>
          </cell>
          <cell r="BU851">
            <v>0</v>
          </cell>
          <cell r="BV851">
            <v>-0.5286032737690789</v>
          </cell>
          <cell r="BW851">
            <v>0</v>
          </cell>
          <cell r="BX851">
            <v>-0.18623394415893202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0.55646046197762189</v>
          </cell>
          <cell r="CD851">
            <v>27.51296568658654</v>
          </cell>
          <cell r="CE851">
            <v>-32.179239409681031</v>
          </cell>
          <cell r="CF851">
            <v>0.85427582054944651</v>
          </cell>
          <cell r="CG851">
            <v>-0.39545645070802493</v>
          </cell>
          <cell r="CH851">
            <v>0</v>
          </cell>
          <cell r="CI851">
            <v>-18.895490373083703</v>
          </cell>
          <cell r="CJ851">
            <v>-13.678497271019978</v>
          </cell>
          <cell r="CK851">
            <v>1.811091388292823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-1.8751625237100598</v>
          </cell>
          <cell r="CQ851">
            <v>0</v>
          </cell>
          <cell r="CR851">
            <v>-11.219171733147959</v>
          </cell>
          <cell r="CS851">
            <v>0</v>
          </cell>
          <cell r="CT851">
            <v>8.8769487961144478E-3</v>
          </cell>
          <cell r="CU851">
            <v>0</v>
          </cell>
          <cell r="CV851">
            <v>-0.29939364779170319</v>
          </cell>
          <cell r="CW851">
            <v>-10.9320054637883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-1.0963036644255908E-3</v>
          </cell>
          <cell r="DD851">
            <v>4.4467333002558007E-3</v>
          </cell>
          <cell r="DE851">
            <v>-1.1662699182197684</v>
          </cell>
          <cell r="DF851">
            <v>0</v>
          </cell>
          <cell r="DG851">
            <v>9.6132575190495118E-3</v>
          </cell>
          <cell r="DH851">
            <v>0</v>
          </cell>
          <cell r="DI851">
            <v>0</v>
          </cell>
          <cell r="DJ851">
            <v>-1.21864633634641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4.2763160607137252E-2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23.300126829341252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10.412011742979189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10.412011742979189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398.62266650187667</v>
          </cell>
          <cell r="AF852">
            <v>0</v>
          </cell>
          <cell r="AG852">
            <v>0</v>
          </cell>
          <cell r="AH852">
            <v>161.18676792739461</v>
          </cell>
          <cell r="AI852">
            <v>38.840354195076543</v>
          </cell>
          <cell r="AJ852">
            <v>62.259743233622885</v>
          </cell>
          <cell r="AK852">
            <v>136.33580114578263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224.42476894455194</v>
          </cell>
          <cell r="AS852">
            <v>0</v>
          </cell>
          <cell r="AT852">
            <v>0</v>
          </cell>
          <cell r="AU852">
            <v>57.944740306793847</v>
          </cell>
          <cell r="AV852">
            <v>143.31564826224985</v>
          </cell>
          <cell r="AW852">
            <v>23.164380375507953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170.84689764076506</v>
          </cell>
          <cell r="BF852">
            <v>0</v>
          </cell>
          <cell r="BG852">
            <v>0</v>
          </cell>
          <cell r="BH852">
            <v>57.890787296809094</v>
          </cell>
          <cell r="BI852">
            <v>17.522331583246455</v>
          </cell>
          <cell r="BJ852">
            <v>95.433778760709743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652.79419235270325</v>
          </cell>
          <cell r="BS852">
            <v>0</v>
          </cell>
          <cell r="BT852">
            <v>-0.88072139324822274</v>
          </cell>
          <cell r="BU852">
            <v>378.07037051792759</v>
          </cell>
          <cell r="BV852">
            <v>20.667561330362673</v>
          </cell>
          <cell r="BW852">
            <v>185.36836999045045</v>
          </cell>
          <cell r="BX852">
            <v>-0.18623394415893202</v>
          </cell>
          <cell r="BY852">
            <v>0</v>
          </cell>
          <cell r="BZ852">
            <v>0</v>
          </cell>
          <cell r="CA852">
            <v>0</v>
          </cell>
          <cell r="CB852">
            <v>41.685419702806712</v>
          </cell>
          <cell r="CC852">
            <v>0.55646046197762189</v>
          </cell>
          <cell r="CD852">
            <v>27.51296568658654</v>
          </cell>
          <cell r="CE852">
            <v>414.86590616198737</v>
          </cell>
          <cell r="CF852">
            <v>0.85427582054944651</v>
          </cell>
          <cell r="CG852">
            <v>-0.39545645070802493</v>
          </cell>
          <cell r="CH852">
            <v>285.85767547419709</v>
          </cell>
          <cell r="CI852">
            <v>38.580091207445548</v>
          </cell>
          <cell r="CJ852">
            <v>57.412088379096076</v>
          </cell>
          <cell r="CK852">
            <v>34.432394255115014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-1.8751625237100598</v>
          </cell>
          <cell r="CQ852">
            <v>0</v>
          </cell>
          <cell r="CR852">
            <v>-9.9669158620599774</v>
          </cell>
          <cell r="CS852">
            <v>0</v>
          </cell>
          <cell r="CT852">
            <v>8.8769487961144478E-3</v>
          </cell>
          <cell r="CU852">
            <v>0.90829860180758715</v>
          </cell>
          <cell r="CV852">
            <v>4.4563621488123317E-2</v>
          </cell>
          <cell r="CW852">
            <v>-10.9320054637883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-1.0963036644255908E-3</v>
          </cell>
          <cell r="DD852">
            <v>4.4467333002558007E-3</v>
          </cell>
          <cell r="DE852">
            <v>1.38939803437097</v>
          </cell>
          <cell r="DF852">
            <v>0</v>
          </cell>
          <cell r="DG852">
            <v>9.6132575190495118E-3</v>
          </cell>
          <cell r="DH852">
            <v>0.50760420991241517</v>
          </cell>
          <cell r="DI852">
            <v>2.0480637426801422</v>
          </cell>
          <cell r="DJ852">
            <v>-1.21864633634641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4.2763160607137252E-2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1">
          <cell r="F861">
            <v>7914.9965700000175</v>
          </cell>
          <cell r="G861">
            <v>9174.6989699999685</v>
          </cell>
          <cell r="H861">
            <v>13819.398766829283</v>
          </cell>
          <cell r="I861">
            <v>15934.529100000043</v>
          </cell>
          <cell r="J861">
            <v>18445.476159999962</v>
          </cell>
          <cell r="K861">
            <v>19596.22649999999</v>
          </cell>
          <cell r="L861">
            <v>17737.078420000034</v>
          </cell>
          <cell r="M861">
            <v>17765.952129999991</v>
          </cell>
          <cell r="N861">
            <v>15660.486000000034</v>
          </cell>
          <cell r="O861">
            <v>12696.350700000068</v>
          </cell>
          <cell r="P861">
            <v>8551.5287999999709</v>
          </cell>
          <cell r="Q861">
            <v>6597.2386500000139</v>
          </cell>
          <cell r="R861">
            <v>164806.773611743</v>
          </cell>
          <cell r="S861">
            <v>7975.1343999999808</v>
          </cell>
          <cell r="T861">
            <v>8925.61599999998</v>
          </cell>
          <cell r="U861">
            <v>13900.871199999936</v>
          </cell>
          <cell r="V861">
            <v>16055.568000000087</v>
          </cell>
          <cell r="W861">
            <v>18595.953611742938</v>
          </cell>
          <cell r="X861">
            <v>19745.087999999989</v>
          </cell>
          <cell r="Y861">
            <v>17871.797599999933</v>
          </cell>
          <cell r="Z861">
            <v>17900.813599999994</v>
          </cell>
          <cell r="AA861">
            <v>15779.400000000023</v>
          </cell>
          <cell r="AB861">
            <v>12792.732799999998</v>
          </cell>
          <cell r="AC861">
            <v>8616.4560000000056</v>
          </cell>
          <cell r="AD861">
            <v>6647.3424000000232</v>
          </cell>
          <cell r="AE861">
            <v>170519.97853650153</v>
          </cell>
          <cell r="AF861">
            <v>8232.8023699999903</v>
          </cell>
          <cell r="AG861">
            <v>9214.0325199999497</v>
          </cell>
          <cell r="AH861">
            <v>14511.270907927305</v>
          </cell>
          <cell r="AI861">
            <v>16613.201654194971</v>
          </cell>
          <cell r="AJ861">
            <v>19248.32311323355</v>
          </cell>
          <cell r="AK861">
            <v>20519.35130114574</v>
          </cell>
          <cell r="AL861">
            <v>18449.310549999936</v>
          </cell>
          <cell r="AM861">
            <v>18479.311730000074</v>
          </cell>
          <cell r="AN861">
            <v>16289.306099999929</v>
          </cell>
          <cell r="AO861">
            <v>13206.102609999944</v>
          </cell>
          <cell r="AP861">
            <v>8894.8776000000071</v>
          </cell>
          <cell r="AQ861">
            <v>6862.0880800000159</v>
          </cell>
          <cell r="AR861">
            <v>171534.51364894491</v>
          </cell>
          <cell r="AS861">
            <v>8290.3548000000301</v>
          </cell>
          <cell r="AT861">
            <v>9278.3577599999844</v>
          </cell>
          <cell r="AU861">
            <v>14508.243820306845</v>
          </cell>
          <cell r="AV861">
            <v>16833.502448262298</v>
          </cell>
          <cell r="AW861">
            <v>19343.308020375553</v>
          </cell>
          <cell r="AX861">
            <v>20525.500799999922</v>
          </cell>
          <cell r="AY861">
            <v>18578.159879999934</v>
          </cell>
          <cell r="AZ861">
            <v>18608.392319999984</v>
          </cell>
          <cell r="BA861">
            <v>16403.158799999976</v>
          </cell>
          <cell r="BB861">
            <v>13298.44571999996</v>
          </cell>
          <cell r="BC861">
            <v>8957.0628000000142</v>
          </cell>
          <cell r="BD861">
            <v>6910.0264800000004</v>
          </cell>
          <cell r="BE861">
            <v>177053.50315764174</v>
          </cell>
          <cell r="BF861">
            <v>8543.5026599999983</v>
          </cell>
          <cell r="BG861">
            <v>9903.1786800000118</v>
          </cell>
          <cell r="BH861">
            <v>14949.457197296899</v>
          </cell>
          <cell r="BI861">
            <v>17217.370131583186</v>
          </cell>
          <cell r="BJ861">
            <v>20005.604758760775</v>
          </cell>
          <cell r="BK861">
            <v>21152.222999999998</v>
          </cell>
          <cell r="BL861">
            <v>19145.490570000024</v>
          </cell>
          <cell r="BM861">
            <v>19176.613950000028</v>
          </cell>
          <cell r="BN861">
            <v>16904.030400000047</v>
          </cell>
          <cell r="BO861">
            <v>13704.508830000064</v>
          </cell>
          <cell r="BP861">
            <v>9230.5260000000126</v>
          </cell>
          <cell r="BQ861">
            <v>7120.9969799999963</v>
          </cell>
          <cell r="BR861">
            <v>178330.4429123532</v>
          </cell>
          <cell r="BS861">
            <v>8598.4923200000194</v>
          </cell>
          <cell r="BT861">
            <v>9622.3698386067408</v>
          </cell>
          <cell r="BU861">
            <v>15365.565970518044</v>
          </cell>
          <cell r="BV861">
            <v>17331.200361330411</v>
          </cell>
          <cell r="BW861">
            <v>20223.619569990435</v>
          </cell>
          <cell r="BX861">
            <v>21288.219366055913</v>
          </cell>
          <cell r="BY861">
            <v>19268.736960000009</v>
          </cell>
          <cell r="BZ861">
            <v>19300.081679999945</v>
          </cell>
          <cell r="CA861">
            <v>17012.820000000065</v>
          </cell>
          <cell r="CB861">
            <v>13834.426139702788</v>
          </cell>
          <cell r="CC861">
            <v>9290.5052604619996</v>
          </cell>
          <cell r="CD861">
            <v>7194.4054456865415</v>
          </cell>
          <cell r="CE861">
            <v>183231.0030461615</v>
          </cell>
          <cell r="CF861">
            <v>8848.0180558205466</v>
          </cell>
          <cell r="CG861">
            <v>9901.183503549255</v>
          </cell>
          <cell r="CH861">
            <v>15706.825965474243</v>
          </cell>
          <cell r="CI861">
            <v>17849.727991207386</v>
          </cell>
          <cell r="CJ861">
            <v>20675.198368379148</v>
          </cell>
          <cell r="CK861">
            <v>21938.532794255181</v>
          </cell>
          <cell r="CL861">
            <v>19825.931579999975</v>
          </cell>
          <cell r="CM861">
            <v>19858.260239999974</v>
          </cell>
          <cell r="CN861">
            <v>17504.841899999999</v>
          </cell>
          <cell r="CO861">
            <v>14191.576490000007</v>
          </cell>
          <cell r="CP861">
            <v>9556.7557374762837</v>
          </cell>
          <cell r="CQ861">
            <v>7374.1504200000199</v>
          </cell>
          <cell r="CR861">
            <v>142405.86036413722</v>
          </cell>
          <cell r="CS861">
            <v>6892.0359399999143</v>
          </cell>
          <cell r="CT861">
            <v>7713.4625969487242</v>
          </cell>
          <cell r="CU861">
            <v>12013.982418601809</v>
          </cell>
          <cell r="CV861">
            <v>13875.122863621451</v>
          </cell>
          <cell r="CW861">
            <v>16050.520464536268</v>
          </cell>
          <cell r="CX861">
            <v>17063.540999999968</v>
          </cell>
          <cell r="CY861">
            <v>15444.642989999964</v>
          </cell>
          <cell r="CZ861">
            <v>15469.794219999982</v>
          </cell>
          <cell r="DA861">
            <v>13636.563600000052</v>
          </cell>
          <cell r="DB861">
            <v>11055.370349999983</v>
          </cell>
          <cell r="DC861">
            <v>7446.2755036963499</v>
          </cell>
          <cell r="DD861">
            <v>5744.5484167333925</v>
          </cell>
          <cell r="DE861">
            <v>143984.92329803342</v>
          </cell>
          <cell r="DF861">
            <v>6954.45723</v>
          </cell>
          <cell r="DG861">
            <v>8061.2408232574817</v>
          </cell>
          <cell r="DH861">
            <v>12122.359794209944</v>
          </cell>
          <cell r="DI861">
            <v>14002.802963742753</v>
          </cell>
          <cell r="DJ861">
            <v>16205.79897366371</v>
          </cell>
          <cell r="DK861">
            <v>17218.046700000006</v>
          </cell>
          <cell r="DL861">
            <v>15584.497940000088</v>
          </cell>
          <cell r="DM861">
            <v>15609.834550000029</v>
          </cell>
          <cell r="DN861">
            <v>13759.973399999959</v>
          </cell>
          <cell r="DO861">
            <v>11155.543130000005</v>
          </cell>
          <cell r="DP861">
            <v>7513.6991999999736</v>
          </cell>
          <cell r="DQ861">
            <v>5796.6685931606335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J876" t="str">
            <v>Mills / kWh</v>
          </cell>
          <cell r="W876" t="str">
            <v>Mills / kWh</v>
          </cell>
          <cell r="AJ876" t="str">
            <v>Mills / kWh</v>
          </cell>
          <cell r="AW876" t="str">
            <v>Mills / kWh</v>
          </cell>
          <cell r="BJ876" t="str">
            <v>Mills / kWh</v>
          </cell>
          <cell r="BW876" t="str">
            <v>Mills / kWh</v>
          </cell>
          <cell r="CJ876" t="str">
            <v>Mills / kWh</v>
          </cell>
          <cell r="CW876" t="str">
            <v>Mills / kWh</v>
          </cell>
          <cell r="DJ876" t="str">
            <v>Mills / kWh</v>
          </cell>
          <cell r="DW876" t="str">
            <v>Mills / kWh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0.01</v>
          </cell>
          <cell r="M902">
            <v>0.01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-0.01</v>
          </cell>
          <cell r="W902">
            <v>0</v>
          </cell>
          <cell r="X902">
            <v>-0.01</v>
          </cell>
          <cell r="Y902">
            <v>0.01</v>
          </cell>
          <cell r="Z902">
            <v>0.02</v>
          </cell>
          <cell r="AA902">
            <v>0</v>
          </cell>
          <cell r="AB902">
            <v>0</v>
          </cell>
          <cell r="AC902">
            <v>0</v>
          </cell>
          <cell r="AD902">
            <v>-0.01</v>
          </cell>
          <cell r="AE902">
            <v>0.01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0.03</v>
          </cell>
          <cell r="AM902">
            <v>0.03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0.01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0.01</v>
          </cell>
          <cell r="AY902">
            <v>0.04</v>
          </cell>
          <cell r="AZ902">
            <v>0.03</v>
          </cell>
          <cell r="BA902">
            <v>0</v>
          </cell>
          <cell r="BB902">
            <v>0</v>
          </cell>
          <cell r="BC902">
            <v>0</v>
          </cell>
          <cell r="BD902">
            <v>-0.02</v>
          </cell>
          <cell r="BE902">
            <v>0.02</v>
          </cell>
          <cell r="BF902">
            <v>0</v>
          </cell>
          <cell r="BG902">
            <v>-0.01</v>
          </cell>
          <cell r="BH902">
            <v>0</v>
          </cell>
          <cell r="BI902">
            <v>-0.01</v>
          </cell>
          <cell r="BJ902">
            <v>0</v>
          </cell>
          <cell r="BK902">
            <v>0</v>
          </cell>
          <cell r="BL902">
            <v>0.04</v>
          </cell>
          <cell r="BM902">
            <v>0.08</v>
          </cell>
          <cell r="BN902">
            <v>0</v>
          </cell>
          <cell r="BO902">
            <v>0</v>
          </cell>
          <cell r="BP902">
            <v>0</v>
          </cell>
          <cell r="BQ902">
            <v>-0.02</v>
          </cell>
          <cell r="BR902">
            <v>0.01</v>
          </cell>
          <cell r="BS902">
            <v>0</v>
          </cell>
          <cell r="BT902">
            <v>-0.03</v>
          </cell>
          <cell r="BU902">
            <v>0</v>
          </cell>
          <cell r="BV902">
            <v>0</v>
          </cell>
          <cell r="BW902">
            <v>-0.01</v>
          </cell>
          <cell r="BX902">
            <v>0.01</v>
          </cell>
          <cell r="BY902">
            <v>0</v>
          </cell>
          <cell r="BZ902">
            <v>0.12</v>
          </cell>
          <cell r="CA902">
            <v>-0.01</v>
          </cell>
          <cell r="CB902">
            <v>-0.01</v>
          </cell>
          <cell r="CC902">
            <v>-0.01</v>
          </cell>
          <cell r="CD902">
            <v>-0.01</v>
          </cell>
          <cell r="CE902">
            <v>0.02</v>
          </cell>
          <cell r="CF902">
            <v>0</v>
          </cell>
          <cell r="CG902">
            <v>-0.03</v>
          </cell>
          <cell r="CH902">
            <v>0.02</v>
          </cell>
          <cell r="CI902">
            <v>-0.01</v>
          </cell>
          <cell r="CJ902">
            <v>0</v>
          </cell>
          <cell r="CK902">
            <v>0.03</v>
          </cell>
          <cell r="CL902">
            <v>0</v>
          </cell>
          <cell r="CM902">
            <v>0.15</v>
          </cell>
          <cell r="CN902">
            <v>-0.01</v>
          </cell>
          <cell r="CO902">
            <v>0.04</v>
          </cell>
          <cell r="CP902">
            <v>0</v>
          </cell>
          <cell r="CQ902">
            <v>-0.02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0.01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0.01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0.01</v>
          </cell>
          <cell r="Z903">
            <v>0</v>
          </cell>
          <cell r="AA903">
            <v>0.01</v>
          </cell>
          <cell r="AB903">
            <v>0.01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0.01</v>
          </cell>
          <cell r="AH903">
            <v>0</v>
          </cell>
          <cell r="AI903">
            <v>0</v>
          </cell>
          <cell r="AJ903">
            <v>0</v>
          </cell>
          <cell r="AK903">
            <v>0.02</v>
          </cell>
          <cell r="AL903">
            <v>0.02</v>
          </cell>
          <cell r="AM903">
            <v>0</v>
          </cell>
          <cell r="AN903">
            <v>0</v>
          </cell>
          <cell r="AO903">
            <v>0.01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0.01</v>
          </cell>
          <cell r="AV903">
            <v>0</v>
          </cell>
          <cell r="AW903">
            <v>0</v>
          </cell>
          <cell r="AX903">
            <v>0</v>
          </cell>
          <cell r="AY903">
            <v>-0.03</v>
          </cell>
          <cell r="AZ903">
            <v>0.01</v>
          </cell>
          <cell r="BA903">
            <v>0.01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0.01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0.01</v>
          </cell>
          <cell r="BN903">
            <v>0.01</v>
          </cell>
          <cell r="BO903">
            <v>0.02</v>
          </cell>
          <cell r="BP903">
            <v>0.01</v>
          </cell>
          <cell r="BQ903">
            <v>0</v>
          </cell>
          <cell r="BR903">
            <v>0.02</v>
          </cell>
          <cell r="BS903">
            <v>-0.01</v>
          </cell>
          <cell r="BT903">
            <v>0</v>
          </cell>
          <cell r="BU903">
            <v>0.01</v>
          </cell>
          <cell r="BV903">
            <v>0.01</v>
          </cell>
          <cell r="BW903">
            <v>0</v>
          </cell>
          <cell r="BX903">
            <v>0.03</v>
          </cell>
          <cell r="BY903">
            <v>0.04</v>
          </cell>
          <cell r="BZ903">
            <v>0.04</v>
          </cell>
          <cell r="CA903">
            <v>0.02</v>
          </cell>
          <cell r="CB903">
            <v>0.03</v>
          </cell>
          <cell r="CC903">
            <v>0.01</v>
          </cell>
          <cell r="CD903">
            <v>0</v>
          </cell>
          <cell r="CE903">
            <v>0.03</v>
          </cell>
          <cell r="CF903">
            <v>-0.01</v>
          </cell>
          <cell r="CG903">
            <v>0</v>
          </cell>
          <cell r="CH903">
            <v>0.02</v>
          </cell>
          <cell r="CI903">
            <v>0.01</v>
          </cell>
          <cell r="CJ903">
            <v>0.02</v>
          </cell>
          <cell r="CK903">
            <v>0.04</v>
          </cell>
          <cell r="CL903">
            <v>0.08</v>
          </cell>
          <cell r="CM903">
            <v>7.0000000000000007E-2</v>
          </cell>
          <cell r="CN903">
            <v>0.04</v>
          </cell>
          <cell r="CO903">
            <v>0.01</v>
          </cell>
          <cell r="CP903">
            <v>0.01</v>
          </cell>
          <cell r="CQ903">
            <v>-0.01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7.0000000000000007E-2</v>
          </cell>
          <cell r="J904">
            <v>-0.06</v>
          </cell>
          <cell r="K904">
            <v>0.01</v>
          </cell>
          <cell r="L904">
            <v>0</v>
          </cell>
          <cell r="M904">
            <v>0.01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-0.01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-0.64</v>
          </cell>
          <cell r="X904">
            <v>-0.16</v>
          </cell>
          <cell r="Y904">
            <v>-0.04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-0.12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-0.03</v>
          </cell>
          <cell r="AK904">
            <v>-0.2</v>
          </cell>
          <cell r="AL904">
            <v>-0.63</v>
          </cell>
          <cell r="AM904">
            <v>0.01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-0.13</v>
          </cell>
          <cell r="AS904">
            <v>0</v>
          </cell>
          <cell r="AT904">
            <v>0.01</v>
          </cell>
          <cell r="AU904">
            <v>0</v>
          </cell>
          <cell r="AV904">
            <v>0</v>
          </cell>
          <cell r="AW904">
            <v>-0.11</v>
          </cell>
          <cell r="AX904">
            <v>-0.03</v>
          </cell>
          <cell r="AY904">
            <v>-0.4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-0.13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0.01</v>
          </cell>
          <cell r="BK904">
            <v>0</v>
          </cell>
          <cell r="BL904">
            <v>-0.23</v>
          </cell>
          <cell r="BM904">
            <v>0.01</v>
          </cell>
          <cell r="BN904">
            <v>0.01</v>
          </cell>
          <cell r="BO904">
            <v>0</v>
          </cell>
          <cell r="BP904">
            <v>0</v>
          </cell>
          <cell r="BQ904">
            <v>0</v>
          </cell>
          <cell r="BR904">
            <v>0.01</v>
          </cell>
          <cell r="BS904">
            <v>0.01</v>
          </cell>
          <cell r="BT904">
            <v>0</v>
          </cell>
          <cell r="BU904">
            <v>-0.01</v>
          </cell>
          <cell r="BV904">
            <v>-0.02</v>
          </cell>
          <cell r="BW904">
            <v>-0.12</v>
          </cell>
          <cell r="BX904">
            <v>-0.01</v>
          </cell>
          <cell r="BY904">
            <v>0.03</v>
          </cell>
          <cell r="BZ904">
            <v>0.11</v>
          </cell>
          <cell r="CA904">
            <v>0.01</v>
          </cell>
          <cell r="CB904">
            <v>0.01</v>
          </cell>
          <cell r="CC904">
            <v>0</v>
          </cell>
          <cell r="CD904">
            <v>-0.24</v>
          </cell>
          <cell r="CE904">
            <v>0.01</v>
          </cell>
          <cell r="CF904">
            <v>0.02</v>
          </cell>
          <cell r="CG904">
            <v>0</v>
          </cell>
          <cell r="CH904">
            <v>-0.02</v>
          </cell>
          <cell r="CI904">
            <v>-0.02</v>
          </cell>
          <cell r="CJ904">
            <v>0</v>
          </cell>
          <cell r="CK904">
            <v>-0.13</v>
          </cell>
          <cell r="CL904">
            <v>7.0000000000000007E-2</v>
          </cell>
          <cell r="CM904">
            <v>0.01</v>
          </cell>
          <cell r="CN904">
            <v>0.01</v>
          </cell>
          <cell r="CO904">
            <v>0.01</v>
          </cell>
          <cell r="CP904">
            <v>0</v>
          </cell>
          <cell r="CQ904">
            <v>-0.28999999999999998</v>
          </cell>
          <cell r="CR904">
            <v>0.02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0.05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-0.04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-0.01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-0.02</v>
          </cell>
          <cell r="X905">
            <v>0</v>
          </cell>
          <cell r="Y905">
            <v>0.02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-0.01</v>
          </cell>
          <cell r="AE905">
            <v>0</v>
          </cell>
          <cell r="AF905">
            <v>-0.01</v>
          </cell>
          <cell r="AG905">
            <v>-0.01</v>
          </cell>
          <cell r="AH905">
            <v>0</v>
          </cell>
          <cell r="AI905">
            <v>0</v>
          </cell>
          <cell r="AJ905">
            <v>0</v>
          </cell>
          <cell r="AK905">
            <v>-0.01</v>
          </cell>
          <cell r="AL905">
            <v>0.01</v>
          </cell>
          <cell r="AM905">
            <v>0.01</v>
          </cell>
          <cell r="AN905">
            <v>0</v>
          </cell>
          <cell r="AO905">
            <v>0</v>
          </cell>
          <cell r="AP905">
            <v>0</v>
          </cell>
          <cell r="AQ905">
            <v>-0.05</v>
          </cell>
          <cell r="AR905">
            <v>0</v>
          </cell>
          <cell r="AS905">
            <v>-0.02</v>
          </cell>
          <cell r="AT905">
            <v>0.01</v>
          </cell>
          <cell r="AU905">
            <v>0</v>
          </cell>
          <cell r="AV905">
            <v>0</v>
          </cell>
          <cell r="AW905">
            <v>0.01</v>
          </cell>
          <cell r="AX905">
            <v>-0.01</v>
          </cell>
          <cell r="AY905">
            <v>0.02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-0.03</v>
          </cell>
          <cell r="BE905">
            <v>-0.01</v>
          </cell>
          <cell r="BF905">
            <v>-0.01</v>
          </cell>
          <cell r="BG905">
            <v>-0.02</v>
          </cell>
          <cell r="BH905">
            <v>0</v>
          </cell>
          <cell r="BI905">
            <v>0</v>
          </cell>
          <cell r="BJ905">
            <v>0.01</v>
          </cell>
          <cell r="BK905">
            <v>-0.01</v>
          </cell>
          <cell r="BL905">
            <v>-0.01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-0.03</v>
          </cell>
          <cell r="BR905">
            <v>-0.02</v>
          </cell>
          <cell r="BS905">
            <v>-0.06</v>
          </cell>
          <cell r="BT905">
            <v>-0.03</v>
          </cell>
          <cell r="BU905">
            <v>0</v>
          </cell>
          <cell r="BV905">
            <v>0</v>
          </cell>
          <cell r="BW905">
            <v>-0.02</v>
          </cell>
          <cell r="BX905">
            <v>0.01</v>
          </cell>
          <cell r="BY905">
            <v>-0.03</v>
          </cell>
          <cell r="BZ905">
            <v>0.02</v>
          </cell>
          <cell r="CA905">
            <v>-0.01</v>
          </cell>
          <cell r="CB905">
            <v>0</v>
          </cell>
          <cell r="CC905">
            <v>-0.03</v>
          </cell>
          <cell r="CD905">
            <v>-0.12</v>
          </cell>
          <cell r="CE905">
            <v>-0.02</v>
          </cell>
          <cell r="CF905">
            <v>-0.15</v>
          </cell>
          <cell r="CG905">
            <v>-0.09</v>
          </cell>
          <cell r="CH905">
            <v>-0.03</v>
          </cell>
          <cell r="CI905">
            <v>0</v>
          </cell>
          <cell r="CJ905">
            <v>-0.04</v>
          </cell>
          <cell r="CK905">
            <v>0.08</v>
          </cell>
          <cell r="CL905">
            <v>0.08</v>
          </cell>
          <cell r="CM905">
            <v>0.04</v>
          </cell>
          <cell r="CN905">
            <v>-0.01</v>
          </cell>
          <cell r="CO905">
            <v>-0.01</v>
          </cell>
          <cell r="CP905">
            <v>-0.04</v>
          </cell>
          <cell r="CQ905">
            <v>-0.06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-7.0000000000000007E-2</v>
          </cell>
          <cell r="CZ905">
            <v>0.01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-0.01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0.02</v>
          </cell>
          <cell r="N906">
            <v>-0.01</v>
          </cell>
          <cell r="O906">
            <v>0</v>
          </cell>
          <cell r="P906">
            <v>0</v>
          </cell>
          <cell r="Q906">
            <v>-0.02</v>
          </cell>
          <cell r="R906">
            <v>0</v>
          </cell>
          <cell r="S906">
            <v>0</v>
          </cell>
          <cell r="T906">
            <v>-0.01</v>
          </cell>
          <cell r="U906">
            <v>0.01</v>
          </cell>
          <cell r="V906">
            <v>0</v>
          </cell>
          <cell r="W906">
            <v>0.01</v>
          </cell>
          <cell r="X906">
            <v>0</v>
          </cell>
          <cell r="Y906">
            <v>0</v>
          </cell>
          <cell r="Z906">
            <v>0.01</v>
          </cell>
          <cell r="AA906">
            <v>0</v>
          </cell>
          <cell r="AB906">
            <v>0</v>
          </cell>
          <cell r="AC906">
            <v>0</v>
          </cell>
          <cell r="AD906">
            <v>-0.02</v>
          </cell>
          <cell r="AE906">
            <v>0.01</v>
          </cell>
          <cell r="AF906">
            <v>0.01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7.0000000000000007E-2</v>
          </cell>
          <cell r="AM906">
            <v>0.01</v>
          </cell>
          <cell r="AN906">
            <v>0</v>
          </cell>
          <cell r="AO906">
            <v>0</v>
          </cell>
          <cell r="AP906">
            <v>0</v>
          </cell>
          <cell r="AQ906">
            <v>-0.05</v>
          </cell>
          <cell r="AR906">
            <v>0</v>
          </cell>
          <cell r="AS906">
            <v>0</v>
          </cell>
          <cell r="AT906">
            <v>-0.01</v>
          </cell>
          <cell r="AU906">
            <v>-0.01</v>
          </cell>
          <cell r="AV906">
            <v>0.01</v>
          </cell>
          <cell r="AW906">
            <v>0</v>
          </cell>
          <cell r="AX906">
            <v>0</v>
          </cell>
          <cell r="AY906">
            <v>0</v>
          </cell>
          <cell r="AZ906">
            <v>0.02</v>
          </cell>
          <cell r="BA906">
            <v>0</v>
          </cell>
          <cell r="BB906">
            <v>-0.01</v>
          </cell>
          <cell r="BC906">
            <v>0</v>
          </cell>
          <cell r="BD906">
            <v>-0.03</v>
          </cell>
          <cell r="BE906">
            <v>0</v>
          </cell>
          <cell r="BF906">
            <v>-0.02</v>
          </cell>
          <cell r="BG906">
            <v>-0.02</v>
          </cell>
          <cell r="BH906">
            <v>0</v>
          </cell>
          <cell r="BI906">
            <v>0</v>
          </cell>
          <cell r="BJ906">
            <v>0.01</v>
          </cell>
          <cell r="BK906">
            <v>0</v>
          </cell>
          <cell r="BL906">
            <v>0.04</v>
          </cell>
          <cell r="BM906">
            <v>0.03</v>
          </cell>
          <cell r="BN906">
            <v>0.01</v>
          </cell>
          <cell r="BO906">
            <v>0</v>
          </cell>
          <cell r="BP906">
            <v>0</v>
          </cell>
          <cell r="BQ906">
            <v>-0.06</v>
          </cell>
          <cell r="BR906">
            <v>0.01</v>
          </cell>
          <cell r="BS906">
            <v>-0.02</v>
          </cell>
          <cell r="BT906">
            <v>-0.03</v>
          </cell>
          <cell r="BU906">
            <v>0</v>
          </cell>
          <cell r="BV906">
            <v>0</v>
          </cell>
          <cell r="BW906">
            <v>0</v>
          </cell>
          <cell r="BX906">
            <v>0.01</v>
          </cell>
          <cell r="BY906">
            <v>0</v>
          </cell>
          <cell r="BZ906">
            <v>0.13</v>
          </cell>
          <cell r="CA906">
            <v>-0.02</v>
          </cell>
          <cell r="CB906">
            <v>-0.01</v>
          </cell>
          <cell r="CC906">
            <v>-7.0000000000000007E-2</v>
          </cell>
          <cell r="CD906">
            <v>-0.11</v>
          </cell>
          <cell r="CE906">
            <v>0</v>
          </cell>
          <cell r="CF906">
            <v>-0.12</v>
          </cell>
          <cell r="CG906">
            <v>-0.06</v>
          </cell>
          <cell r="CH906">
            <v>-0.02</v>
          </cell>
          <cell r="CI906">
            <v>0</v>
          </cell>
          <cell r="CJ906">
            <v>-0.02</v>
          </cell>
          <cell r="CK906">
            <v>0.06</v>
          </cell>
          <cell r="CL906">
            <v>0.01</v>
          </cell>
          <cell r="CM906">
            <v>0.08</v>
          </cell>
          <cell r="CN906">
            <v>0</v>
          </cell>
          <cell r="CO906">
            <v>-0.06</v>
          </cell>
          <cell r="CP906">
            <v>-0.09</v>
          </cell>
          <cell r="CQ906">
            <v>-0.1</v>
          </cell>
          <cell r="CR906">
            <v>0</v>
          </cell>
          <cell r="CS906">
            <v>0</v>
          </cell>
          <cell r="CT906">
            <v>-0.01</v>
          </cell>
          <cell r="CU906">
            <v>0</v>
          </cell>
          <cell r="CV906">
            <v>0</v>
          </cell>
          <cell r="CW906">
            <v>0</v>
          </cell>
          <cell r="CX906">
            <v>-0.03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0.01</v>
          </cell>
          <cell r="DL906">
            <v>0</v>
          </cell>
          <cell r="DM906">
            <v>-0.01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0.32</v>
          </cell>
          <cell r="G908">
            <v>1.96</v>
          </cell>
          <cell r="H908">
            <v>6.37</v>
          </cell>
          <cell r="I908">
            <v>14.42</v>
          </cell>
          <cell r="J908">
            <v>18.079999999999998</v>
          </cell>
          <cell r="K908">
            <v>28.76</v>
          </cell>
          <cell r="L908">
            <v>11.41</v>
          </cell>
          <cell r="M908">
            <v>25.03</v>
          </cell>
          <cell r="N908">
            <v>16.399999999999999</v>
          </cell>
          <cell r="O908">
            <v>5.13</v>
          </cell>
          <cell r="P908">
            <v>1.69</v>
          </cell>
          <cell r="Q908">
            <v>0.13</v>
          </cell>
          <cell r="R908">
            <v>4.83</v>
          </cell>
          <cell r="S908">
            <v>0.08</v>
          </cell>
          <cell r="T908">
            <v>1.78</v>
          </cell>
          <cell r="U908">
            <v>6.66</v>
          </cell>
          <cell r="V908">
            <v>14.95</v>
          </cell>
          <cell r="W908">
            <v>14.97</v>
          </cell>
          <cell r="X908">
            <v>22.93</v>
          </cell>
          <cell r="Y908">
            <v>4.9000000000000004</v>
          </cell>
          <cell r="Z908">
            <v>21.72</v>
          </cell>
          <cell r="AA908">
            <v>15.27</v>
          </cell>
          <cell r="AB908">
            <v>4.8499999999999996</v>
          </cell>
          <cell r="AC908">
            <v>1.42</v>
          </cell>
          <cell r="AD908">
            <v>0</v>
          </cell>
          <cell r="AE908">
            <v>6.65</v>
          </cell>
          <cell r="AF908">
            <v>0.03</v>
          </cell>
          <cell r="AG908">
            <v>1.26</v>
          </cell>
          <cell r="AH908">
            <v>7.52</v>
          </cell>
          <cell r="AI908">
            <v>17.5</v>
          </cell>
          <cell r="AJ908">
            <v>16.579999999999998</v>
          </cell>
          <cell r="AK908">
            <v>25.34</v>
          </cell>
          <cell r="AL908">
            <v>5.16</v>
          </cell>
          <cell r="AM908">
            <v>27.1</v>
          </cell>
          <cell r="AN908">
            <v>22.55</v>
          </cell>
          <cell r="AO908">
            <v>7.91</v>
          </cell>
          <cell r="AP908">
            <v>1.59</v>
          </cell>
          <cell r="AQ908">
            <v>0</v>
          </cell>
          <cell r="AR908">
            <v>9.7200000000000006</v>
          </cell>
          <cell r="AS908">
            <v>0.42</v>
          </cell>
          <cell r="AT908">
            <v>0.98</v>
          </cell>
          <cell r="AU908">
            <v>11.05</v>
          </cell>
          <cell r="AV908">
            <v>23.9</v>
          </cell>
          <cell r="AW908">
            <v>24.4</v>
          </cell>
          <cell r="AX908">
            <v>31.83</v>
          </cell>
          <cell r="AY908">
            <v>9.56</v>
          </cell>
          <cell r="AZ908">
            <v>27.44</v>
          </cell>
          <cell r="BA908">
            <v>35.130000000000003</v>
          </cell>
          <cell r="BB908">
            <v>7.95</v>
          </cell>
          <cell r="BC908">
            <v>0.63</v>
          </cell>
          <cell r="BD908">
            <v>0</v>
          </cell>
          <cell r="BE908">
            <v>8.56</v>
          </cell>
          <cell r="BF908">
            <v>0.33</v>
          </cell>
          <cell r="BG908">
            <v>0.02</v>
          </cell>
          <cell r="BH908">
            <v>10.85</v>
          </cell>
          <cell r="BI908">
            <v>26.4</v>
          </cell>
          <cell r="BJ908">
            <v>17.059999999999999</v>
          </cell>
          <cell r="BK908">
            <v>27.33</v>
          </cell>
          <cell r="BL908">
            <v>6.97</v>
          </cell>
          <cell r="BM908">
            <v>26.12</v>
          </cell>
          <cell r="BN908">
            <v>30.95</v>
          </cell>
          <cell r="BO908">
            <v>7.47</v>
          </cell>
          <cell r="BP908">
            <v>0.95</v>
          </cell>
          <cell r="BQ908">
            <v>0.28999999999999998</v>
          </cell>
          <cell r="BR908">
            <v>1.25</v>
          </cell>
          <cell r="BS908">
            <v>0.05</v>
          </cell>
          <cell r="BT908">
            <v>0.37</v>
          </cell>
          <cell r="BU908">
            <v>9.35</v>
          </cell>
          <cell r="BV908">
            <v>24.14</v>
          </cell>
          <cell r="BW908">
            <v>14.39</v>
          </cell>
          <cell r="BX908">
            <v>21.71</v>
          </cell>
          <cell r="BY908">
            <v>-169.75</v>
          </cell>
          <cell r="BZ908">
            <v>8.27</v>
          </cell>
          <cell r="CA908">
            <v>27.52</v>
          </cell>
          <cell r="CB908">
            <v>1.6</v>
          </cell>
          <cell r="CC908">
            <v>0.28000000000000003</v>
          </cell>
          <cell r="CD908">
            <v>0</v>
          </cell>
          <cell r="CE908">
            <v>2</v>
          </cell>
          <cell r="CF908">
            <v>0</v>
          </cell>
          <cell r="CG908">
            <v>0</v>
          </cell>
          <cell r="CH908">
            <v>3.46</v>
          </cell>
          <cell r="CI908">
            <v>10.26</v>
          </cell>
          <cell r="CJ908">
            <v>4.7699999999999996</v>
          </cell>
          <cell r="CK908">
            <v>4.8899999999999997</v>
          </cell>
          <cell r="CL908">
            <v>0.35</v>
          </cell>
          <cell r="CM908">
            <v>0.28999999999999998</v>
          </cell>
          <cell r="CN908">
            <v>8.7100000000000009</v>
          </cell>
          <cell r="CO908">
            <v>0.01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0">
          <cell r="F910">
            <v>-0.01</v>
          </cell>
          <cell r="G910">
            <v>-0.06</v>
          </cell>
          <cell r="H910">
            <v>-0.1</v>
          </cell>
          <cell r="I910">
            <v>-0.18</v>
          </cell>
          <cell r="J910">
            <v>-0.27</v>
          </cell>
          <cell r="K910">
            <v>-0.37</v>
          </cell>
          <cell r="L910">
            <v>-0.12</v>
          </cell>
          <cell r="M910">
            <v>-0.12</v>
          </cell>
          <cell r="N910">
            <v>-0.11</v>
          </cell>
          <cell r="O910">
            <v>-0.09</v>
          </cell>
          <cell r="P910">
            <v>-0.04</v>
          </cell>
          <cell r="Q910">
            <v>-0.01</v>
          </cell>
          <cell r="R910">
            <v>-0.14000000000000001</v>
          </cell>
          <cell r="S910">
            <v>0</v>
          </cell>
          <cell r="T910">
            <v>-0.06</v>
          </cell>
          <cell r="U910">
            <v>-0.12</v>
          </cell>
          <cell r="V910">
            <v>-0.18</v>
          </cell>
          <cell r="W910">
            <v>-0.28999999999999998</v>
          </cell>
          <cell r="X910">
            <v>-0.48</v>
          </cell>
          <cell r="Y910">
            <v>-0.06</v>
          </cell>
          <cell r="Z910">
            <v>-0.1</v>
          </cell>
          <cell r="AA910">
            <v>-0.1</v>
          </cell>
          <cell r="AB910">
            <v>-0.09</v>
          </cell>
          <cell r="AC910">
            <v>-0.03</v>
          </cell>
          <cell r="AD910">
            <v>0</v>
          </cell>
          <cell r="AE910">
            <v>-0.18</v>
          </cell>
          <cell r="AF910">
            <v>0</v>
          </cell>
          <cell r="AG910">
            <v>-0.05</v>
          </cell>
          <cell r="AH910">
            <v>-0.14000000000000001</v>
          </cell>
          <cell r="AI910">
            <v>-0.22</v>
          </cell>
          <cell r="AJ910">
            <v>-0.23</v>
          </cell>
          <cell r="AK910">
            <v>-0.46</v>
          </cell>
          <cell r="AL910">
            <v>-0.1</v>
          </cell>
          <cell r="AM910">
            <v>-0.1</v>
          </cell>
          <cell r="AN910">
            <v>-0.13</v>
          </cell>
          <cell r="AO910">
            <v>-0.09</v>
          </cell>
          <cell r="AP910">
            <v>-0.02</v>
          </cell>
          <cell r="AQ910">
            <v>-0.01</v>
          </cell>
          <cell r="AR910">
            <v>-0.2</v>
          </cell>
          <cell r="AS910">
            <v>-0.01</v>
          </cell>
          <cell r="AT910">
            <v>-0.02</v>
          </cell>
          <cell r="AU910">
            <v>-0.16</v>
          </cell>
          <cell r="AV910">
            <v>-0.24</v>
          </cell>
          <cell r="AW910">
            <v>-0.3</v>
          </cell>
          <cell r="AX910">
            <v>-0.43</v>
          </cell>
          <cell r="AY910">
            <v>-0.12</v>
          </cell>
          <cell r="AZ910">
            <v>-0.08</v>
          </cell>
          <cell r="BA910">
            <v>-0.15</v>
          </cell>
          <cell r="BB910">
            <v>-0.1</v>
          </cell>
          <cell r="BC910">
            <v>-0.01</v>
          </cell>
          <cell r="BD910">
            <v>-0.01</v>
          </cell>
          <cell r="BE910">
            <v>-0.18</v>
          </cell>
          <cell r="BF910">
            <v>-0.01</v>
          </cell>
          <cell r="BG910">
            <v>-0.01</v>
          </cell>
          <cell r="BH910">
            <v>-0.15</v>
          </cell>
          <cell r="BI910">
            <v>-0.24</v>
          </cell>
          <cell r="BJ910">
            <v>-0.22</v>
          </cell>
          <cell r="BK910">
            <v>-0.35</v>
          </cell>
          <cell r="BL910">
            <v>-0.08</v>
          </cell>
          <cell r="BM910">
            <v>-7.0000000000000007E-2</v>
          </cell>
          <cell r="BN910">
            <v>-0.15</v>
          </cell>
          <cell r="BO910">
            <v>-0.09</v>
          </cell>
          <cell r="BP910">
            <v>-0.01</v>
          </cell>
          <cell r="BQ910">
            <v>-0.01</v>
          </cell>
          <cell r="BR910">
            <v>-0.12</v>
          </cell>
          <cell r="BS910">
            <v>-0.01</v>
          </cell>
          <cell r="BT910">
            <v>-0.02</v>
          </cell>
          <cell r="BU910">
            <v>-0.16</v>
          </cell>
          <cell r="BV910">
            <v>-0.26</v>
          </cell>
          <cell r="BW910">
            <v>-0.25</v>
          </cell>
          <cell r="BX910">
            <v>-0.31</v>
          </cell>
          <cell r="BY910">
            <v>0.36</v>
          </cell>
          <cell r="BZ910">
            <v>-0.02</v>
          </cell>
          <cell r="CA910">
            <v>-0.16</v>
          </cell>
          <cell r="CB910">
            <v>-0.02</v>
          </cell>
          <cell r="CC910">
            <v>-0.01</v>
          </cell>
          <cell r="CD910">
            <v>-7.0000000000000007E-2</v>
          </cell>
          <cell r="CE910">
            <v>-0.05</v>
          </cell>
          <cell r="CF910">
            <v>-0.02</v>
          </cell>
          <cell r="CG910">
            <v>-0.03</v>
          </cell>
          <cell r="CH910">
            <v>-0.06</v>
          </cell>
          <cell r="CI910">
            <v>-0.15</v>
          </cell>
          <cell r="CJ910">
            <v>-0.12</v>
          </cell>
          <cell r="CK910">
            <v>-0.05</v>
          </cell>
          <cell r="CL910">
            <v>0.04</v>
          </cell>
          <cell r="CM910">
            <v>-0.01</v>
          </cell>
          <cell r="CN910">
            <v>-0.06</v>
          </cell>
          <cell r="CO910">
            <v>-0.01</v>
          </cell>
          <cell r="CP910">
            <v>-0.01</v>
          </cell>
          <cell r="CQ910">
            <v>-0.1</v>
          </cell>
          <cell r="CR910">
            <v>0.01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0.01</v>
          </cell>
          <cell r="CY910">
            <v>0.02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2">
          <cell r="F912">
            <v>-0.01</v>
          </cell>
          <cell r="G912">
            <v>-0.06</v>
          </cell>
          <cell r="H912">
            <v>-0.1</v>
          </cell>
          <cell r="I912">
            <v>-0.18</v>
          </cell>
          <cell r="J912">
            <v>-0.27</v>
          </cell>
          <cell r="K912">
            <v>-0.37</v>
          </cell>
          <cell r="L912">
            <v>-0.12</v>
          </cell>
          <cell r="M912">
            <v>-0.12</v>
          </cell>
          <cell r="N912">
            <v>-0.11</v>
          </cell>
          <cell r="O912">
            <v>-0.09</v>
          </cell>
          <cell r="P912">
            <v>-0.04</v>
          </cell>
          <cell r="Q912">
            <v>-0.01</v>
          </cell>
          <cell r="R912">
            <v>-0.14000000000000001</v>
          </cell>
          <cell r="S912">
            <v>0</v>
          </cell>
          <cell r="T912">
            <v>-0.06</v>
          </cell>
          <cell r="U912">
            <v>-0.12</v>
          </cell>
          <cell r="V912">
            <v>-0.18</v>
          </cell>
          <cell r="W912">
            <v>-0.28999999999999998</v>
          </cell>
          <cell r="X912">
            <v>-0.48</v>
          </cell>
          <cell r="Y912">
            <v>-0.06</v>
          </cell>
          <cell r="Z912">
            <v>-0.1</v>
          </cell>
          <cell r="AA912">
            <v>-0.1</v>
          </cell>
          <cell r="AB912">
            <v>-0.09</v>
          </cell>
          <cell r="AC912">
            <v>-0.03</v>
          </cell>
          <cell r="AD912">
            <v>0</v>
          </cell>
          <cell r="AE912">
            <v>-0.18</v>
          </cell>
          <cell r="AF912">
            <v>0</v>
          </cell>
          <cell r="AG912">
            <v>-0.05</v>
          </cell>
          <cell r="AH912">
            <v>-0.14000000000000001</v>
          </cell>
          <cell r="AI912">
            <v>-0.22</v>
          </cell>
          <cell r="AJ912">
            <v>-0.23</v>
          </cell>
          <cell r="AK912">
            <v>-0.46</v>
          </cell>
          <cell r="AL912">
            <v>-0.1</v>
          </cell>
          <cell r="AM912">
            <v>-0.1</v>
          </cell>
          <cell r="AN912">
            <v>-0.13</v>
          </cell>
          <cell r="AO912">
            <v>-0.09</v>
          </cell>
          <cell r="AP912">
            <v>-0.02</v>
          </cell>
          <cell r="AQ912">
            <v>-0.01</v>
          </cell>
          <cell r="AR912">
            <v>-0.2</v>
          </cell>
          <cell r="AS912">
            <v>-0.01</v>
          </cell>
          <cell r="AT912">
            <v>-0.02</v>
          </cell>
          <cell r="AU912">
            <v>-0.16</v>
          </cell>
          <cell r="AV912">
            <v>-0.24</v>
          </cell>
          <cell r="AW912">
            <v>-0.3</v>
          </cell>
          <cell r="AX912">
            <v>-0.43</v>
          </cell>
          <cell r="AY912">
            <v>-0.12</v>
          </cell>
          <cell r="AZ912">
            <v>-0.08</v>
          </cell>
          <cell r="BA912">
            <v>-0.15</v>
          </cell>
          <cell r="BB912">
            <v>-0.1</v>
          </cell>
          <cell r="BC912">
            <v>-0.01</v>
          </cell>
          <cell r="BD912">
            <v>-0.01</v>
          </cell>
          <cell r="BE912">
            <v>-0.18</v>
          </cell>
          <cell r="BF912">
            <v>-0.01</v>
          </cell>
          <cell r="BG912">
            <v>-0.01</v>
          </cell>
          <cell r="BH912">
            <v>-0.15</v>
          </cell>
          <cell r="BI912">
            <v>-0.24</v>
          </cell>
          <cell r="BJ912">
            <v>-0.22</v>
          </cell>
          <cell r="BK912">
            <v>-0.35</v>
          </cell>
          <cell r="BL912">
            <v>-0.08</v>
          </cell>
          <cell r="BM912">
            <v>-7.0000000000000007E-2</v>
          </cell>
          <cell r="BN912">
            <v>-0.15</v>
          </cell>
          <cell r="BO912">
            <v>-0.09</v>
          </cell>
          <cell r="BP912">
            <v>-0.01</v>
          </cell>
          <cell r="BQ912">
            <v>-0.01</v>
          </cell>
          <cell r="BR912">
            <v>-0.12</v>
          </cell>
          <cell r="BS912">
            <v>-0.01</v>
          </cell>
          <cell r="BT912">
            <v>-0.02</v>
          </cell>
          <cell r="BU912">
            <v>-0.16</v>
          </cell>
          <cell r="BV912">
            <v>-0.26</v>
          </cell>
          <cell r="BW912">
            <v>-0.25</v>
          </cell>
          <cell r="BX912">
            <v>-0.31</v>
          </cell>
          <cell r="BY912">
            <v>0.36</v>
          </cell>
          <cell r="BZ912">
            <v>-0.02</v>
          </cell>
          <cell r="CA912">
            <v>-0.16</v>
          </cell>
          <cell r="CB912">
            <v>-0.02</v>
          </cell>
          <cell r="CC912">
            <v>-0.01</v>
          </cell>
          <cell r="CD912">
            <v>-7.0000000000000007E-2</v>
          </cell>
          <cell r="CE912">
            <v>-0.05</v>
          </cell>
          <cell r="CF912">
            <v>-0.02</v>
          </cell>
          <cell r="CG912">
            <v>-0.03</v>
          </cell>
          <cell r="CH912">
            <v>-0.06</v>
          </cell>
          <cell r="CI912">
            <v>-0.15</v>
          </cell>
          <cell r="CJ912">
            <v>-0.12</v>
          </cell>
          <cell r="CK912">
            <v>-0.05</v>
          </cell>
          <cell r="CL912">
            <v>0.04</v>
          </cell>
          <cell r="CM912">
            <v>-0.01</v>
          </cell>
          <cell r="CN912">
            <v>-0.06</v>
          </cell>
          <cell r="CO912">
            <v>-0.01</v>
          </cell>
          <cell r="CP912">
            <v>-0.01</v>
          </cell>
          <cell r="CQ912">
            <v>-0.1</v>
          </cell>
          <cell r="CR912">
            <v>0.01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0.01</v>
          </cell>
          <cell r="CY912">
            <v>0.02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</v>
          </cell>
          <cell r="G1010">
            <v>0</v>
          </cell>
          <cell r="H1010">
            <v>-0.42</v>
          </cell>
          <cell r="I1010">
            <v>0.22</v>
          </cell>
          <cell r="J1010">
            <v>0.04</v>
          </cell>
          <cell r="K1010">
            <v>0</v>
          </cell>
          <cell r="L1010">
            <v>-0.12</v>
          </cell>
          <cell r="M1010">
            <v>-0.05</v>
          </cell>
          <cell r="N1010">
            <v>-0.03</v>
          </cell>
          <cell r="O1010">
            <v>0</v>
          </cell>
          <cell r="P1010">
            <v>0</v>
          </cell>
          <cell r="Q1010">
            <v>0.01</v>
          </cell>
          <cell r="R1010">
            <v>-0.03</v>
          </cell>
          <cell r="S1010">
            <v>-0.01</v>
          </cell>
          <cell r="T1010">
            <v>0.01</v>
          </cell>
          <cell r="U1010">
            <v>-0.32</v>
          </cell>
          <cell r="V1010">
            <v>-0.02</v>
          </cell>
          <cell r="W1010">
            <v>0.13</v>
          </cell>
          <cell r="X1010">
            <v>0</v>
          </cell>
          <cell r="Y1010">
            <v>-0.17</v>
          </cell>
          <cell r="Z1010">
            <v>-0.1</v>
          </cell>
          <cell r="AA1010">
            <v>-0.03</v>
          </cell>
          <cell r="AB1010">
            <v>0</v>
          </cell>
          <cell r="AC1010">
            <v>0</v>
          </cell>
          <cell r="AD1010">
            <v>0.06</v>
          </cell>
          <cell r="AE1010">
            <v>-0.04</v>
          </cell>
          <cell r="AF1010">
            <v>-0.01</v>
          </cell>
          <cell r="AG1010">
            <v>0.01</v>
          </cell>
          <cell r="AH1010">
            <v>-0.15</v>
          </cell>
          <cell r="AI1010">
            <v>0.09</v>
          </cell>
          <cell r="AJ1010">
            <v>0.03</v>
          </cell>
          <cell r="AK1010">
            <v>0</v>
          </cell>
          <cell r="AL1010">
            <v>-0.47</v>
          </cell>
          <cell r="AM1010">
            <v>-0.05</v>
          </cell>
          <cell r="AN1010">
            <v>-0.15</v>
          </cell>
          <cell r="AO1010">
            <v>0</v>
          </cell>
          <cell r="AP1010">
            <v>0.04</v>
          </cell>
          <cell r="AQ1010">
            <v>0.09</v>
          </cell>
          <cell r="AR1010">
            <v>-0.04</v>
          </cell>
          <cell r="AS1010">
            <v>0</v>
          </cell>
          <cell r="AT1010">
            <v>-0.01</v>
          </cell>
          <cell r="AU1010">
            <v>-0.17</v>
          </cell>
          <cell r="AV1010">
            <v>0.01</v>
          </cell>
          <cell r="AW1010">
            <v>0</v>
          </cell>
          <cell r="AX1010">
            <v>-0.03</v>
          </cell>
          <cell r="AY1010">
            <v>-0.16</v>
          </cell>
          <cell r="AZ1010">
            <v>-0.09</v>
          </cell>
          <cell r="BA1010">
            <v>-0.12</v>
          </cell>
          <cell r="BB1010">
            <v>0</v>
          </cell>
          <cell r="BC1010">
            <v>0.03</v>
          </cell>
          <cell r="BD1010">
            <v>0.03</v>
          </cell>
          <cell r="BE1010">
            <v>-0.03</v>
          </cell>
          <cell r="BF1010">
            <v>0</v>
          </cell>
          <cell r="BG1010">
            <v>0</v>
          </cell>
          <cell r="BH1010">
            <v>-0.2</v>
          </cell>
          <cell r="BI1010">
            <v>7.0000000000000007E-2</v>
          </cell>
          <cell r="BJ1010">
            <v>0.02</v>
          </cell>
          <cell r="BK1010">
            <v>0</v>
          </cell>
          <cell r="BL1010">
            <v>-0.37</v>
          </cell>
          <cell r="BM1010">
            <v>-0.11</v>
          </cell>
          <cell r="BN1010">
            <v>0.05</v>
          </cell>
          <cell r="BO1010">
            <v>0.01</v>
          </cell>
          <cell r="BP1010">
            <v>0</v>
          </cell>
          <cell r="BQ1010">
            <v>0.11</v>
          </cell>
          <cell r="BR1010">
            <v>-0.02</v>
          </cell>
          <cell r="BS1010">
            <v>0.02</v>
          </cell>
          <cell r="BT1010">
            <v>0.03</v>
          </cell>
          <cell r="BU1010">
            <v>-0.25</v>
          </cell>
          <cell r="BV1010">
            <v>0.08</v>
          </cell>
          <cell r="BW1010">
            <v>0.01</v>
          </cell>
          <cell r="BX1010">
            <v>-0.01</v>
          </cell>
          <cell r="BY1010">
            <v>-0.17</v>
          </cell>
          <cell r="BZ1010">
            <v>0</v>
          </cell>
          <cell r="CA1010">
            <v>-7.0000000000000007E-2</v>
          </cell>
          <cell r="CB1010">
            <v>0.02</v>
          </cell>
          <cell r="CC1010">
            <v>0.02</v>
          </cell>
          <cell r="CD1010">
            <v>0.04</v>
          </cell>
          <cell r="CE1010">
            <v>0.06</v>
          </cell>
          <cell r="CF1010">
            <v>0.05</v>
          </cell>
          <cell r="CG1010">
            <v>0.06</v>
          </cell>
          <cell r="CH1010">
            <v>-0.25</v>
          </cell>
          <cell r="CI1010">
            <v>0.1</v>
          </cell>
          <cell r="CJ1010">
            <v>0.04</v>
          </cell>
          <cell r="CK1010">
            <v>-7.0000000000000007E-2</v>
          </cell>
          <cell r="CL1010">
            <v>0.92</v>
          </cell>
          <cell r="CM1010">
            <v>-0.01</v>
          </cell>
          <cell r="CN1010">
            <v>0.09</v>
          </cell>
          <cell r="CO1010">
            <v>0</v>
          </cell>
          <cell r="CP1010">
            <v>-0.03</v>
          </cell>
          <cell r="CQ1010">
            <v>0.04</v>
          </cell>
          <cell r="CR1010">
            <v>0.01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-0.05</v>
          </cell>
          <cell r="CY1010">
            <v>0</v>
          </cell>
          <cell r="CZ1010">
            <v>0</v>
          </cell>
          <cell r="DA1010">
            <v>-0.02</v>
          </cell>
          <cell r="DB1010">
            <v>-0.01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-0.02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0.01</v>
          </cell>
          <cell r="G1011">
            <v>0.04</v>
          </cell>
          <cell r="H1011">
            <v>-0.01</v>
          </cell>
          <cell r="I1011">
            <v>-0.01</v>
          </cell>
          <cell r="J1011">
            <v>0</v>
          </cell>
          <cell r="K1011">
            <v>-0.01</v>
          </cell>
          <cell r="L1011">
            <v>-0.25</v>
          </cell>
          <cell r="M1011">
            <v>0</v>
          </cell>
          <cell r="N1011">
            <v>-0.01</v>
          </cell>
          <cell r="O1011">
            <v>0</v>
          </cell>
          <cell r="P1011">
            <v>0</v>
          </cell>
          <cell r="Q1011">
            <v>0.01</v>
          </cell>
          <cell r="R1011">
            <v>-0.08</v>
          </cell>
          <cell r="S1011">
            <v>-0.01</v>
          </cell>
          <cell r="T1011">
            <v>-0.01</v>
          </cell>
          <cell r="U1011">
            <v>-0.01</v>
          </cell>
          <cell r="V1011">
            <v>-0.01</v>
          </cell>
          <cell r="W1011">
            <v>-0.2</v>
          </cell>
          <cell r="X1011">
            <v>-0.04</v>
          </cell>
          <cell r="Y1011">
            <v>-0.1</v>
          </cell>
          <cell r="Z1011">
            <v>0</v>
          </cell>
          <cell r="AA1011">
            <v>-0.01</v>
          </cell>
          <cell r="AB1011">
            <v>0</v>
          </cell>
          <cell r="AC1011">
            <v>0</v>
          </cell>
          <cell r="AD1011">
            <v>0.01</v>
          </cell>
          <cell r="AE1011">
            <v>-0.01</v>
          </cell>
          <cell r="AF1011">
            <v>0.05</v>
          </cell>
          <cell r="AG1011">
            <v>0.04</v>
          </cell>
          <cell r="AH1011">
            <v>-0.01</v>
          </cell>
          <cell r="AI1011">
            <v>0</v>
          </cell>
          <cell r="AJ1011">
            <v>0.01</v>
          </cell>
          <cell r="AK1011">
            <v>-0.04</v>
          </cell>
          <cell r="AL1011">
            <v>-0.06</v>
          </cell>
          <cell r="AM1011">
            <v>-0.01</v>
          </cell>
          <cell r="AN1011">
            <v>-0.02</v>
          </cell>
          <cell r="AO1011">
            <v>0</v>
          </cell>
          <cell r="AP1011">
            <v>0</v>
          </cell>
          <cell r="AQ1011">
            <v>0.02</v>
          </cell>
          <cell r="AR1011">
            <v>-0.02</v>
          </cell>
          <cell r="AS1011">
            <v>0.05</v>
          </cell>
          <cell r="AT1011">
            <v>0.04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-0.16</v>
          </cell>
          <cell r="AZ1011">
            <v>-0.03</v>
          </cell>
          <cell r="BA1011">
            <v>-0.02</v>
          </cell>
          <cell r="BB1011">
            <v>0</v>
          </cell>
          <cell r="BC1011">
            <v>0.02</v>
          </cell>
          <cell r="BD1011">
            <v>0.03</v>
          </cell>
          <cell r="BE1011">
            <v>-0.01</v>
          </cell>
          <cell r="BF1011">
            <v>0.04</v>
          </cell>
          <cell r="BG1011">
            <v>0.01</v>
          </cell>
          <cell r="BH1011">
            <v>0</v>
          </cell>
          <cell r="BI1011">
            <v>0</v>
          </cell>
          <cell r="BJ1011">
            <v>-0.05</v>
          </cell>
          <cell r="BK1011">
            <v>-0.03</v>
          </cell>
          <cell r="BL1011">
            <v>-0.16</v>
          </cell>
          <cell r="BM1011">
            <v>-0.03</v>
          </cell>
          <cell r="BN1011">
            <v>-0.02</v>
          </cell>
          <cell r="BO1011">
            <v>-0.01</v>
          </cell>
          <cell r="BP1011">
            <v>0.01</v>
          </cell>
          <cell r="BQ1011">
            <v>0.06</v>
          </cell>
          <cell r="BR1011">
            <v>0.03</v>
          </cell>
          <cell r="BS1011">
            <v>0.06</v>
          </cell>
          <cell r="BT1011">
            <v>0.03</v>
          </cell>
          <cell r="BU1011">
            <v>0</v>
          </cell>
          <cell r="BV1011">
            <v>0</v>
          </cell>
          <cell r="BW1011">
            <v>0.01</v>
          </cell>
          <cell r="BX1011">
            <v>-0.02</v>
          </cell>
          <cell r="BY1011">
            <v>0.03</v>
          </cell>
          <cell r="BZ1011">
            <v>-0.02</v>
          </cell>
          <cell r="CA1011">
            <v>-0.01</v>
          </cell>
          <cell r="CB1011">
            <v>0.01</v>
          </cell>
          <cell r="CC1011">
            <v>0.04</v>
          </cell>
          <cell r="CD1011">
            <v>7.0000000000000007E-2</v>
          </cell>
          <cell r="CE1011">
            <v>0.03</v>
          </cell>
          <cell r="CF1011">
            <v>0.03</v>
          </cell>
          <cell r="CG1011">
            <v>7.0000000000000007E-2</v>
          </cell>
          <cell r="CH1011">
            <v>0.01</v>
          </cell>
          <cell r="CI1011">
            <v>0.01</v>
          </cell>
          <cell r="CJ1011">
            <v>0.05</v>
          </cell>
          <cell r="CK1011">
            <v>-0.06</v>
          </cell>
          <cell r="CL1011">
            <v>0.02</v>
          </cell>
          <cell r="CM1011">
            <v>-0.08</v>
          </cell>
          <cell r="CN1011">
            <v>-0.05</v>
          </cell>
          <cell r="CO1011">
            <v>0.01</v>
          </cell>
          <cell r="CP1011">
            <v>0.05</v>
          </cell>
          <cell r="CQ1011">
            <v>0.06</v>
          </cell>
          <cell r="CR1011">
            <v>0.01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-0.01</v>
          </cell>
          <cell r="CX1011">
            <v>-0.02</v>
          </cell>
          <cell r="CY1011">
            <v>-0.01</v>
          </cell>
          <cell r="CZ1011">
            <v>0.02</v>
          </cell>
          <cell r="DA1011">
            <v>0.02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-0.01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-0.01</v>
          </cell>
          <cell r="J1012">
            <v>0</v>
          </cell>
          <cell r="K1012">
            <v>0.01</v>
          </cell>
          <cell r="L1012">
            <v>-0.01</v>
          </cell>
          <cell r="M1012">
            <v>-0.01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0.03</v>
          </cell>
          <cell r="S1012">
            <v>7.0000000000000007E-2</v>
          </cell>
          <cell r="T1012">
            <v>0</v>
          </cell>
          <cell r="U1012">
            <v>0</v>
          </cell>
          <cell r="V1012">
            <v>0</v>
          </cell>
          <cell r="W1012">
            <v>0.04</v>
          </cell>
          <cell r="X1012">
            <v>0</v>
          </cell>
          <cell r="Y1012">
            <v>0</v>
          </cell>
          <cell r="Z1012">
            <v>-0.01</v>
          </cell>
          <cell r="AA1012">
            <v>0</v>
          </cell>
          <cell r="AB1012">
            <v>0</v>
          </cell>
          <cell r="AC1012">
            <v>0.01</v>
          </cell>
          <cell r="AD1012">
            <v>0</v>
          </cell>
          <cell r="AE1012">
            <v>0.05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0.28999999999999998</v>
          </cell>
          <cell r="AM1012">
            <v>-0.03</v>
          </cell>
          <cell r="AN1012">
            <v>0</v>
          </cell>
          <cell r="AO1012">
            <v>0</v>
          </cell>
          <cell r="AP1012">
            <v>0.01</v>
          </cell>
          <cell r="AQ1012">
            <v>0</v>
          </cell>
          <cell r="AR1012">
            <v>0.03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0.18</v>
          </cell>
          <cell r="AZ1012">
            <v>-0.04</v>
          </cell>
          <cell r="BA1012">
            <v>0</v>
          </cell>
          <cell r="BB1012">
            <v>0</v>
          </cell>
          <cell r="BC1012">
            <v>0.01</v>
          </cell>
          <cell r="BD1012">
            <v>0</v>
          </cell>
          <cell r="BE1012">
            <v>0.03</v>
          </cell>
          <cell r="BF1012">
            <v>0.01</v>
          </cell>
          <cell r="BG1012">
            <v>-0.01</v>
          </cell>
          <cell r="BH1012">
            <v>0</v>
          </cell>
          <cell r="BI1012">
            <v>0</v>
          </cell>
          <cell r="BJ1012">
            <v>-7.0000000000000007E-2</v>
          </cell>
          <cell r="BK1012">
            <v>0</v>
          </cell>
          <cell r="BL1012">
            <v>0.19</v>
          </cell>
          <cell r="BM1012">
            <v>-0.02</v>
          </cell>
          <cell r="BN1012">
            <v>0</v>
          </cell>
          <cell r="BO1012">
            <v>0</v>
          </cell>
          <cell r="BP1012">
            <v>0.01</v>
          </cell>
          <cell r="BQ1012">
            <v>0</v>
          </cell>
          <cell r="BR1012">
            <v>0.03</v>
          </cell>
          <cell r="BS1012">
            <v>0</v>
          </cell>
          <cell r="BT1012">
            <v>-0.01</v>
          </cell>
          <cell r="BU1012">
            <v>-0.01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-0.11</v>
          </cell>
          <cell r="CA1012">
            <v>0</v>
          </cell>
          <cell r="CB1012">
            <v>0</v>
          </cell>
          <cell r="CC1012">
            <v>0</v>
          </cell>
          <cell r="CD1012">
            <v>0.05</v>
          </cell>
          <cell r="CE1012">
            <v>0.01</v>
          </cell>
          <cell r="CF1012">
            <v>0</v>
          </cell>
          <cell r="CG1012">
            <v>-0.01</v>
          </cell>
          <cell r="CH1012">
            <v>-0.02</v>
          </cell>
          <cell r="CI1012">
            <v>-0.02</v>
          </cell>
          <cell r="CJ1012">
            <v>-0.02</v>
          </cell>
          <cell r="CK1012">
            <v>0.04</v>
          </cell>
          <cell r="CL1012">
            <v>0.1</v>
          </cell>
          <cell r="CM1012">
            <v>-0.1</v>
          </cell>
          <cell r="CN1012">
            <v>0</v>
          </cell>
          <cell r="CO1012">
            <v>-0.01</v>
          </cell>
          <cell r="CP1012">
            <v>0</v>
          </cell>
          <cell r="CQ1012">
            <v>0.06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-0.02</v>
          </cell>
          <cell r="CX1012">
            <v>-0.03</v>
          </cell>
          <cell r="CY1012">
            <v>-0.02</v>
          </cell>
          <cell r="CZ1012">
            <v>0</v>
          </cell>
          <cell r="DA1012">
            <v>0</v>
          </cell>
          <cell r="DB1012">
            <v>-0.01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-0.01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0.01</v>
          </cell>
          <cell r="G1013">
            <v>-7.0000000000000007E-2</v>
          </cell>
          <cell r="H1013">
            <v>-0.01</v>
          </cell>
          <cell r="I1013">
            <v>-0.02</v>
          </cell>
          <cell r="J1013">
            <v>0.01</v>
          </cell>
          <cell r="K1013">
            <v>0</v>
          </cell>
          <cell r="L1013">
            <v>-0.11</v>
          </cell>
          <cell r="M1013">
            <v>0</v>
          </cell>
          <cell r="N1013">
            <v>0</v>
          </cell>
          <cell r="O1013">
            <v>0</v>
          </cell>
          <cell r="P1013">
            <v>0.01</v>
          </cell>
          <cell r="Q1013">
            <v>0.05</v>
          </cell>
          <cell r="R1013">
            <v>-0.03</v>
          </cell>
          <cell r="S1013">
            <v>0.02</v>
          </cell>
          <cell r="T1013">
            <v>0.01</v>
          </cell>
          <cell r="U1013">
            <v>-0.01</v>
          </cell>
          <cell r="V1013">
            <v>-0.01</v>
          </cell>
          <cell r="W1013">
            <v>-0.02</v>
          </cell>
          <cell r="X1013">
            <v>-0.01</v>
          </cell>
          <cell r="Y1013">
            <v>-0.14000000000000001</v>
          </cell>
          <cell r="Z1013">
            <v>-0.09</v>
          </cell>
          <cell r="AA1013">
            <v>0</v>
          </cell>
          <cell r="AB1013">
            <v>-0.01</v>
          </cell>
          <cell r="AC1013">
            <v>0.02</v>
          </cell>
          <cell r="AD1013">
            <v>0.04</v>
          </cell>
          <cell r="AE1013">
            <v>0.01</v>
          </cell>
          <cell r="AF1013">
            <v>0.04</v>
          </cell>
          <cell r="AG1013">
            <v>0</v>
          </cell>
          <cell r="AH1013">
            <v>-0.01</v>
          </cell>
          <cell r="AI1013">
            <v>0</v>
          </cell>
          <cell r="AJ1013">
            <v>-0.01</v>
          </cell>
          <cell r="AK1013">
            <v>-0.03</v>
          </cell>
          <cell r="AL1013">
            <v>-0.14000000000000001</v>
          </cell>
          <cell r="AM1013">
            <v>-0.02</v>
          </cell>
          <cell r="AN1013">
            <v>0</v>
          </cell>
          <cell r="AO1013">
            <v>-0.01</v>
          </cell>
          <cell r="AP1013">
            <v>0.02</v>
          </cell>
          <cell r="AQ1013">
            <v>0.01</v>
          </cell>
          <cell r="AR1013">
            <v>-0.02</v>
          </cell>
          <cell r="AS1013">
            <v>7.0000000000000007E-2</v>
          </cell>
          <cell r="AT1013">
            <v>0.05</v>
          </cell>
          <cell r="AU1013">
            <v>-0.02</v>
          </cell>
          <cell r="AV1013">
            <v>-0.01</v>
          </cell>
          <cell r="AW1013">
            <v>0</v>
          </cell>
          <cell r="AX1013">
            <v>-0.04</v>
          </cell>
          <cell r="AY1013">
            <v>-0.18</v>
          </cell>
          <cell r="AZ1013">
            <v>-0.01</v>
          </cell>
          <cell r="BA1013">
            <v>0</v>
          </cell>
          <cell r="BB1013">
            <v>-0.01</v>
          </cell>
          <cell r="BC1013">
            <v>0.01</v>
          </cell>
          <cell r="BD1013">
            <v>0.02</v>
          </cell>
          <cell r="BE1013">
            <v>-0.01</v>
          </cell>
          <cell r="BF1013">
            <v>7.0000000000000007E-2</v>
          </cell>
          <cell r="BG1013">
            <v>0.03</v>
          </cell>
          <cell r="BH1013">
            <v>-0.01</v>
          </cell>
          <cell r="BI1013">
            <v>-0.01</v>
          </cell>
          <cell r="BJ1013">
            <v>0</v>
          </cell>
          <cell r="BK1013">
            <v>-0.02</v>
          </cell>
          <cell r="BL1013">
            <v>-0.17</v>
          </cell>
          <cell r="BM1013">
            <v>0.01</v>
          </cell>
          <cell r="BN1013">
            <v>0</v>
          </cell>
          <cell r="BO1013">
            <v>-0.02</v>
          </cell>
          <cell r="BP1013">
            <v>0.04</v>
          </cell>
          <cell r="BQ1013">
            <v>0.04</v>
          </cell>
          <cell r="BR1013">
            <v>0.02</v>
          </cell>
          <cell r="BS1013">
            <v>0.02</v>
          </cell>
          <cell r="BT1013">
            <v>0.04</v>
          </cell>
          <cell r="BU1013">
            <v>0</v>
          </cell>
          <cell r="BV1013">
            <v>0</v>
          </cell>
          <cell r="BW1013">
            <v>0</v>
          </cell>
          <cell r="BX1013">
            <v>-0.01</v>
          </cell>
          <cell r="BY1013">
            <v>0.04</v>
          </cell>
          <cell r="BZ1013">
            <v>-0.1</v>
          </cell>
          <cell r="CA1013">
            <v>-0.02</v>
          </cell>
          <cell r="CB1013">
            <v>-0.01</v>
          </cell>
          <cell r="CC1013">
            <v>0</v>
          </cell>
          <cell r="CD1013">
            <v>0.01</v>
          </cell>
          <cell r="CE1013">
            <v>0.03</v>
          </cell>
          <cell r="CF1013">
            <v>0.03</v>
          </cell>
          <cell r="CG1013">
            <v>7.0000000000000007E-2</v>
          </cell>
          <cell r="CH1013">
            <v>0.03</v>
          </cell>
          <cell r="CI1013">
            <v>0</v>
          </cell>
          <cell r="CJ1013">
            <v>0.03</v>
          </cell>
          <cell r="CK1013">
            <v>-0.16</v>
          </cell>
          <cell r="CL1013">
            <v>7.0000000000000007E-2</v>
          </cell>
          <cell r="CM1013">
            <v>-0.11</v>
          </cell>
          <cell r="CN1013">
            <v>-0.01</v>
          </cell>
          <cell r="CO1013">
            <v>-0.01</v>
          </cell>
          <cell r="CP1013">
            <v>0.08</v>
          </cell>
          <cell r="CQ1013">
            <v>0.04</v>
          </cell>
          <cell r="CR1013">
            <v>-0.01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0.01</v>
          </cell>
          <cell r="CZ1013">
            <v>-0.08</v>
          </cell>
          <cell r="DA1013">
            <v>-0.03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0.03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-7.0000000000000007E-2</v>
          </cell>
          <cell r="G1014">
            <v>-0.37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-0.33</v>
          </cell>
          <cell r="N1014">
            <v>0</v>
          </cell>
          <cell r="O1014">
            <v>0</v>
          </cell>
          <cell r="P1014">
            <v>-41.78</v>
          </cell>
          <cell r="Q1014">
            <v>0.18</v>
          </cell>
          <cell r="R1014">
            <v>-0.05</v>
          </cell>
          <cell r="S1014">
            <v>0</v>
          </cell>
          <cell r="T1014">
            <v>0.03</v>
          </cell>
          <cell r="U1014">
            <v>-0.22</v>
          </cell>
          <cell r="V1014">
            <v>0</v>
          </cell>
          <cell r="W1014">
            <v>0.01</v>
          </cell>
          <cell r="X1014">
            <v>0.01</v>
          </cell>
          <cell r="Y1014">
            <v>0</v>
          </cell>
          <cell r="Z1014">
            <v>-0.01</v>
          </cell>
          <cell r="AA1014">
            <v>0</v>
          </cell>
          <cell r="AB1014">
            <v>-0.06</v>
          </cell>
          <cell r="AC1014">
            <v>-0.12</v>
          </cell>
          <cell r="AD1014">
            <v>-0.01</v>
          </cell>
          <cell r="AE1014">
            <v>-0.03</v>
          </cell>
          <cell r="AF1014">
            <v>-0.09</v>
          </cell>
          <cell r="AG1014">
            <v>0</v>
          </cell>
          <cell r="AH1014">
            <v>0</v>
          </cell>
          <cell r="AI1014">
            <v>0</v>
          </cell>
          <cell r="AJ1014">
            <v>-0.04</v>
          </cell>
          <cell r="AK1014">
            <v>0</v>
          </cell>
          <cell r="AL1014">
            <v>-0.12</v>
          </cell>
          <cell r="AM1014">
            <v>0</v>
          </cell>
          <cell r="AN1014">
            <v>0.03</v>
          </cell>
          <cell r="AO1014">
            <v>-0.04</v>
          </cell>
          <cell r="AP1014">
            <v>-0.01</v>
          </cell>
          <cell r="AQ1014">
            <v>0.08</v>
          </cell>
          <cell r="AR1014">
            <v>0</v>
          </cell>
          <cell r="AS1014">
            <v>0</v>
          </cell>
          <cell r="AT1014">
            <v>0.02</v>
          </cell>
          <cell r="AU1014">
            <v>0.03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-7.0000000000000007E-2</v>
          </cell>
          <cell r="BA1014">
            <v>0</v>
          </cell>
          <cell r="BB1014">
            <v>0</v>
          </cell>
          <cell r="BC1014">
            <v>-0.04</v>
          </cell>
          <cell r="BD1014">
            <v>0.06</v>
          </cell>
          <cell r="BE1014">
            <v>-0.04</v>
          </cell>
          <cell r="BF1014">
            <v>0.06</v>
          </cell>
          <cell r="BG1014">
            <v>0.03</v>
          </cell>
          <cell r="BH1014">
            <v>0</v>
          </cell>
          <cell r="BI1014">
            <v>0</v>
          </cell>
          <cell r="BJ1014">
            <v>-0.14000000000000001</v>
          </cell>
          <cell r="BK1014">
            <v>0</v>
          </cell>
          <cell r="BL1014">
            <v>-0.05</v>
          </cell>
          <cell r="BM1014">
            <v>-0.21</v>
          </cell>
          <cell r="BN1014">
            <v>-0.05</v>
          </cell>
          <cell r="BO1014">
            <v>-0.04</v>
          </cell>
          <cell r="BP1014">
            <v>-0.05</v>
          </cell>
          <cell r="BQ1014">
            <v>0.11</v>
          </cell>
          <cell r="BR1014">
            <v>-0.02</v>
          </cell>
          <cell r="BS1014">
            <v>0.03</v>
          </cell>
          <cell r="BT1014">
            <v>0.09</v>
          </cell>
          <cell r="BU1014">
            <v>0.02</v>
          </cell>
          <cell r="BV1014">
            <v>0</v>
          </cell>
          <cell r="BW1014">
            <v>0</v>
          </cell>
          <cell r="BX1014">
            <v>-0.02</v>
          </cell>
          <cell r="BY1014">
            <v>-0.04</v>
          </cell>
          <cell r="BZ1014">
            <v>-0.24</v>
          </cell>
          <cell r="CA1014">
            <v>0.1</v>
          </cell>
          <cell r="CB1014">
            <v>-0.03</v>
          </cell>
          <cell r="CC1014">
            <v>0.03</v>
          </cell>
          <cell r="CD1014">
            <v>0.02</v>
          </cell>
          <cell r="CE1014">
            <v>-0.03</v>
          </cell>
          <cell r="CF1014">
            <v>0.01</v>
          </cell>
          <cell r="CG1014">
            <v>0.02</v>
          </cell>
          <cell r="CH1014">
            <v>0</v>
          </cell>
          <cell r="CI1014">
            <v>0</v>
          </cell>
          <cell r="CJ1014">
            <v>0.03</v>
          </cell>
          <cell r="CK1014">
            <v>0</v>
          </cell>
          <cell r="CL1014">
            <v>0</v>
          </cell>
          <cell r="CM1014">
            <v>-0.17</v>
          </cell>
          <cell r="CN1014">
            <v>0.05</v>
          </cell>
          <cell r="CO1014">
            <v>0.02</v>
          </cell>
          <cell r="CP1014">
            <v>0.01</v>
          </cell>
          <cell r="CQ1014">
            <v>0.03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0.21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0.1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-0.01</v>
          </cell>
          <cell r="H1017">
            <v>-0.01</v>
          </cell>
          <cell r="I1017">
            <v>-0.01</v>
          </cell>
          <cell r="J1017">
            <v>0</v>
          </cell>
          <cell r="K1017">
            <v>0.01</v>
          </cell>
          <cell r="L1017">
            <v>-0.05</v>
          </cell>
          <cell r="M1017">
            <v>-0.02</v>
          </cell>
          <cell r="N1017">
            <v>-0.01</v>
          </cell>
          <cell r="O1017">
            <v>0</v>
          </cell>
          <cell r="P1017">
            <v>0</v>
          </cell>
          <cell r="Q1017">
            <v>0.02</v>
          </cell>
          <cell r="R1017">
            <v>0</v>
          </cell>
          <cell r="S1017">
            <v>0.04</v>
          </cell>
          <cell r="T1017">
            <v>0</v>
          </cell>
          <cell r="U1017">
            <v>-0.01</v>
          </cell>
          <cell r="V1017">
            <v>-0.01</v>
          </cell>
          <cell r="W1017">
            <v>0.05</v>
          </cell>
          <cell r="X1017">
            <v>-0.01</v>
          </cell>
          <cell r="Y1017">
            <v>-0.04</v>
          </cell>
          <cell r="Z1017">
            <v>-0.02</v>
          </cell>
          <cell r="AA1017">
            <v>-0.01</v>
          </cell>
          <cell r="AB1017">
            <v>0</v>
          </cell>
          <cell r="AC1017">
            <v>0.01</v>
          </cell>
          <cell r="AD1017">
            <v>0.02</v>
          </cell>
          <cell r="AE1017">
            <v>0.02</v>
          </cell>
          <cell r="AF1017">
            <v>0.02</v>
          </cell>
          <cell r="AG1017">
            <v>0.01</v>
          </cell>
          <cell r="AH1017">
            <v>-0.01</v>
          </cell>
          <cell r="AI1017">
            <v>0</v>
          </cell>
          <cell r="AJ1017">
            <v>0</v>
          </cell>
          <cell r="AK1017">
            <v>0</v>
          </cell>
          <cell r="AL1017">
            <v>0.12</v>
          </cell>
          <cell r="AM1017">
            <v>-0.03</v>
          </cell>
          <cell r="AN1017">
            <v>-0.01</v>
          </cell>
          <cell r="AO1017">
            <v>0</v>
          </cell>
          <cell r="AP1017">
            <v>0.01</v>
          </cell>
          <cell r="AQ1017">
            <v>0.01</v>
          </cell>
          <cell r="AR1017">
            <v>0</v>
          </cell>
          <cell r="AS1017">
            <v>0.02</v>
          </cell>
          <cell r="AT1017">
            <v>0.02</v>
          </cell>
          <cell r="AU1017">
            <v>-0.01</v>
          </cell>
          <cell r="AV1017">
            <v>-0.01</v>
          </cell>
          <cell r="AW1017">
            <v>0</v>
          </cell>
          <cell r="AX1017">
            <v>-0.01</v>
          </cell>
          <cell r="AY1017">
            <v>0.02</v>
          </cell>
          <cell r="AZ1017">
            <v>-0.05</v>
          </cell>
          <cell r="BA1017">
            <v>-0.01</v>
          </cell>
          <cell r="BB1017">
            <v>0</v>
          </cell>
          <cell r="BC1017">
            <v>0.01</v>
          </cell>
          <cell r="BD1017">
            <v>0.01</v>
          </cell>
          <cell r="BE1017">
            <v>0</v>
          </cell>
          <cell r="BF1017">
            <v>0.02</v>
          </cell>
          <cell r="BG1017">
            <v>0.01</v>
          </cell>
          <cell r="BH1017">
            <v>-0.01</v>
          </cell>
          <cell r="BI1017">
            <v>-0.01</v>
          </cell>
          <cell r="BJ1017">
            <v>-0.06</v>
          </cell>
          <cell r="BK1017">
            <v>-0.01</v>
          </cell>
          <cell r="BL1017">
            <v>-0.03</v>
          </cell>
          <cell r="BM1017">
            <v>-0.03</v>
          </cell>
          <cell r="BN1017">
            <v>-0.01</v>
          </cell>
          <cell r="BO1017">
            <v>0</v>
          </cell>
          <cell r="BP1017">
            <v>0.02</v>
          </cell>
          <cell r="BQ1017">
            <v>0.02</v>
          </cell>
          <cell r="BR1017">
            <v>0.02</v>
          </cell>
          <cell r="BS1017">
            <v>0.01</v>
          </cell>
          <cell r="BT1017">
            <v>0.02</v>
          </cell>
          <cell r="BU1017">
            <v>-0.02</v>
          </cell>
          <cell r="BV1017">
            <v>0</v>
          </cell>
          <cell r="BW1017">
            <v>0</v>
          </cell>
          <cell r="BX1017">
            <v>-0.01</v>
          </cell>
          <cell r="BY1017">
            <v>0.02</v>
          </cell>
          <cell r="BZ1017">
            <v>-0.09</v>
          </cell>
          <cell r="CA1017">
            <v>-0.01</v>
          </cell>
          <cell r="CB1017">
            <v>0.01</v>
          </cell>
          <cell r="CC1017">
            <v>0.01</v>
          </cell>
          <cell r="CD1017">
            <v>0.05</v>
          </cell>
          <cell r="CE1017">
            <v>0.01</v>
          </cell>
          <cell r="CF1017">
            <v>0.01</v>
          </cell>
          <cell r="CG1017">
            <v>0.03</v>
          </cell>
          <cell r="CH1017">
            <v>-0.02</v>
          </cell>
          <cell r="CI1017">
            <v>-0.02</v>
          </cell>
          <cell r="CJ1017">
            <v>-0.02</v>
          </cell>
          <cell r="CK1017">
            <v>0</v>
          </cell>
          <cell r="CL1017">
            <v>0.11</v>
          </cell>
          <cell r="CM1017">
            <v>-0.11</v>
          </cell>
          <cell r="CN1017">
            <v>-0.02</v>
          </cell>
          <cell r="CO1017">
            <v>0</v>
          </cell>
          <cell r="CP1017">
            <v>0.03</v>
          </cell>
          <cell r="CQ1017">
            <v>7.0000000000000007E-2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-0.01</v>
          </cell>
          <cell r="CY1017">
            <v>0.01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0.01</v>
          </cell>
          <cell r="G1023">
            <v>0.02</v>
          </cell>
          <cell r="H1023">
            <v>0.04</v>
          </cell>
          <cell r="I1023">
            <v>0.03</v>
          </cell>
          <cell r="J1023">
            <v>7.0000000000000007E-2</v>
          </cell>
          <cell r="K1023">
            <v>7.0000000000000007E-2</v>
          </cell>
          <cell r="L1023">
            <v>0.03</v>
          </cell>
          <cell r="M1023">
            <v>0.03</v>
          </cell>
          <cell r="N1023">
            <v>0.03</v>
          </cell>
          <cell r="O1023">
            <v>0.04</v>
          </cell>
          <cell r="P1023">
            <v>0.02</v>
          </cell>
          <cell r="Q1023">
            <v>0.01</v>
          </cell>
          <cell r="R1023">
            <v>0.02</v>
          </cell>
          <cell r="S1023">
            <v>0</v>
          </cell>
          <cell r="T1023">
            <v>0.02</v>
          </cell>
          <cell r="U1023">
            <v>0.02</v>
          </cell>
          <cell r="V1023">
            <v>0.03</v>
          </cell>
          <cell r="W1023">
            <v>0.02</v>
          </cell>
          <cell r="X1023">
            <v>0.04</v>
          </cell>
          <cell r="Y1023">
            <v>0.02</v>
          </cell>
          <cell r="Z1023">
            <v>0.02</v>
          </cell>
          <cell r="AA1023">
            <v>0.02</v>
          </cell>
          <cell r="AB1023">
            <v>0.02</v>
          </cell>
          <cell r="AC1023">
            <v>0.01</v>
          </cell>
          <cell r="AD1023">
            <v>0</v>
          </cell>
          <cell r="AE1023">
            <v>0.02</v>
          </cell>
          <cell r="AF1023">
            <v>0</v>
          </cell>
          <cell r="AG1023">
            <v>0.01</v>
          </cell>
          <cell r="AH1023">
            <v>0.03</v>
          </cell>
          <cell r="AI1023">
            <v>0.03</v>
          </cell>
          <cell r="AJ1023">
            <v>0.03</v>
          </cell>
          <cell r="AK1023">
            <v>0.02</v>
          </cell>
          <cell r="AL1023">
            <v>0.02</v>
          </cell>
          <cell r="AM1023">
            <v>0.01</v>
          </cell>
          <cell r="AN1023">
            <v>0.03</v>
          </cell>
          <cell r="AO1023">
            <v>0.03</v>
          </cell>
          <cell r="AP1023">
            <v>0.01</v>
          </cell>
          <cell r="AQ1023">
            <v>0</v>
          </cell>
          <cell r="AR1023">
            <v>0.02</v>
          </cell>
          <cell r="AS1023">
            <v>0</v>
          </cell>
          <cell r="AT1023">
            <v>0</v>
          </cell>
          <cell r="AU1023">
            <v>0.01</v>
          </cell>
          <cell r="AV1023">
            <v>0.06</v>
          </cell>
          <cell r="AW1023">
            <v>0.04</v>
          </cell>
          <cell r="AX1023">
            <v>0.04</v>
          </cell>
          <cell r="AY1023">
            <v>0.02</v>
          </cell>
          <cell r="AZ1023">
            <v>0.02</v>
          </cell>
          <cell r="BA1023">
            <v>0.04</v>
          </cell>
          <cell r="BB1023">
            <v>0.01</v>
          </cell>
          <cell r="BC1023">
            <v>0.01</v>
          </cell>
          <cell r="BD1023">
            <v>0</v>
          </cell>
          <cell r="BE1023">
            <v>0.02</v>
          </cell>
          <cell r="BF1023">
            <v>0</v>
          </cell>
          <cell r="BG1023">
            <v>0.01</v>
          </cell>
          <cell r="BH1023">
            <v>0.03</v>
          </cell>
          <cell r="BI1023">
            <v>0.04</v>
          </cell>
          <cell r="BJ1023">
            <v>0.04</v>
          </cell>
          <cell r="BK1023">
            <v>0.05</v>
          </cell>
          <cell r="BL1023">
            <v>0.01</v>
          </cell>
          <cell r="BM1023">
            <v>0.01</v>
          </cell>
          <cell r="BN1023">
            <v>0.04</v>
          </cell>
          <cell r="BO1023">
            <v>0.02</v>
          </cell>
          <cell r="BP1023">
            <v>0.01</v>
          </cell>
          <cell r="BQ1023">
            <v>0</v>
          </cell>
          <cell r="BR1023">
            <v>0.01</v>
          </cell>
          <cell r="BS1023">
            <v>0</v>
          </cell>
          <cell r="BT1023">
            <v>0.01</v>
          </cell>
          <cell r="BU1023">
            <v>0.02</v>
          </cell>
          <cell r="BV1023">
            <v>0.05</v>
          </cell>
          <cell r="BW1023">
            <v>0.03</v>
          </cell>
          <cell r="BX1023">
            <v>0.03</v>
          </cell>
          <cell r="BY1023">
            <v>0.01</v>
          </cell>
          <cell r="BZ1023">
            <v>0.01</v>
          </cell>
          <cell r="CA1023">
            <v>0.02</v>
          </cell>
          <cell r="CB1023">
            <v>0.01</v>
          </cell>
          <cell r="CC1023">
            <v>0</v>
          </cell>
          <cell r="CD1023">
            <v>0</v>
          </cell>
          <cell r="CE1023">
            <v>0.01</v>
          </cell>
          <cell r="CF1023">
            <v>0</v>
          </cell>
          <cell r="CG1023">
            <v>0</v>
          </cell>
          <cell r="CH1023">
            <v>0.01</v>
          </cell>
          <cell r="CI1023">
            <v>0.04</v>
          </cell>
          <cell r="CJ1023">
            <v>0.02</v>
          </cell>
          <cell r="CK1023">
            <v>0.02</v>
          </cell>
          <cell r="CL1023">
            <v>0</v>
          </cell>
          <cell r="CM1023">
            <v>0</v>
          </cell>
          <cell r="CN1023">
            <v>0.03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0.04</v>
          </cell>
          <cell r="G1024">
            <v>0.02</v>
          </cell>
          <cell r="H1024">
            <v>0.02</v>
          </cell>
          <cell r="I1024">
            <v>0</v>
          </cell>
          <cell r="J1024">
            <v>0.04</v>
          </cell>
          <cell r="K1024">
            <v>0.02</v>
          </cell>
          <cell r="L1024">
            <v>7.0000000000000007E-2</v>
          </cell>
          <cell r="M1024">
            <v>0.06</v>
          </cell>
          <cell r="N1024">
            <v>0.08</v>
          </cell>
          <cell r="O1024">
            <v>0.05</v>
          </cell>
          <cell r="P1024">
            <v>0.06</v>
          </cell>
          <cell r="Q1024">
            <v>0.02</v>
          </cell>
          <cell r="R1024">
            <v>0.01</v>
          </cell>
          <cell r="S1024">
            <v>0.01</v>
          </cell>
          <cell r="T1024">
            <v>0.01</v>
          </cell>
          <cell r="U1024">
            <v>0.01</v>
          </cell>
          <cell r="V1024">
            <v>0.01</v>
          </cell>
          <cell r="W1024">
            <v>0.02</v>
          </cell>
          <cell r="X1024">
            <v>0.01</v>
          </cell>
          <cell r="Y1024">
            <v>0.02</v>
          </cell>
          <cell r="Z1024">
            <v>0.01</v>
          </cell>
          <cell r="AA1024">
            <v>0.01</v>
          </cell>
          <cell r="AB1024">
            <v>0.01</v>
          </cell>
          <cell r="AC1024">
            <v>0.01</v>
          </cell>
          <cell r="AD1024">
            <v>0.01</v>
          </cell>
          <cell r="AE1024">
            <v>0.01</v>
          </cell>
          <cell r="AF1024">
            <v>0.01</v>
          </cell>
          <cell r="AG1024">
            <v>0.01</v>
          </cell>
          <cell r="AH1024">
            <v>0.01</v>
          </cell>
          <cell r="AI1024">
            <v>0</v>
          </cell>
          <cell r="AJ1024">
            <v>0.02</v>
          </cell>
          <cell r="AK1024">
            <v>0.01</v>
          </cell>
          <cell r="AL1024">
            <v>0.01</v>
          </cell>
          <cell r="AM1024">
            <v>0.01</v>
          </cell>
          <cell r="AN1024">
            <v>0.01</v>
          </cell>
          <cell r="AO1024">
            <v>0.01</v>
          </cell>
          <cell r="AP1024">
            <v>0.01</v>
          </cell>
          <cell r="AQ1024">
            <v>0</v>
          </cell>
          <cell r="AR1024">
            <v>0.01</v>
          </cell>
          <cell r="AS1024">
            <v>0.01</v>
          </cell>
          <cell r="AT1024">
            <v>0.01</v>
          </cell>
          <cell r="AU1024">
            <v>0.02</v>
          </cell>
          <cell r="AV1024">
            <v>0</v>
          </cell>
          <cell r="AW1024">
            <v>0.02</v>
          </cell>
          <cell r="AX1024">
            <v>0.01</v>
          </cell>
          <cell r="AY1024">
            <v>0.02</v>
          </cell>
          <cell r="AZ1024">
            <v>0.01</v>
          </cell>
          <cell r="BA1024">
            <v>0.01</v>
          </cell>
          <cell r="BB1024">
            <v>0.02</v>
          </cell>
          <cell r="BC1024">
            <v>0.01</v>
          </cell>
          <cell r="BD1024">
            <v>0</v>
          </cell>
          <cell r="BE1024">
            <v>0.01</v>
          </cell>
          <cell r="BF1024">
            <v>0</v>
          </cell>
          <cell r="BG1024">
            <v>0.01</v>
          </cell>
          <cell r="BH1024">
            <v>0.01</v>
          </cell>
          <cell r="BI1024">
            <v>0.01</v>
          </cell>
          <cell r="BJ1024">
            <v>0.02</v>
          </cell>
          <cell r="BK1024">
            <v>0.03</v>
          </cell>
          <cell r="BL1024">
            <v>0.01</v>
          </cell>
          <cell r="BM1024">
            <v>0.01</v>
          </cell>
          <cell r="BN1024">
            <v>0.01</v>
          </cell>
          <cell r="BO1024">
            <v>0.01</v>
          </cell>
          <cell r="BP1024">
            <v>0.01</v>
          </cell>
          <cell r="BQ1024">
            <v>0</v>
          </cell>
          <cell r="BR1024">
            <v>0.01</v>
          </cell>
          <cell r="BS1024">
            <v>0</v>
          </cell>
          <cell r="BT1024">
            <v>0.01</v>
          </cell>
          <cell r="BU1024">
            <v>0.01</v>
          </cell>
          <cell r="BV1024">
            <v>0.02</v>
          </cell>
          <cell r="BW1024">
            <v>0.01</v>
          </cell>
          <cell r="BX1024">
            <v>0.02</v>
          </cell>
          <cell r="BY1024">
            <v>0.01</v>
          </cell>
          <cell r="BZ1024">
            <v>0.01</v>
          </cell>
          <cell r="CA1024">
            <v>0</v>
          </cell>
          <cell r="CB1024">
            <v>0.01</v>
          </cell>
          <cell r="CC1024">
            <v>0.01</v>
          </cell>
          <cell r="CD1024">
            <v>0</v>
          </cell>
          <cell r="CE1024">
            <v>0.01</v>
          </cell>
          <cell r="CF1024">
            <v>0</v>
          </cell>
          <cell r="CG1024">
            <v>0</v>
          </cell>
          <cell r="CH1024">
            <v>0.01</v>
          </cell>
          <cell r="CI1024">
            <v>0.02</v>
          </cell>
          <cell r="CJ1024">
            <v>0.02</v>
          </cell>
          <cell r="CK1024">
            <v>0.02</v>
          </cell>
          <cell r="CL1024">
            <v>0</v>
          </cell>
          <cell r="CM1024">
            <v>0</v>
          </cell>
          <cell r="CN1024">
            <v>0</v>
          </cell>
          <cell r="CO1024">
            <v>0.01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0.01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0.01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0.01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0.01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0.01</v>
          </cell>
          <cell r="G1027">
            <v>0.01</v>
          </cell>
          <cell r="H1027">
            <v>0</v>
          </cell>
          <cell r="I1027">
            <v>0</v>
          </cell>
          <cell r="J1027">
            <v>0.01</v>
          </cell>
          <cell r="K1027">
            <v>0</v>
          </cell>
          <cell r="L1027">
            <v>0.02</v>
          </cell>
          <cell r="M1027">
            <v>0.02</v>
          </cell>
          <cell r="N1027">
            <v>0.01</v>
          </cell>
          <cell r="O1027">
            <v>0.01</v>
          </cell>
          <cell r="P1027">
            <v>0.01</v>
          </cell>
          <cell r="Q1027">
            <v>0.01</v>
          </cell>
          <cell r="R1027">
            <v>0.01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0.01</v>
          </cell>
          <cell r="X1027">
            <v>0.01</v>
          </cell>
          <cell r="Y1027">
            <v>0.01</v>
          </cell>
          <cell r="Z1027">
            <v>0.01</v>
          </cell>
          <cell r="AA1027">
            <v>0.01</v>
          </cell>
          <cell r="AB1027">
            <v>0.01</v>
          </cell>
          <cell r="AC1027">
            <v>0.01</v>
          </cell>
          <cell r="AD1027">
            <v>0</v>
          </cell>
          <cell r="AE1027">
            <v>0.01</v>
          </cell>
          <cell r="AF1027">
            <v>0</v>
          </cell>
          <cell r="AG1027">
            <v>0.01</v>
          </cell>
          <cell r="AH1027">
            <v>0.01</v>
          </cell>
          <cell r="AI1027">
            <v>0.01</v>
          </cell>
          <cell r="AJ1027">
            <v>0.01</v>
          </cell>
          <cell r="AK1027">
            <v>0.01</v>
          </cell>
          <cell r="AL1027">
            <v>0.01</v>
          </cell>
          <cell r="AM1027">
            <v>0.01</v>
          </cell>
          <cell r="AN1027">
            <v>0.01</v>
          </cell>
          <cell r="AO1027">
            <v>0.01</v>
          </cell>
          <cell r="AP1027">
            <v>0.01</v>
          </cell>
          <cell r="AQ1027">
            <v>0</v>
          </cell>
          <cell r="AR1027">
            <v>0.01</v>
          </cell>
          <cell r="AS1027">
            <v>0</v>
          </cell>
          <cell r="AT1027">
            <v>0.01</v>
          </cell>
          <cell r="AU1027">
            <v>0.01</v>
          </cell>
          <cell r="AV1027">
            <v>0.01</v>
          </cell>
          <cell r="AW1027">
            <v>0.01</v>
          </cell>
          <cell r="AX1027">
            <v>0.01</v>
          </cell>
          <cell r="AY1027">
            <v>0.01</v>
          </cell>
          <cell r="AZ1027">
            <v>0.01</v>
          </cell>
          <cell r="BA1027">
            <v>0.01</v>
          </cell>
          <cell r="BB1027">
            <v>0.01</v>
          </cell>
          <cell r="BC1027">
            <v>0.01</v>
          </cell>
          <cell r="BD1027">
            <v>0</v>
          </cell>
          <cell r="BE1027">
            <v>0.01</v>
          </cell>
          <cell r="BF1027">
            <v>0</v>
          </cell>
          <cell r="BG1027">
            <v>0.01</v>
          </cell>
          <cell r="BH1027">
            <v>0.01</v>
          </cell>
          <cell r="BI1027">
            <v>0</v>
          </cell>
          <cell r="BJ1027">
            <v>0.01</v>
          </cell>
          <cell r="BK1027">
            <v>0.01</v>
          </cell>
          <cell r="BL1027">
            <v>0.01</v>
          </cell>
          <cell r="BM1027">
            <v>0.01</v>
          </cell>
          <cell r="BN1027">
            <v>0.01</v>
          </cell>
          <cell r="BO1027">
            <v>0.01</v>
          </cell>
          <cell r="BP1027">
            <v>0.01</v>
          </cell>
          <cell r="BQ1027">
            <v>0</v>
          </cell>
          <cell r="BR1027">
            <v>0.01</v>
          </cell>
          <cell r="BS1027">
            <v>0</v>
          </cell>
          <cell r="BT1027">
            <v>0</v>
          </cell>
          <cell r="BU1027">
            <v>0.01</v>
          </cell>
          <cell r="BV1027">
            <v>0.01</v>
          </cell>
          <cell r="BW1027">
            <v>0.02</v>
          </cell>
          <cell r="BX1027">
            <v>0.01</v>
          </cell>
          <cell r="BY1027">
            <v>0.01</v>
          </cell>
          <cell r="BZ1027">
            <v>0.01</v>
          </cell>
          <cell r="CA1027">
            <v>0.01</v>
          </cell>
          <cell r="CB1027">
            <v>0.01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0.01</v>
          </cell>
          <cell r="CI1027">
            <v>0.01</v>
          </cell>
          <cell r="CJ1027">
            <v>0.01</v>
          </cell>
          <cell r="CK1027">
            <v>0.01</v>
          </cell>
          <cell r="CL1027">
            <v>0</v>
          </cell>
          <cell r="CM1027">
            <v>0</v>
          </cell>
          <cell r="CN1027">
            <v>0.01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0.02</v>
          </cell>
          <cell r="G1028">
            <v>0.02</v>
          </cell>
          <cell r="H1028">
            <v>0.02</v>
          </cell>
          <cell r="I1028">
            <v>0.02</v>
          </cell>
          <cell r="J1028">
            <v>0.04</v>
          </cell>
          <cell r="K1028">
            <v>0.06</v>
          </cell>
          <cell r="L1028">
            <v>0.04</v>
          </cell>
          <cell r="M1028">
            <v>0.04</v>
          </cell>
          <cell r="N1028">
            <v>0.03</v>
          </cell>
          <cell r="O1028">
            <v>0.03</v>
          </cell>
          <cell r="P1028">
            <v>0.02</v>
          </cell>
          <cell r="Q1028">
            <v>0.01</v>
          </cell>
          <cell r="R1028">
            <v>0.02</v>
          </cell>
          <cell r="S1028">
            <v>0</v>
          </cell>
          <cell r="T1028">
            <v>0.01</v>
          </cell>
          <cell r="U1028">
            <v>0.02</v>
          </cell>
          <cell r="V1028">
            <v>0.02</v>
          </cell>
          <cell r="W1028">
            <v>0.02</v>
          </cell>
          <cell r="X1028">
            <v>0.03</v>
          </cell>
          <cell r="Y1028">
            <v>0.02</v>
          </cell>
          <cell r="Z1028">
            <v>0.02</v>
          </cell>
          <cell r="AA1028">
            <v>0.02</v>
          </cell>
          <cell r="AB1028">
            <v>0.01</v>
          </cell>
          <cell r="AC1028">
            <v>0.01</v>
          </cell>
          <cell r="AD1028">
            <v>0</v>
          </cell>
          <cell r="AE1028">
            <v>0.02</v>
          </cell>
          <cell r="AF1028">
            <v>0.01</v>
          </cell>
          <cell r="AG1028">
            <v>0.01</v>
          </cell>
          <cell r="AH1028">
            <v>0.02</v>
          </cell>
          <cell r="AI1028">
            <v>0.02</v>
          </cell>
          <cell r="AJ1028">
            <v>0.04</v>
          </cell>
          <cell r="AK1028">
            <v>0.03</v>
          </cell>
          <cell r="AL1028">
            <v>0.02</v>
          </cell>
          <cell r="AM1028">
            <v>0.02</v>
          </cell>
          <cell r="AN1028">
            <v>0.02</v>
          </cell>
          <cell r="AO1028">
            <v>0.02</v>
          </cell>
          <cell r="AP1028">
            <v>0.01</v>
          </cell>
          <cell r="AQ1028">
            <v>0.01</v>
          </cell>
          <cell r="AR1028">
            <v>0.02</v>
          </cell>
          <cell r="AS1028">
            <v>0.01</v>
          </cell>
          <cell r="AT1028">
            <v>0.01</v>
          </cell>
          <cell r="AU1028">
            <v>0.02</v>
          </cell>
          <cell r="AV1028">
            <v>0.03</v>
          </cell>
          <cell r="AW1028">
            <v>0.04</v>
          </cell>
          <cell r="AX1028">
            <v>0.03</v>
          </cell>
          <cell r="AY1028">
            <v>0.02</v>
          </cell>
          <cell r="AZ1028">
            <v>0.02</v>
          </cell>
          <cell r="BA1028">
            <v>0.02</v>
          </cell>
          <cell r="BB1028">
            <v>0.02</v>
          </cell>
          <cell r="BC1028">
            <v>0.01</v>
          </cell>
          <cell r="BD1028">
            <v>0</v>
          </cell>
          <cell r="BE1028">
            <v>0.02</v>
          </cell>
          <cell r="BF1028">
            <v>0.01</v>
          </cell>
          <cell r="BG1028">
            <v>0.01</v>
          </cell>
          <cell r="BH1028">
            <v>0.02</v>
          </cell>
          <cell r="BI1028">
            <v>0.03</v>
          </cell>
          <cell r="BJ1028">
            <v>0.04</v>
          </cell>
          <cell r="BK1028">
            <v>0.04</v>
          </cell>
          <cell r="BL1028">
            <v>0.02</v>
          </cell>
          <cell r="BM1028">
            <v>0.01</v>
          </cell>
          <cell r="BN1028">
            <v>0.02</v>
          </cell>
          <cell r="BO1028">
            <v>0.02</v>
          </cell>
          <cell r="BP1028">
            <v>0.01</v>
          </cell>
          <cell r="BQ1028">
            <v>0</v>
          </cell>
          <cell r="BR1028">
            <v>0.02</v>
          </cell>
          <cell r="BS1028">
            <v>0</v>
          </cell>
          <cell r="BT1028">
            <v>0.01</v>
          </cell>
          <cell r="BU1028">
            <v>0.02</v>
          </cell>
          <cell r="BV1028">
            <v>0.03</v>
          </cell>
          <cell r="BW1028">
            <v>0.04</v>
          </cell>
          <cell r="BX1028">
            <v>0.04</v>
          </cell>
          <cell r="BY1028">
            <v>0.01</v>
          </cell>
          <cell r="BZ1028">
            <v>0.01</v>
          </cell>
          <cell r="CA1028">
            <v>0.02</v>
          </cell>
          <cell r="CB1028">
            <v>0.02</v>
          </cell>
          <cell r="CC1028">
            <v>0.01</v>
          </cell>
          <cell r="CD1028">
            <v>0</v>
          </cell>
          <cell r="CE1028">
            <v>0.01</v>
          </cell>
          <cell r="CF1028">
            <v>0</v>
          </cell>
          <cell r="CG1028">
            <v>0</v>
          </cell>
          <cell r="CH1028">
            <v>0.02</v>
          </cell>
          <cell r="CI1028">
            <v>0.03</v>
          </cell>
          <cell r="CJ1028">
            <v>0.03</v>
          </cell>
          <cell r="CK1028">
            <v>0.03</v>
          </cell>
          <cell r="CL1028">
            <v>0</v>
          </cell>
          <cell r="CM1028">
            <v>0.01</v>
          </cell>
          <cell r="CN1028">
            <v>0.02</v>
          </cell>
          <cell r="CO1028">
            <v>0.01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0.01</v>
          </cell>
          <cell r="G1029">
            <v>0.01</v>
          </cell>
          <cell r="H1029">
            <v>0.01</v>
          </cell>
          <cell r="I1029">
            <v>-0.02</v>
          </cell>
          <cell r="J1029">
            <v>0.02</v>
          </cell>
          <cell r="K1029">
            <v>0.01</v>
          </cell>
          <cell r="L1029">
            <v>0.02</v>
          </cell>
          <cell r="M1029">
            <v>0.02</v>
          </cell>
          <cell r="N1029">
            <v>0.01</v>
          </cell>
          <cell r="O1029">
            <v>0.01</v>
          </cell>
          <cell r="P1029">
            <v>0.01</v>
          </cell>
          <cell r="Q1029">
            <v>0.02</v>
          </cell>
          <cell r="R1029">
            <v>0</v>
          </cell>
          <cell r="S1029">
            <v>0.01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0.01</v>
          </cell>
          <cell r="Z1029">
            <v>0</v>
          </cell>
          <cell r="AA1029">
            <v>0</v>
          </cell>
          <cell r="AB1029">
            <v>0.01</v>
          </cell>
          <cell r="AC1029">
            <v>0</v>
          </cell>
          <cell r="AD1029">
            <v>0.01</v>
          </cell>
          <cell r="AE1029">
            <v>0.01</v>
          </cell>
          <cell r="AF1029">
            <v>0.01</v>
          </cell>
          <cell r="AG1029">
            <v>0.01</v>
          </cell>
          <cell r="AH1029">
            <v>0</v>
          </cell>
          <cell r="AI1029">
            <v>0</v>
          </cell>
          <cell r="AJ1029">
            <v>0.01</v>
          </cell>
          <cell r="AK1029">
            <v>0</v>
          </cell>
          <cell r="AL1029">
            <v>0.01</v>
          </cell>
          <cell r="AM1029">
            <v>0.01</v>
          </cell>
          <cell r="AN1029">
            <v>0</v>
          </cell>
          <cell r="AO1029">
            <v>0.01</v>
          </cell>
          <cell r="AP1029">
            <v>0.01</v>
          </cell>
          <cell r="AQ1029">
            <v>0</v>
          </cell>
          <cell r="AR1029">
            <v>0.01</v>
          </cell>
          <cell r="AS1029">
            <v>0.01</v>
          </cell>
          <cell r="AT1029">
            <v>0.01</v>
          </cell>
          <cell r="AU1029">
            <v>0.01</v>
          </cell>
          <cell r="AV1029">
            <v>0</v>
          </cell>
          <cell r="AW1029">
            <v>0.01</v>
          </cell>
          <cell r="AX1029">
            <v>0.01</v>
          </cell>
          <cell r="AY1029">
            <v>0.01</v>
          </cell>
          <cell r="AZ1029">
            <v>0.01</v>
          </cell>
          <cell r="BA1029">
            <v>0</v>
          </cell>
          <cell r="BB1029">
            <v>0</v>
          </cell>
          <cell r="BC1029">
            <v>0.01</v>
          </cell>
          <cell r="BD1029">
            <v>0.01</v>
          </cell>
          <cell r="BE1029">
            <v>0.01</v>
          </cell>
          <cell r="BF1029">
            <v>0.01</v>
          </cell>
          <cell r="BG1029">
            <v>0.01</v>
          </cell>
          <cell r="BH1029">
            <v>0.01</v>
          </cell>
          <cell r="BI1029">
            <v>0.01</v>
          </cell>
          <cell r="BJ1029">
            <v>0.02</v>
          </cell>
          <cell r="BK1029">
            <v>0.01</v>
          </cell>
          <cell r="BL1029">
            <v>0.01</v>
          </cell>
          <cell r="BM1029">
            <v>0.02</v>
          </cell>
          <cell r="BN1029">
            <v>0</v>
          </cell>
          <cell r="BO1029">
            <v>0.01</v>
          </cell>
          <cell r="BP1029">
            <v>0.01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0.01</v>
          </cell>
          <cell r="BX1029">
            <v>0</v>
          </cell>
          <cell r="BY1029">
            <v>0.01</v>
          </cell>
          <cell r="BZ1029">
            <v>0.01</v>
          </cell>
          <cell r="CA1029">
            <v>0</v>
          </cell>
          <cell r="CB1029">
            <v>0.01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0.01</v>
          </cell>
          <cell r="CK1029">
            <v>0</v>
          </cell>
          <cell r="CL1029">
            <v>0</v>
          </cell>
          <cell r="CM1029">
            <v>0.01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0.02</v>
          </cell>
          <cell r="G1030">
            <v>0.01</v>
          </cell>
          <cell r="H1030">
            <v>0.02</v>
          </cell>
          <cell r="I1030">
            <v>-0.02</v>
          </cell>
          <cell r="J1030">
            <v>0.03</v>
          </cell>
          <cell r="K1030">
            <v>0.03</v>
          </cell>
          <cell r="L1030">
            <v>0.02</v>
          </cell>
          <cell r="M1030">
            <v>0.02</v>
          </cell>
          <cell r="N1030">
            <v>0.01</v>
          </cell>
          <cell r="O1030">
            <v>0.02</v>
          </cell>
          <cell r="P1030">
            <v>0.02</v>
          </cell>
          <cell r="Q1030">
            <v>0.03</v>
          </cell>
          <cell r="R1030">
            <v>0.02</v>
          </cell>
          <cell r="S1030">
            <v>0.02</v>
          </cell>
          <cell r="T1030">
            <v>0.03</v>
          </cell>
          <cell r="U1030">
            <v>0.01</v>
          </cell>
          <cell r="V1030">
            <v>0.01</v>
          </cell>
          <cell r="W1030">
            <v>0.01</v>
          </cell>
          <cell r="X1030">
            <v>0.05</v>
          </cell>
          <cell r="Y1030">
            <v>0.04</v>
          </cell>
          <cell r="Z1030">
            <v>0.04</v>
          </cell>
          <cell r="AA1030">
            <v>0.01</v>
          </cell>
          <cell r="AB1030">
            <v>0.04</v>
          </cell>
          <cell r="AC1030">
            <v>0.02</v>
          </cell>
          <cell r="AD1030">
            <v>0.01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0.01</v>
          </cell>
          <cell r="I1031">
            <v>0.01</v>
          </cell>
          <cell r="J1031">
            <v>0.01</v>
          </cell>
          <cell r="K1031">
            <v>0.01</v>
          </cell>
          <cell r="L1031">
            <v>0</v>
          </cell>
          <cell r="M1031">
            <v>0</v>
          </cell>
          <cell r="N1031">
            <v>0.01</v>
          </cell>
          <cell r="O1031">
            <v>0.01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0.01</v>
          </cell>
          <cell r="W1031">
            <v>0</v>
          </cell>
          <cell r="X1031">
            <v>0.01</v>
          </cell>
          <cell r="Y1031">
            <v>0</v>
          </cell>
          <cell r="Z1031">
            <v>0</v>
          </cell>
          <cell r="AA1031">
            <v>0.01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0.01</v>
          </cell>
          <cell r="AI1031">
            <v>0.01</v>
          </cell>
          <cell r="AJ1031">
            <v>0.01</v>
          </cell>
          <cell r="AK1031">
            <v>0.01</v>
          </cell>
          <cell r="AL1031">
            <v>0</v>
          </cell>
          <cell r="AM1031">
            <v>0.01</v>
          </cell>
          <cell r="AN1031">
            <v>0.01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0.01</v>
          </cell>
          <cell r="AW1031">
            <v>0.01</v>
          </cell>
          <cell r="AX1031">
            <v>0.01</v>
          </cell>
          <cell r="AY1031">
            <v>0</v>
          </cell>
          <cell r="AZ1031">
            <v>0</v>
          </cell>
          <cell r="BA1031">
            <v>0.01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0.01</v>
          </cell>
          <cell r="BJ1031">
            <v>0.01</v>
          </cell>
          <cell r="BK1031">
            <v>0.01</v>
          </cell>
          <cell r="BL1031">
            <v>0</v>
          </cell>
          <cell r="BM1031">
            <v>0</v>
          </cell>
          <cell r="BN1031">
            <v>0.01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0.01</v>
          </cell>
          <cell r="BW1031">
            <v>0.01</v>
          </cell>
          <cell r="BX1031">
            <v>0.01</v>
          </cell>
          <cell r="BY1031">
            <v>0</v>
          </cell>
          <cell r="BZ1031">
            <v>0</v>
          </cell>
          <cell r="CA1031">
            <v>0.01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0.01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0.02</v>
          </cell>
          <cell r="G1033">
            <v>0.02</v>
          </cell>
          <cell r="H1033">
            <v>0.02</v>
          </cell>
          <cell r="I1033">
            <v>0.02</v>
          </cell>
          <cell r="J1033">
            <v>0.03</v>
          </cell>
          <cell r="K1033">
            <v>0.04</v>
          </cell>
          <cell r="L1033">
            <v>0.03</v>
          </cell>
          <cell r="M1033">
            <v>0.03</v>
          </cell>
          <cell r="N1033">
            <v>0.03</v>
          </cell>
          <cell r="O1033">
            <v>0.02</v>
          </cell>
          <cell r="P1033">
            <v>0.02</v>
          </cell>
          <cell r="Q1033">
            <v>0.01</v>
          </cell>
          <cell r="R1033">
            <v>0.02</v>
          </cell>
          <cell r="S1033">
            <v>0</v>
          </cell>
          <cell r="T1033">
            <v>0.01</v>
          </cell>
          <cell r="U1033">
            <v>0.02</v>
          </cell>
          <cell r="V1033">
            <v>0.02</v>
          </cell>
          <cell r="W1033">
            <v>0.02</v>
          </cell>
          <cell r="X1033">
            <v>0.03</v>
          </cell>
          <cell r="Y1033">
            <v>0.02</v>
          </cell>
          <cell r="Z1033">
            <v>0.02</v>
          </cell>
          <cell r="AA1033">
            <v>0.02</v>
          </cell>
          <cell r="AB1033">
            <v>0.01</v>
          </cell>
          <cell r="AC1033">
            <v>0.01</v>
          </cell>
          <cell r="AD1033">
            <v>0</v>
          </cell>
          <cell r="AE1033">
            <v>0.01</v>
          </cell>
          <cell r="AF1033">
            <v>0</v>
          </cell>
          <cell r="AG1033">
            <v>0.01</v>
          </cell>
          <cell r="AH1033">
            <v>0.02</v>
          </cell>
          <cell r="AI1033">
            <v>0.02</v>
          </cell>
          <cell r="AJ1033">
            <v>0.02</v>
          </cell>
          <cell r="AK1033">
            <v>0.03</v>
          </cell>
          <cell r="AL1033">
            <v>0.02</v>
          </cell>
          <cell r="AM1033">
            <v>0.02</v>
          </cell>
          <cell r="AN1033">
            <v>0.02</v>
          </cell>
          <cell r="AO1033">
            <v>0.01</v>
          </cell>
          <cell r="AP1033">
            <v>0.01</v>
          </cell>
          <cell r="AQ1033">
            <v>0</v>
          </cell>
          <cell r="AR1033">
            <v>0.01</v>
          </cell>
          <cell r="AS1033">
            <v>0</v>
          </cell>
          <cell r="AT1033">
            <v>0.01</v>
          </cell>
          <cell r="AU1033">
            <v>0.02</v>
          </cell>
          <cell r="AV1033">
            <v>0.02</v>
          </cell>
          <cell r="AW1033">
            <v>0.03</v>
          </cell>
          <cell r="AX1033">
            <v>0.03</v>
          </cell>
          <cell r="AY1033">
            <v>0.02</v>
          </cell>
          <cell r="AZ1033">
            <v>0.01</v>
          </cell>
          <cell r="BA1033">
            <v>0.02</v>
          </cell>
          <cell r="BB1033">
            <v>0.01</v>
          </cell>
          <cell r="BC1033">
            <v>0.01</v>
          </cell>
          <cell r="BD1033">
            <v>0</v>
          </cell>
          <cell r="BE1033">
            <v>0.01</v>
          </cell>
          <cell r="BF1033">
            <v>0</v>
          </cell>
          <cell r="BG1033">
            <v>0.01</v>
          </cell>
          <cell r="BH1033">
            <v>0.02</v>
          </cell>
          <cell r="BI1033">
            <v>0.02</v>
          </cell>
          <cell r="BJ1033">
            <v>0.03</v>
          </cell>
          <cell r="BK1033">
            <v>0.04</v>
          </cell>
          <cell r="BL1033">
            <v>0.01</v>
          </cell>
          <cell r="BM1033">
            <v>0.01</v>
          </cell>
          <cell r="BN1033">
            <v>0.02</v>
          </cell>
          <cell r="BO1033">
            <v>0.01</v>
          </cell>
          <cell r="BP1033">
            <v>0.01</v>
          </cell>
          <cell r="BQ1033">
            <v>0</v>
          </cell>
          <cell r="BR1033">
            <v>0.01</v>
          </cell>
          <cell r="BS1033">
            <v>-0.01</v>
          </cell>
          <cell r="BT1033">
            <v>0</v>
          </cell>
          <cell r="BU1033">
            <v>0.02</v>
          </cell>
          <cell r="BV1033">
            <v>0.03</v>
          </cell>
          <cell r="BW1033">
            <v>0.03</v>
          </cell>
          <cell r="BX1033">
            <v>0.03</v>
          </cell>
          <cell r="BY1033">
            <v>0.01</v>
          </cell>
          <cell r="BZ1033">
            <v>0</v>
          </cell>
          <cell r="CA1033">
            <v>0.02</v>
          </cell>
          <cell r="CB1033">
            <v>0.01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0.01</v>
          </cell>
          <cell r="CI1033">
            <v>0.03</v>
          </cell>
          <cell r="CJ1033">
            <v>0.02</v>
          </cell>
          <cell r="CK1033">
            <v>0.02</v>
          </cell>
          <cell r="CL1033">
            <v>0</v>
          </cell>
          <cell r="CM1033">
            <v>0</v>
          </cell>
          <cell r="CN1033">
            <v>0.01</v>
          </cell>
          <cell r="CO1033">
            <v>-0.01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0.01</v>
          </cell>
          <cell r="G1035">
            <v>0.01</v>
          </cell>
          <cell r="H1035">
            <v>0.01</v>
          </cell>
          <cell r="I1035">
            <v>0</v>
          </cell>
          <cell r="J1035">
            <v>0.02</v>
          </cell>
          <cell r="K1035">
            <v>0.01</v>
          </cell>
          <cell r="L1035">
            <v>0.02</v>
          </cell>
          <cell r="M1035">
            <v>0.02</v>
          </cell>
          <cell r="N1035">
            <v>0.01</v>
          </cell>
          <cell r="O1035">
            <v>0.02</v>
          </cell>
          <cell r="P1035">
            <v>0</v>
          </cell>
          <cell r="Q1035">
            <v>0.01</v>
          </cell>
          <cell r="R1035">
            <v>0.01</v>
          </cell>
          <cell r="S1035">
            <v>0.01</v>
          </cell>
          <cell r="T1035">
            <v>0.01</v>
          </cell>
          <cell r="U1035">
            <v>0.01</v>
          </cell>
          <cell r="V1035">
            <v>0.01</v>
          </cell>
          <cell r="W1035">
            <v>0</v>
          </cell>
          <cell r="X1035">
            <v>0</v>
          </cell>
          <cell r="Y1035">
            <v>0.01</v>
          </cell>
          <cell r="Z1035">
            <v>0.01</v>
          </cell>
          <cell r="AA1035">
            <v>0.01</v>
          </cell>
          <cell r="AB1035">
            <v>0.02</v>
          </cell>
          <cell r="AC1035">
            <v>0</v>
          </cell>
          <cell r="AD1035">
            <v>0</v>
          </cell>
          <cell r="AE1035">
            <v>0.02</v>
          </cell>
          <cell r="AF1035">
            <v>0</v>
          </cell>
          <cell r="AG1035">
            <v>0.01</v>
          </cell>
          <cell r="AH1035">
            <v>0</v>
          </cell>
          <cell r="AI1035">
            <v>0.01</v>
          </cell>
          <cell r="AJ1035">
            <v>0</v>
          </cell>
          <cell r="AK1035">
            <v>0</v>
          </cell>
          <cell r="AL1035">
            <v>0.02</v>
          </cell>
          <cell r="AM1035">
            <v>0.02</v>
          </cell>
          <cell r="AN1035">
            <v>0.01</v>
          </cell>
          <cell r="AO1035">
            <v>0.03</v>
          </cell>
          <cell r="AP1035">
            <v>0</v>
          </cell>
          <cell r="AQ1035">
            <v>0</v>
          </cell>
          <cell r="AR1035">
            <v>0.02</v>
          </cell>
          <cell r="AS1035">
            <v>0</v>
          </cell>
          <cell r="AT1035">
            <v>0</v>
          </cell>
          <cell r="AU1035">
            <v>0.01</v>
          </cell>
          <cell r="AV1035">
            <v>0.01</v>
          </cell>
          <cell r="AW1035">
            <v>0</v>
          </cell>
          <cell r="AX1035">
            <v>0.02</v>
          </cell>
          <cell r="AY1035">
            <v>0.02</v>
          </cell>
          <cell r="AZ1035">
            <v>0.02</v>
          </cell>
          <cell r="BA1035">
            <v>0.01</v>
          </cell>
          <cell r="BB1035">
            <v>0.01</v>
          </cell>
          <cell r="BC1035">
            <v>0</v>
          </cell>
          <cell r="BD1035">
            <v>0</v>
          </cell>
          <cell r="BE1035">
            <v>0.02</v>
          </cell>
          <cell r="BF1035">
            <v>0</v>
          </cell>
          <cell r="BG1035">
            <v>0</v>
          </cell>
          <cell r="BH1035">
            <v>0.01</v>
          </cell>
          <cell r="BI1035">
            <v>0.01</v>
          </cell>
          <cell r="BJ1035">
            <v>0.02</v>
          </cell>
          <cell r="BK1035">
            <v>0.03</v>
          </cell>
          <cell r="BL1035">
            <v>0.03</v>
          </cell>
          <cell r="BM1035">
            <v>0.03</v>
          </cell>
          <cell r="BN1035">
            <v>0.02</v>
          </cell>
          <cell r="BO1035">
            <v>0.01</v>
          </cell>
          <cell r="BP1035">
            <v>0</v>
          </cell>
          <cell r="BQ1035">
            <v>0.01</v>
          </cell>
          <cell r="BR1035">
            <v>0.02</v>
          </cell>
          <cell r="BS1035">
            <v>0</v>
          </cell>
          <cell r="BT1035">
            <v>0.01</v>
          </cell>
          <cell r="BU1035">
            <v>0.02</v>
          </cell>
          <cell r="BV1035">
            <v>0.02</v>
          </cell>
          <cell r="BW1035">
            <v>0</v>
          </cell>
          <cell r="BX1035">
            <v>0.02</v>
          </cell>
          <cell r="BY1035">
            <v>0.02</v>
          </cell>
          <cell r="BZ1035">
            <v>0.03</v>
          </cell>
          <cell r="CA1035">
            <v>0.03</v>
          </cell>
          <cell r="CB1035">
            <v>0.02</v>
          </cell>
          <cell r="CC1035">
            <v>0</v>
          </cell>
          <cell r="CD1035">
            <v>0</v>
          </cell>
          <cell r="CE1035">
            <v>0.03</v>
          </cell>
          <cell r="CF1035">
            <v>0</v>
          </cell>
          <cell r="CG1035">
            <v>0</v>
          </cell>
          <cell r="CH1035">
            <v>0</v>
          </cell>
          <cell r="CI1035">
            <v>0.03</v>
          </cell>
          <cell r="CJ1035">
            <v>0.14000000000000001</v>
          </cell>
          <cell r="CK1035">
            <v>0.02</v>
          </cell>
          <cell r="CL1035">
            <v>0.01</v>
          </cell>
          <cell r="CM1035">
            <v>0.05</v>
          </cell>
          <cell r="CN1035">
            <v>0.02</v>
          </cell>
          <cell r="CO1035">
            <v>0.02</v>
          </cell>
          <cell r="CP1035">
            <v>0.01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0.01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0.01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0.01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0.01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0.02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0.01</v>
          </cell>
          <cell r="BP1040">
            <v>0</v>
          </cell>
          <cell r="BQ1040">
            <v>0</v>
          </cell>
          <cell r="BR1040">
            <v>0.01</v>
          </cell>
          <cell r="BS1040">
            <v>0</v>
          </cell>
          <cell r="BT1040">
            <v>0</v>
          </cell>
          <cell r="BU1040">
            <v>0</v>
          </cell>
          <cell r="BV1040">
            <v>0.01</v>
          </cell>
          <cell r="BW1040">
            <v>0</v>
          </cell>
          <cell r="BX1040">
            <v>0</v>
          </cell>
          <cell r="BY1040">
            <v>0.01</v>
          </cell>
          <cell r="BZ1040">
            <v>0.01</v>
          </cell>
          <cell r="CA1040">
            <v>0</v>
          </cell>
          <cell r="CB1040">
            <v>0.01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0.01</v>
          </cell>
          <cell r="CI1040">
            <v>0.01</v>
          </cell>
          <cell r="CJ1040">
            <v>0</v>
          </cell>
          <cell r="CK1040">
            <v>0.01</v>
          </cell>
          <cell r="CL1040">
            <v>0</v>
          </cell>
          <cell r="CM1040">
            <v>0.01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0.01</v>
          </cell>
          <cell r="G1041">
            <v>0.01</v>
          </cell>
          <cell r="H1041">
            <v>0.01</v>
          </cell>
          <cell r="I1041">
            <v>0</v>
          </cell>
          <cell r="J1041">
            <v>0.02</v>
          </cell>
          <cell r="K1041">
            <v>0.01</v>
          </cell>
          <cell r="L1041">
            <v>0.02</v>
          </cell>
          <cell r="M1041">
            <v>0.02</v>
          </cell>
          <cell r="N1041">
            <v>0.02</v>
          </cell>
          <cell r="O1041">
            <v>0.01</v>
          </cell>
          <cell r="P1041">
            <v>0.01</v>
          </cell>
          <cell r="Q1041">
            <v>0.01</v>
          </cell>
          <cell r="R1041">
            <v>0.02</v>
          </cell>
          <cell r="S1041">
            <v>0.02</v>
          </cell>
          <cell r="T1041">
            <v>0.01</v>
          </cell>
          <cell r="U1041">
            <v>0.01</v>
          </cell>
          <cell r="V1041">
            <v>0</v>
          </cell>
          <cell r="W1041">
            <v>7.0000000000000007E-2</v>
          </cell>
          <cell r="X1041">
            <v>0.02</v>
          </cell>
          <cell r="Y1041">
            <v>0.02</v>
          </cell>
          <cell r="Z1041">
            <v>0.02</v>
          </cell>
          <cell r="AA1041">
            <v>0.01</v>
          </cell>
          <cell r="AB1041">
            <v>0.01</v>
          </cell>
          <cell r="AC1041">
            <v>0.01</v>
          </cell>
          <cell r="AD1041">
            <v>0</v>
          </cell>
          <cell r="AE1041">
            <v>0.01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0.02</v>
          </cell>
          <cell r="AM1041">
            <v>0.02</v>
          </cell>
          <cell r="AN1041">
            <v>0.01</v>
          </cell>
          <cell r="AO1041">
            <v>0</v>
          </cell>
          <cell r="AP1041">
            <v>0.01</v>
          </cell>
          <cell r="AQ1041">
            <v>0</v>
          </cell>
          <cell r="AR1041">
            <v>0.01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0.01</v>
          </cell>
          <cell r="AY1041">
            <v>0.02</v>
          </cell>
          <cell r="AZ1041">
            <v>0.02</v>
          </cell>
          <cell r="BA1041">
            <v>0.01</v>
          </cell>
          <cell r="BB1041">
            <v>0</v>
          </cell>
          <cell r="BC1041">
            <v>0.01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-0.02</v>
          </cell>
          <cell r="BK1041">
            <v>0.01</v>
          </cell>
          <cell r="BL1041">
            <v>0.02</v>
          </cell>
          <cell r="BM1041">
            <v>0.02</v>
          </cell>
          <cell r="BN1041">
            <v>0.02</v>
          </cell>
          <cell r="BO1041">
            <v>0</v>
          </cell>
          <cell r="BP1041">
            <v>0.01</v>
          </cell>
          <cell r="BQ1041">
            <v>0</v>
          </cell>
          <cell r="BR1041">
            <v>0.02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0.02</v>
          </cell>
          <cell r="BY1041">
            <v>0.04</v>
          </cell>
          <cell r="BZ1041">
            <v>0.02</v>
          </cell>
          <cell r="CA1041">
            <v>0.01</v>
          </cell>
          <cell r="CB1041">
            <v>0</v>
          </cell>
          <cell r="CC1041">
            <v>0</v>
          </cell>
          <cell r="CD1041">
            <v>0</v>
          </cell>
          <cell r="CE1041">
            <v>0.02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7.0000000000000007E-2</v>
          </cell>
          <cell r="CL1041">
            <v>0.02</v>
          </cell>
          <cell r="CM1041">
            <v>0.02</v>
          </cell>
          <cell r="CN1041">
            <v>0.01</v>
          </cell>
          <cell r="CO1041">
            <v>0</v>
          </cell>
          <cell r="CP1041">
            <v>0.01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0.01</v>
          </cell>
          <cell r="J1042">
            <v>0</v>
          </cell>
          <cell r="K1042">
            <v>0.01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0.01</v>
          </cell>
          <cell r="Z1042">
            <v>0.01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0.01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-0.09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-0.09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-0.13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-0.13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-60.32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-60.32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-272.75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0.96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1.08</v>
          </cell>
          <cell r="X1073">
            <v>0.42</v>
          </cell>
          <cell r="Y1073">
            <v>12.25</v>
          </cell>
          <cell r="Z1073">
            <v>0</v>
          </cell>
          <cell r="AA1073">
            <v>1.94</v>
          </cell>
          <cell r="AB1073">
            <v>0.01</v>
          </cell>
          <cell r="AC1073">
            <v>0</v>
          </cell>
          <cell r="AD1073">
            <v>0</v>
          </cell>
          <cell r="AE1073">
            <v>1.3</v>
          </cell>
          <cell r="AF1073">
            <v>0</v>
          </cell>
          <cell r="AG1073">
            <v>0</v>
          </cell>
          <cell r="AH1073">
            <v>0.12</v>
          </cell>
          <cell r="AI1073">
            <v>15.81</v>
          </cell>
          <cell r="AJ1073">
            <v>0.61</v>
          </cell>
          <cell r="AK1073">
            <v>3.51</v>
          </cell>
          <cell r="AL1073">
            <v>-0.03</v>
          </cell>
          <cell r="AM1073">
            <v>14.1</v>
          </cell>
          <cell r="AN1073">
            <v>3.39</v>
          </cell>
          <cell r="AO1073">
            <v>0.01</v>
          </cell>
          <cell r="AP1073">
            <v>0</v>
          </cell>
          <cell r="AQ1073">
            <v>0</v>
          </cell>
          <cell r="AR1073">
            <v>0.63</v>
          </cell>
          <cell r="AS1073">
            <v>0</v>
          </cell>
          <cell r="AT1073">
            <v>0</v>
          </cell>
          <cell r="AU1073">
            <v>0.3</v>
          </cell>
          <cell r="AV1073">
            <v>0.69</v>
          </cell>
          <cell r="AW1073">
            <v>0.83</v>
          </cell>
          <cell r="AX1073">
            <v>0.82</v>
          </cell>
          <cell r="AY1073">
            <v>-0.01</v>
          </cell>
          <cell r="AZ1073">
            <v>-0.01</v>
          </cell>
          <cell r="BA1073">
            <v>0.32</v>
          </cell>
          <cell r="BB1073">
            <v>0</v>
          </cell>
          <cell r="BC1073">
            <v>0</v>
          </cell>
          <cell r="BD1073">
            <v>0</v>
          </cell>
          <cell r="BE1073">
            <v>0.85</v>
          </cell>
          <cell r="BF1073">
            <v>0</v>
          </cell>
          <cell r="BG1073">
            <v>0</v>
          </cell>
          <cell r="BH1073">
            <v>0</v>
          </cell>
          <cell r="BI1073">
            <v>3.16</v>
          </cell>
          <cell r="BJ1073">
            <v>-0.19</v>
          </cell>
          <cell r="BK1073">
            <v>0.54</v>
          </cell>
          <cell r="BL1073">
            <v>-0.03</v>
          </cell>
          <cell r="BM1073">
            <v>42.53</v>
          </cell>
          <cell r="BN1073">
            <v>0.06</v>
          </cell>
          <cell r="BO1073">
            <v>0</v>
          </cell>
          <cell r="BP1073">
            <v>0</v>
          </cell>
          <cell r="BQ1073">
            <v>0</v>
          </cell>
          <cell r="BR1073">
            <v>0.01</v>
          </cell>
          <cell r="BS1073">
            <v>0.01</v>
          </cell>
          <cell r="BT1073">
            <v>0.01</v>
          </cell>
          <cell r="BU1073">
            <v>0</v>
          </cell>
          <cell r="BV1073">
            <v>0</v>
          </cell>
          <cell r="BW1073">
            <v>0</v>
          </cell>
          <cell r="BX1073">
            <v>7.0000000000000007E-2</v>
          </cell>
          <cell r="BY1073">
            <v>-0.14000000000000001</v>
          </cell>
          <cell r="BZ1073">
            <v>-0.03</v>
          </cell>
          <cell r="CA1073">
            <v>0</v>
          </cell>
          <cell r="CB1073">
            <v>0</v>
          </cell>
          <cell r="CC1073">
            <v>0</v>
          </cell>
          <cell r="CD1073">
            <v>0.01</v>
          </cell>
          <cell r="CE1073">
            <v>-0.08</v>
          </cell>
          <cell r="CF1073">
            <v>0.02</v>
          </cell>
          <cell r="CG1073">
            <v>0.01</v>
          </cell>
          <cell r="CH1073">
            <v>-0.01</v>
          </cell>
          <cell r="CI1073">
            <v>0.01</v>
          </cell>
          <cell r="CJ1073">
            <v>0.01</v>
          </cell>
          <cell r="CK1073">
            <v>-0.28000000000000003</v>
          </cell>
          <cell r="CL1073">
            <v>-0.09</v>
          </cell>
          <cell r="CM1073">
            <v>-0.05</v>
          </cell>
          <cell r="CN1073">
            <v>0</v>
          </cell>
          <cell r="CO1073">
            <v>0</v>
          </cell>
          <cell r="CP1073">
            <v>0.01</v>
          </cell>
          <cell r="CQ1073">
            <v>0.02</v>
          </cell>
          <cell r="CR1073">
            <v>-0.02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0.03</v>
          </cell>
          <cell r="CZ1073">
            <v>0</v>
          </cell>
          <cell r="DA1073">
            <v>0</v>
          </cell>
          <cell r="DB1073">
            <v>0</v>
          </cell>
          <cell r="DC1073">
            <v>0.01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0.03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0.01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5.63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0.04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2.5499999999999998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-7.0000000000000007E-2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-7.0000000000000007E-2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-0.01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0.02</v>
          </cell>
          <cell r="AL1075">
            <v>0</v>
          </cell>
          <cell r="AM1075">
            <v>11.79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0.01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0.01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-0.01</v>
          </cell>
          <cell r="CF1075">
            <v>0.06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-0.02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-414.93</v>
          </cell>
          <cell r="G1085">
            <v>-502.44</v>
          </cell>
          <cell r="H1085">
            <v>-752.04</v>
          </cell>
          <cell r="I1085">
            <v>-279.22000000000003</v>
          </cell>
          <cell r="J1085">
            <v>-813.18</v>
          </cell>
          <cell r="K1085">
            <v>-1278.55</v>
          </cell>
          <cell r="L1085">
            <v>-684.67</v>
          </cell>
          <cell r="M1085">
            <v>-750.05</v>
          </cell>
          <cell r="N1085">
            <v>-565.91</v>
          </cell>
          <cell r="O1085">
            <v>-703.32</v>
          </cell>
          <cell r="P1085">
            <v>-307.64999999999998</v>
          </cell>
          <cell r="Q1085">
            <v>-221.51</v>
          </cell>
          <cell r="R1085">
            <v>-5458.24</v>
          </cell>
          <cell r="S1085">
            <v>-79.33</v>
          </cell>
          <cell r="T1085">
            <v>-628.33000000000004</v>
          </cell>
          <cell r="U1085">
            <v>-452.41</v>
          </cell>
          <cell r="V1085">
            <v>-359.27</v>
          </cell>
          <cell r="W1085">
            <v>-370.78</v>
          </cell>
          <cell r="X1085">
            <v>-1022.11</v>
          </cell>
          <cell r="Y1085">
            <v>-764.51</v>
          </cell>
          <cell r="Z1085">
            <v>-654.61</v>
          </cell>
          <cell r="AA1085">
            <v>-463.06</v>
          </cell>
          <cell r="AB1085">
            <v>-381.8</v>
          </cell>
          <cell r="AC1085">
            <v>-115.15</v>
          </cell>
          <cell r="AD1085">
            <v>-166.88</v>
          </cell>
          <cell r="AE1085">
            <v>-5353.07</v>
          </cell>
          <cell r="AF1085">
            <v>-41.64</v>
          </cell>
          <cell r="AG1085">
            <v>-395.29</v>
          </cell>
          <cell r="AH1085">
            <v>-732.19</v>
          </cell>
          <cell r="AI1085">
            <v>-375.71</v>
          </cell>
          <cell r="AJ1085">
            <v>-570.73</v>
          </cell>
          <cell r="AK1085">
            <v>-515.20000000000005</v>
          </cell>
          <cell r="AL1085">
            <v>-672.16</v>
          </cell>
          <cell r="AM1085">
            <v>-328.41</v>
          </cell>
          <cell r="AN1085">
            <v>-747.12</v>
          </cell>
          <cell r="AO1085">
            <v>-743.14</v>
          </cell>
          <cell r="AP1085">
            <v>-145.77000000000001</v>
          </cell>
          <cell r="AQ1085">
            <v>-85.7</v>
          </cell>
          <cell r="AR1085">
            <v>-5585.81</v>
          </cell>
          <cell r="AS1085">
            <v>-107.03</v>
          </cell>
          <cell r="AT1085">
            <v>-125.09</v>
          </cell>
          <cell r="AU1085">
            <v>-334.32</v>
          </cell>
          <cell r="AV1085">
            <v>-632.20000000000005</v>
          </cell>
          <cell r="AW1085">
            <v>-758.42</v>
          </cell>
          <cell r="AX1085">
            <v>-913.69</v>
          </cell>
          <cell r="AY1085">
            <v>-566.52</v>
          </cell>
          <cell r="AZ1085">
            <v>-671.58</v>
          </cell>
          <cell r="BA1085">
            <v>-886.48</v>
          </cell>
          <cell r="BB1085">
            <v>-318.05</v>
          </cell>
          <cell r="BC1085">
            <v>-272.43</v>
          </cell>
          <cell r="BD1085">
            <v>0</v>
          </cell>
          <cell r="BE1085">
            <v>-5554.87</v>
          </cell>
          <cell r="BF1085">
            <v>-86.21</v>
          </cell>
          <cell r="BG1085">
            <v>-227.79</v>
          </cell>
          <cell r="BH1085">
            <v>-683.7</v>
          </cell>
          <cell r="BI1085">
            <v>-400.9</v>
          </cell>
          <cell r="BJ1085">
            <v>-819.45</v>
          </cell>
          <cell r="BK1085">
            <v>-1167.9100000000001</v>
          </cell>
          <cell r="BL1085">
            <v>-381.19</v>
          </cell>
          <cell r="BM1085">
            <v>-297.68</v>
          </cell>
          <cell r="BN1085">
            <v>-941.4</v>
          </cell>
          <cell r="BO1085">
            <v>-418.52</v>
          </cell>
          <cell r="BP1085">
            <v>-103.95</v>
          </cell>
          <cell r="BQ1085">
            <v>-26.17</v>
          </cell>
          <cell r="BR1085">
            <v>-4070.67</v>
          </cell>
          <cell r="BS1085">
            <v>-36.03</v>
          </cell>
          <cell r="BT1085">
            <v>-198.01</v>
          </cell>
          <cell r="BU1085">
            <v>-537.04999999999995</v>
          </cell>
          <cell r="BV1085">
            <v>-567.54999999999995</v>
          </cell>
          <cell r="BW1085">
            <v>-535.4</v>
          </cell>
          <cell r="BX1085">
            <v>-875.9</v>
          </cell>
          <cell r="BY1085">
            <v>-285.98</v>
          </cell>
          <cell r="BZ1085">
            <v>-300.7</v>
          </cell>
          <cell r="CA1085">
            <v>-521.91999999999996</v>
          </cell>
          <cell r="CB1085">
            <v>-204.17</v>
          </cell>
          <cell r="CC1085">
            <v>-7.95</v>
          </cell>
          <cell r="CD1085">
            <v>0</v>
          </cell>
          <cell r="CE1085">
            <v>-2893.92</v>
          </cell>
          <cell r="CF1085">
            <v>0</v>
          </cell>
          <cell r="CG1085">
            <v>0</v>
          </cell>
          <cell r="CH1085">
            <v>-426.45</v>
          </cell>
          <cell r="CI1085">
            <v>-594.07000000000005</v>
          </cell>
          <cell r="CJ1085">
            <v>-356.96</v>
          </cell>
          <cell r="CK1085">
            <v>-550.75</v>
          </cell>
          <cell r="CL1085">
            <v>-28.92</v>
          </cell>
          <cell r="CM1085">
            <v>-105.71</v>
          </cell>
          <cell r="CN1085">
            <v>-831.06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-267.35000000000002</v>
          </cell>
          <cell r="G1086">
            <v>-121.94</v>
          </cell>
          <cell r="H1086">
            <v>-73.69</v>
          </cell>
          <cell r="I1086">
            <v>13.73</v>
          </cell>
          <cell r="J1086">
            <v>-77.89</v>
          </cell>
          <cell r="K1086">
            <v>-72.790000000000006</v>
          </cell>
          <cell r="L1086">
            <v>-394.48</v>
          </cell>
          <cell r="M1086">
            <v>-322.83999999999997</v>
          </cell>
          <cell r="N1086">
            <v>-448.47</v>
          </cell>
          <cell r="O1086">
            <v>-295.41000000000003</v>
          </cell>
          <cell r="P1086">
            <v>-369.01</v>
          </cell>
          <cell r="Q1086">
            <v>-151.61000000000001</v>
          </cell>
          <cell r="R1086">
            <v>-3160.67</v>
          </cell>
          <cell r="S1086">
            <v>-321.81</v>
          </cell>
          <cell r="T1086">
            <v>-175.59</v>
          </cell>
          <cell r="U1086">
            <v>-177.14</v>
          </cell>
          <cell r="V1086">
            <v>-108.44</v>
          </cell>
          <cell r="W1086">
            <v>-227.87</v>
          </cell>
          <cell r="X1086">
            <v>-200.1</v>
          </cell>
          <cell r="Y1086">
            <v>-432.39</v>
          </cell>
          <cell r="Z1086">
            <v>-375.85</v>
          </cell>
          <cell r="AA1086">
            <v>-247.97</v>
          </cell>
          <cell r="AB1086">
            <v>-302.47000000000003</v>
          </cell>
          <cell r="AC1086">
            <v>-360.46</v>
          </cell>
          <cell r="AD1086">
            <v>-230.58</v>
          </cell>
          <cell r="AE1086">
            <v>-3330.21</v>
          </cell>
          <cell r="AF1086">
            <v>-367.39</v>
          </cell>
          <cell r="AG1086">
            <v>-297.27</v>
          </cell>
          <cell r="AH1086">
            <v>-195.02</v>
          </cell>
          <cell r="AI1086">
            <v>-50.42</v>
          </cell>
          <cell r="AJ1086">
            <v>-262.5</v>
          </cell>
          <cell r="AK1086">
            <v>-231.11</v>
          </cell>
          <cell r="AL1086">
            <v>-447.42</v>
          </cell>
          <cell r="AM1086">
            <v>-432.46</v>
          </cell>
          <cell r="AN1086">
            <v>-296.12</v>
          </cell>
          <cell r="AO1086">
            <v>-230.73</v>
          </cell>
          <cell r="AP1086">
            <v>-334.89</v>
          </cell>
          <cell r="AQ1086">
            <v>-184.87</v>
          </cell>
          <cell r="AR1086">
            <v>-4232.41</v>
          </cell>
          <cell r="AS1086">
            <v>-260.5</v>
          </cell>
          <cell r="AT1086">
            <v>-359.77</v>
          </cell>
          <cell r="AU1086">
            <v>-531.72</v>
          </cell>
          <cell r="AV1086">
            <v>-65.66</v>
          </cell>
          <cell r="AW1086">
            <v>-150.55000000000001</v>
          </cell>
          <cell r="AX1086">
            <v>-320.3</v>
          </cell>
          <cell r="AY1086">
            <v>-660.01</v>
          </cell>
          <cell r="AZ1086">
            <v>-366.53</v>
          </cell>
          <cell r="BA1086">
            <v>-460.22</v>
          </cell>
          <cell r="BB1086">
            <v>-639.65</v>
          </cell>
          <cell r="BC1086">
            <v>-362.46</v>
          </cell>
          <cell r="BD1086">
            <v>-55.04</v>
          </cell>
          <cell r="BE1086">
            <v>-4177.99</v>
          </cell>
          <cell r="BF1086">
            <v>-48</v>
          </cell>
          <cell r="BG1086">
            <v>-495.37</v>
          </cell>
          <cell r="BH1086">
            <v>-335.67</v>
          </cell>
          <cell r="BI1086">
            <v>-287.58</v>
          </cell>
          <cell r="BJ1086">
            <v>-297.08999999999997</v>
          </cell>
          <cell r="BK1086">
            <v>-695.93</v>
          </cell>
          <cell r="BL1086">
            <v>-414.52</v>
          </cell>
          <cell r="BM1086">
            <v>-469.87</v>
          </cell>
          <cell r="BN1086">
            <v>-365.54</v>
          </cell>
          <cell r="BO1086">
            <v>-503.56</v>
          </cell>
          <cell r="BP1086">
            <v>-234.92</v>
          </cell>
          <cell r="BQ1086">
            <v>-29.93</v>
          </cell>
          <cell r="BR1086">
            <v>-3465.88</v>
          </cell>
          <cell r="BS1086">
            <v>-37.07</v>
          </cell>
          <cell r="BT1086">
            <v>-324.11</v>
          </cell>
          <cell r="BU1086">
            <v>-345.08</v>
          </cell>
          <cell r="BV1086">
            <v>-361.62</v>
          </cell>
          <cell r="BW1086">
            <v>-153.21</v>
          </cell>
          <cell r="BX1086">
            <v>-619.75</v>
          </cell>
          <cell r="BY1086">
            <v>-402.38</v>
          </cell>
          <cell r="BZ1086">
            <v>-304.43</v>
          </cell>
          <cell r="CA1086">
            <v>-140.97</v>
          </cell>
          <cell r="CB1086">
            <v>-313.73</v>
          </cell>
          <cell r="CC1086">
            <v>-463.53</v>
          </cell>
          <cell r="CD1086">
            <v>0</v>
          </cell>
          <cell r="CE1086">
            <v>-2650.95</v>
          </cell>
          <cell r="CF1086">
            <v>0</v>
          </cell>
          <cell r="CG1086">
            <v>-153.49</v>
          </cell>
          <cell r="CH1086">
            <v>-337.17</v>
          </cell>
          <cell r="CI1086">
            <v>-583.42999999999995</v>
          </cell>
          <cell r="CJ1086">
            <v>-228.56</v>
          </cell>
          <cell r="CK1086">
            <v>-605.04</v>
          </cell>
          <cell r="CL1086">
            <v>-32.28</v>
          </cell>
          <cell r="CM1086">
            <v>-137.08000000000001</v>
          </cell>
          <cell r="CN1086">
            <v>-212.05</v>
          </cell>
          <cell r="CO1086">
            <v>-232.93</v>
          </cell>
          <cell r="CP1086">
            <v>-128.91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-2.33</v>
          </cell>
          <cell r="G1088">
            <v>0</v>
          </cell>
          <cell r="H1088">
            <v>-0.89</v>
          </cell>
          <cell r="I1088">
            <v>11.49</v>
          </cell>
          <cell r="J1088">
            <v>-59.05</v>
          </cell>
          <cell r="K1088">
            <v>-9.8800000000000008</v>
          </cell>
          <cell r="L1088">
            <v>-38.49</v>
          </cell>
          <cell r="M1088">
            <v>-12.34</v>
          </cell>
          <cell r="N1088">
            <v>-34.799999999999997</v>
          </cell>
          <cell r="O1088">
            <v>-42.39</v>
          </cell>
          <cell r="P1088">
            <v>-3.23</v>
          </cell>
          <cell r="Q1088">
            <v>-1.78</v>
          </cell>
          <cell r="R1088">
            <v>-230.23</v>
          </cell>
          <cell r="S1088">
            <v>16.43</v>
          </cell>
          <cell r="T1088">
            <v>-12.01</v>
          </cell>
          <cell r="U1088">
            <v>0</v>
          </cell>
          <cell r="V1088">
            <v>-18.850000000000001</v>
          </cell>
          <cell r="W1088">
            <v>-77.099999999999994</v>
          </cell>
          <cell r="X1088">
            <v>0</v>
          </cell>
          <cell r="Y1088">
            <v>-27.69</v>
          </cell>
          <cell r="Z1088">
            <v>-38.64</v>
          </cell>
          <cell r="AA1088">
            <v>-4.2699999999999996</v>
          </cell>
          <cell r="AB1088">
            <v>-24.72</v>
          </cell>
          <cell r="AC1088">
            <v>-20.63</v>
          </cell>
          <cell r="AD1088">
            <v>-22.75</v>
          </cell>
          <cell r="AE1088">
            <v>-252.51</v>
          </cell>
          <cell r="AF1088">
            <v>-15.01</v>
          </cell>
          <cell r="AG1088">
            <v>-38.119999999999997</v>
          </cell>
          <cell r="AH1088">
            <v>-15.52</v>
          </cell>
          <cell r="AI1088">
            <v>-11.91</v>
          </cell>
          <cell r="AJ1088">
            <v>-36.94</v>
          </cell>
          <cell r="AK1088">
            <v>0</v>
          </cell>
          <cell r="AL1088">
            <v>-46.39</v>
          </cell>
          <cell r="AM1088">
            <v>-11.81</v>
          </cell>
          <cell r="AN1088">
            <v>0</v>
          </cell>
          <cell r="AO1088">
            <v>-35.51</v>
          </cell>
          <cell r="AP1088">
            <v>-12.7</v>
          </cell>
          <cell r="AQ1088">
            <v>-28.61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-2756.03</v>
          </cell>
          <cell r="G1089">
            <v>-2073.77</v>
          </cell>
          <cell r="H1089">
            <v>-719.85</v>
          </cell>
          <cell r="I1089">
            <v>200.98</v>
          </cell>
          <cell r="J1089">
            <v>-1154.28</v>
          </cell>
          <cell r="K1089">
            <v>-364.47</v>
          </cell>
          <cell r="L1089">
            <v>-5311.65</v>
          </cell>
          <cell r="M1089">
            <v>-4831.05</v>
          </cell>
          <cell r="N1089">
            <v>-2943.61</v>
          </cell>
          <cell r="O1089">
            <v>-2689.32</v>
          </cell>
          <cell r="P1089">
            <v>-2575.9699999999998</v>
          </cell>
          <cell r="Q1089">
            <v>-2536.98</v>
          </cell>
          <cell r="R1089">
            <v>-36008.31</v>
          </cell>
          <cell r="S1089">
            <v>-3180.77</v>
          </cell>
          <cell r="T1089">
            <v>-1978.82</v>
          </cell>
          <cell r="U1089">
            <v>-771.18</v>
          </cell>
          <cell r="V1089">
            <v>-662.26</v>
          </cell>
          <cell r="W1089">
            <v>-2227.2399999999998</v>
          </cell>
          <cell r="X1089">
            <v>-3148.78</v>
          </cell>
          <cell r="Y1089">
            <v>-5574.31</v>
          </cell>
          <cell r="Z1089">
            <v>-5524.99</v>
          </cell>
          <cell r="AA1089">
            <v>-4138.42</v>
          </cell>
          <cell r="AB1089">
            <v>-3950.89</v>
          </cell>
          <cell r="AC1089">
            <v>-2807.03</v>
          </cell>
          <cell r="AD1089">
            <v>-2043.61</v>
          </cell>
          <cell r="AE1089">
            <v>-37834.25</v>
          </cell>
          <cell r="AF1089">
            <v>-2414.5</v>
          </cell>
          <cell r="AG1089">
            <v>-2687.02</v>
          </cell>
          <cell r="AH1089">
            <v>-2128.8000000000002</v>
          </cell>
          <cell r="AI1089">
            <v>-1350.25</v>
          </cell>
          <cell r="AJ1089">
            <v>-3149.44</v>
          </cell>
          <cell r="AK1089">
            <v>-3135.84</v>
          </cell>
          <cell r="AL1089">
            <v>-5992.7</v>
          </cell>
          <cell r="AM1089">
            <v>-5729.58</v>
          </cell>
          <cell r="AN1089">
            <v>-3302.19</v>
          </cell>
          <cell r="AO1089">
            <v>-2994.29</v>
          </cell>
          <cell r="AP1089">
            <v>-3579.88</v>
          </cell>
          <cell r="AQ1089">
            <v>-1369.75</v>
          </cell>
          <cell r="AR1089">
            <v>-39843.24</v>
          </cell>
          <cell r="AS1089">
            <v>-1851.89</v>
          </cell>
          <cell r="AT1089">
            <v>-2998.25</v>
          </cell>
          <cell r="AU1089">
            <v>-2753.45</v>
          </cell>
          <cell r="AV1089">
            <v>-1542</v>
          </cell>
          <cell r="AW1089">
            <v>-4011.96</v>
          </cell>
          <cell r="AX1089">
            <v>-3415.34</v>
          </cell>
          <cell r="AY1089">
            <v>-5745.61</v>
          </cell>
          <cell r="AZ1089">
            <v>-5607.38</v>
          </cell>
          <cell r="BA1089">
            <v>-3450.02</v>
          </cell>
          <cell r="BB1089">
            <v>-3266.5</v>
          </cell>
          <cell r="BC1089">
            <v>-3601.03</v>
          </cell>
          <cell r="BD1089">
            <v>-1599.8</v>
          </cell>
          <cell r="BE1089">
            <v>-39294.82</v>
          </cell>
          <cell r="BF1089">
            <v>-1635.26</v>
          </cell>
          <cell r="BG1089">
            <v>-3018.58</v>
          </cell>
          <cell r="BH1089">
            <v>-1641.45</v>
          </cell>
          <cell r="BI1089">
            <v>-1178.01</v>
          </cell>
          <cell r="BJ1089">
            <v>-4113.08</v>
          </cell>
          <cell r="BK1089">
            <v>-4221.91</v>
          </cell>
          <cell r="BL1089">
            <v>-5464.48</v>
          </cell>
          <cell r="BM1089">
            <v>-6031.06</v>
          </cell>
          <cell r="BN1089">
            <v>-3623.67</v>
          </cell>
          <cell r="BO1089">
            <v>-3429.35</v>
          </cell>
          <cell r="BP1089">
            <v>-3630.03</v>
          </cell>
          <cell r="BQ1089">
            <v>-1307.95</v>
          </cell>
          <cell r="BR1089">
            <v>-39274.85</v>
          </cell>
          <cell r="BS1089">
            <v>-1296.06</v>
          </cell>
          <cell r="BT1089">
            <v>-1686.39</v>
          </cell>
          <cell r="BU1089">
            <v>-2203.61</v>
          </cell>
          <cell r="BV1089">
            <v>-2411.19</v>
          </cell>
          <cell r="BW1089">
            <v>-5301.59</v>
          </cell>
          <cell r="BX1089">
            <v>-5119.1499999999996</v>
          </cell>
          <cell r="BY1089">
            <v>-5019.38</v>
          </cell>
          <cell r="BZ1089">
            <v>-5264.83</v>
          </cell>
          <cell r="CA1089">
            <v>-3710.03</v>
          </cell>
          <cell r="CB1089">
            <v>-3761.06</v>
          </cell>
          <cell r="CC1089">
            <v>-3086.48</v>
          </cell>
          <cell r="CD1089">
            <v>-415.07</v>
          </cell>
          <cell r="CE1089">
            <v>-31929.66</v>
          </cell>
          <cell r="CF1089">
            <v>-336.39</v>
          </cell>
          <cell r="CG1089">
            <v>-1167.18</v>
          </cell>
          <cell r="CH1089">
            <v>-2502.7600000000002</v>
          </cell>
          <cell r="CI1089">
            <v>-3375.47</v>
          </cell>
          <cell r="CJ1089">
            <v>-5012.83</v>
          </cell>
          <cell r="CK1089">
            <v>-6111.53</v>
          </cell>
          <cell r="CL1089">
            <v>-1965.97</v>
          </cell>
          <cell r="CM1089">
            <v>-3825.72</v>
          </cell>
          <cell r="CN1089">
            <v>-3420.65</v>
          </cell>
          <cell r="CO1089">
            <v>-2026.6</v>
          </cell>
          <cell r="CP1089">
            <v>-1849.29</v>
          </cell>
          <cell r="CQ1089">
            <v>-335.26</v>
          </cell>
          <cell r="CR1089">
            <v>-111.65</v>
          </cell>
          <cell r="CS1089">
            <v>-2.14</v>
          </cell>
          <cell r="CT1089">
            <v>-3.87</v>
          </cell>
          <cell r="CU1089">
            <v>-13.57</v>
          </cell>
          <cell r="CV1089">
            <v>-17.059999999999999</v>
          </cell>
          <cell r="CW1089">
            <v>-16.07</v>
          </cell>
          <cell r="CX1089">
            <v>-18.77</v>
          </cell>
          <cell r="CY1089">
            <v>-3.38</v>
          </cell>
          <cell r="CZ1089">
            <v>-0.47</v>
          </cell>
          <cell r="DA1089">
            <v>-20.6</v>
          </cell>
          <cell r="DB1089">
            <v>-6.19</v>
          </cell>
          <cell r="DC1089">
            <v>-7.22</v>
          </cell>
          <cell r="DD1089">
            <v>-2.31</v>
          </cell>
          <cell r="DE1089">
            <v>-86.98</v>
          </cell>
          <cell r="DF1089">
            <v>-1.81</v>
          </cell>
          <cell r="DG1089">
            <v>-3.31</v>
          </cell>
          <cell r="DH1089">
            <v>-15.16</v>
          </cell>
          <cell r="DI1089">
            <v>-16.61</v>
          </cell>
          <cell r="DJ1089">
            <v>-12.79</v>
          </cell>
          <cell r="DK1089">
            <v>-11.38</v>
          </cell>
          <cell r="DL1089">
            <v>-5.32</v>
          </cell>
          <cell r="DM1089">
            <v>-3.12</v>
          </cell>
          <cell r="DN1089">
            <v>-11.77</v>
          </cell>
          <cell r="DO1089">
            <v>-3.26</v>
          </cell>
          <cell r="DP1089">
            <v>-0.67</v>
          </cell>
          <cell r="DQ1089">
            <v>-1.79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-3238.69</v>
          </cell>
          <cell r="G1090">
            <v>-3296.27</v>
          </cell>
          <cell r="H1090">
            <v>-2764.6</v>
          </cell>
          <cell r="I1090">
            <v>-2333.56</v>
          </cell>
          <cell r="J1090">
            <v>-3126.29</v>
          </cell>
          <cell r="K1090">
            <v>-5472.73</v>
          </cell>
          <cell r="L1090">
            <v>-5829.01</v>
          </cell>
          <cell r="M1090">
            <v>-6423.14</v>
          </cell>
          <cell r="N1090">
            <v>-3512.98</v>
          </cell>
          <cell r="O1090">
            <v>-3043.86</v>
          </cell>
          <cell r="P1090">
            <v>-3143.37</v>
          </cell>
          <cell r="Q1090">
            <v>-1802.16</v>
          </cell>
          <cell r="R1090">
            <v>-44371.6</v>
          </cell>
          <cell r="S1090">
            <v>-1870.07</v>
          </cell>
          <cell r="T1090">
            <v>-2747.15</v>
          </cell>
          <cell r="U1090">
            <v>-3093.23</v>
          </cell>
          <cell r="V1090">
            <v>-2689.58</v>
          </cell>
          <cell r="W1090">
            <v>-3887.21</v>
          </cell>
          <cell r="X1090">
            <v>-5801.9</v>
          </cell>
          <cell r="Y1090">
            <v>-6329.16</v>
          </cell>
          <cell r="Z1090">
            <v>-6389.15</v>
          </cell>
          <cell r="AA1090">
            <v>-3974.3</v>
          </cell>
          <cell r="AB1090">
            <v>-2426.39</v>
          </cell>
          <cell r="AC1090">
            <v>-3161.11</v>
          </cell>
          <cell r="AD1090">
            <v>-2002.34</v>
          </cell>
          <cell r="AE1090">
            <v>-42006.29</v>
          </cell>
          <cell r="AF1090">
            <v>-2374.94</v>
          </cell>
          <cell r="AG1090">
            <v>-2227.17</v>
          </cell>
          <cell r="AH1090">
            <v>-2907.21</v>
          </cell>
          <cell r="AI1090">
            <v>-2794.38</v>
          </cell>
          <cell r="AJ1090">
            <v>-4392.68</v>
          </cell>
          <cell r="AK1090">
            <v>-4850.8500000000004</v>
          </cell>
          <cell r="AL1090">
            <v>-5893.88</v>
          </cell>
          <cell r="AM1090">
            <v>-4668.28</v>
          </cell>
          <cell r="AN1090">
            <v>-3783.26</v>
          </cell>
          <cell r="AO1090">
            <v>-2983.98</v>
          </cell>
          <cell r="AP1090">
            <v>-3259.94</v>
          </cell>
          <cell r="AQ1090">
            <v>-1869.72</v>
          </cell>
          <cell r="AR1090">
            <v>-41393.74</v>
          </cell>
          <cell r="AS1090">
            <v>-1720.76</v>
          </cell>
          <cell r="AT1090">
            <v>-3131.22</v>
          </cell>
          <cell r="AU1090">
            <v>-2915.66</v>
          </cell>
          <cell r="AV1090">
            <v>-3217.32</v>
          </cell>
          <cell r="AW1090">
            <v>-4574.04</v>
          </cell>
          <cell r="AX1090">
            <v>-4768.79</v>
          </cell>
          <cell r="AY1090">
            <v>-5180.78</v>
          </cell>
          <cell r="AZ1090">
            <v>-4864.93</v>
          </cell>
          <cell r="BA1090">
            <v>-3383.57</v>
          </cell>
          <cell r="BB1090">
            <v>-3141.03</v>
          </cell>
          <cell r="BC1090">
            <v>-2977.45</v>
          </cell>
          <cell r="BD1090">
            <v>-1518.19</v>
          </cell>
          <cell r="BE1090">
            <v>-43092.85</v>
          </cell>
          <cell r="BF1090">
            <v>-1983.24</v>
          </cell>
          <cell r="BG1090">
            <v>-2857.93</v>
          </cell>
          <cell r="BH1090">
            <v>-3879.52</v>
          </cell>
          <cell r="BI1090">
            <v>-3482.26</v>
          </cell>
          <cell r="BJ1090">
            <v>-4402.45</v>
          </cell>
          <cell r="BK1090">
            <v>-5813.62</v>
          </cell>
          <cell r="BL1090">
            <v>-5158.83</v>
          </cell>
          <cell r="BM1090">
            <v>-4054.12</v>
          </cell>
          <cell r="BN1090">
            <v>-3650.16</v>
          </cell>
          <cell r="BO1090">
            <v>-3711.27</v>
          </cell>
          <cell r="BP1090">
            <v>-2860.06</v>
          </cell>
          <cell r="BQ1090">
            <v>-1239.4000000000001</v>
          </cell>
          <cell r="BR1090">
            <v>-39725.68</v>
          </cell>
          <cell r="BS1090">
            <v>-1072.8599999999999</v>
          </cell>
          <cell r="BT1090">
            <v>-2287.75</v>
          </cell>
          <cell r="BU1090">
            <v>-3595.44</v>
          </cell>
          <cell r="BV1090">
            <v>-3709.24</v>
          </cell>
          <cell r="BW1090">
            <v>-4528.95</v>
          </cell>
          <cell r="BX1090">
            <v>-6883.44</v>
          </cell>
          <cell r="BY1090">
            <v>-2935.88</v>
          </cell>
          <cell r="BZ1090">
            <v>-4119.01</v>
          </cell>
          <cell r="CA1090">
            <v>-4374.8599999999997</v>
          </cell>
          <cell r="CB1090">
            <v>-3666.4</v>
          </cell>
          <cell r="CC1090">
            <v>-2303.1799999999998</v>
          </cell>
          <cell r="CD1090">
            <v>-248.67</v>
          </cell>
          <cell r="CE1090">
            <v>-35927.949999999997</v>
          </cell>
          <cell r="CF1090">
            <v>-258.20999999999998</v>
          </cell>
          <cell r="CG1090">
            <v>-1591.38</v>
          </cell>
          <cell r="CH1090">
            <v>-3704.82</v>
          </cell>
          <cell r="CI1090">
            <v>-5271.21</v>
          </cell>
          <cell r="CJ1090">
            <v>-5199.54</v>
          </cell>
          <cell r="CK1090">
            <v>-7610.86</v>
          </cell>
          <cell r="CL1090">
            <v>-1398.16</v>
          </cell>
          <cell r="CM1090">
            <v>-2910.71</v>
          </cell>
          <cell r="CN1090">
            <v>-4656.37</v>
          </cell>
          <cell r="CO1090">
            <v>-1708.52</v>
          </cell>
          <cell r="CP1090">
            <v>-1587.83</v>
          </cell>
          <cell r="CQ1090">
            <v>-30.34</v>
          </cell>
          <cell r="CR1090">
            <v>-91.16</v>
          </cell>
          <cell r="CS1090">
            <v>-0.51</v>
          </cell>
          <cell r="CT1090">
            <v>-2.12</v>
          </cell>
          <cell r="CU1090">
            <v>-14.48</v>
          </cell>
          <cell r="CV1090">
            <v>-21.65</v>
          </cell>
          <cell r="CW1090">
            <v>-12.7</v>
          </cell>
          <cell r="CX1090">
            <v>-13.3</v>
          </cell>
          <cell r="CY1090">
            <v>-0.86</v>
          </cell>
          <cell r="CZ1090">
            <v>-0.1</v>
          </cell>
          <cell r="DA1090">
            <v>-15.6</v>
          </cell>
          <cell r="DB1090">
            <v>-6.35</v>
          </cell>
          <cell r="DC1090">
            <v>-3.3</v>
          </cell>
          <cell r="DD1090">
            <v>-0.17</v>
          </cell>
          <cell r="DE1090">
            <v>-70.38</v>
          </cell>
          <cell r="DF1090">
            <v>-0.95</v>
          </cell>
          <cell r="DG1090">
            <v>-4.57</v>
          </cell>
          <cell r="DH1090">
            <v>-12.55</v>
          </cell>
          <cell r="DI1090">
            <v>-16</v>
          </cell>
          <cell r="DJ1090">
            <v>-16.97</v>
          </cell>
          <cell r="DK1090">
            <v>-11.91</v>
          </cell>
          <cell r="DL1090">
            <v>-2.2200000000000002</v>
          </cell>
          <cell r="DM1090">
            <v>-2.83</v>
          </cell>
          <cell r="DN1090">
            <v>-0.89</v>
          </cell>
          <cell r="DO1090">
            <v>-1.32</v>
          </cell>
          <cell r="DP1090">
            <v>-0.02</v>
          </cell>
          <cell r="DQ1090">
            <v>-0.13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-467.11</v>
          </cell>
          <cell r="G1091">
            <v>-399.38</v>
          </cell>
          <cell r="H1091">
            <v>-412.52</v>
          </cell>
          <cell r="I1091">
            <v>1185.3499999999999</v>
          </cell>
          <cell r="J1091">
            <v>-819.02</v>
          </cell>
          <cell r="K1091">
            <v>-460.33</v>
          </cell>
          <cell r="L1091">
            <v>-2168.88</v>
          </cell>
          <cell r="M1091">
            <v>-1632.77</v>
          </cell>
          <cell r="N1091">
            <v>-912.79</v>
          </cell>
          <cell r="O1091">
            <v>-1284.3399999999999</v>
          </cell>
          <cell r="P1091">
            <v>-526.63</v>
          </cell>
          <cell r="Q1091">
            <v>-1421.95</v>
          </cell>
          <cell r="R1091">
            <v>-9992.76</v>
          </cell>
          <cell r="S1091">
            <v>-1460.21</v>
          </cell>
          <cell r="T1091">
            <v>-381.05</v>
          </cell>
          <cell r="U1091">
            <v>-357.68</v>
          </cell>
          <cell r="V1091">
            <v>-290.45</v>
          </cell>
          <cell r="W1091">
            <v>-193.29</v>
          </cell>
          <cell r="X1091">
            <v>-567.46</v>
          </cell>
          <cell r="Y1091">
            <v>-1738.26</v>
          </cell>
          <cell r="Z1091">
            <v>-1331.2</v>
          </cell>
          <cell r="AA1091">
            <v>-592.16999999999996</v>
          </cell>
          <cell r="AB1091">
            <v>-1088.2</v>
          </cell>
          <cell r="AC1091">
            <v>-538.85</v>
          </cell>
          <cell r="AD1091">
            <v>-1453.95</v>
          </cell>
          <cell r="AE1091">
            <v>-17383.29</v>
          </cell>
          <cell r="AF1091">
            <v>-2648.13</v>
          </cell>
          <cell r="AG1091">
            <v>-1853.64</v>
          </cell>
          <cell r="AH1091">
            <v>-707.09</v>
          </cell>
          <cell r="AI1091">
            <v>-558.19000000000005</v>
          </cell>
          <cell r="AJ1091">
            <v>-1446.82</v>
          </cell>
          <cell r="AK1091">
            <v>-419.32</v>
          </cell>
          <cell r="AL1091">
            <v>-2238.73</v>
          </cell>
          <cell r="AM1091">
            <v>-2258.77</v>
          </cell>
          <cell r="AN1091">
            <v>-674.17</v>
          </cell>
          <cell r="AO1091">
            <v>-2207.42</v>
          </cell>
          <cell r="AP1091">
            <v>-1049.55</v>
          </cell>
          <cell r="AQ1091">
            <v>-1321.46</v>
          </cell>
          <cell r="AR1091">
            <v>-20783.61</v>
          </cell>
          <cell r="AS1091">
            <v>-2333.5100000000002</v>
          </cell>
          <cell r="AT1091">
            <v>-1646.35</v>
          </cell>
          <cell r="AU1091">
            <v>-1039.2</v>
          </cell>
          <cell r="AV1091">
            <v>-666.09</v>
          </cell>
          <cell r="AW1091">
            <v>-911.84</v>
          </cell>
          <cell r="AX1091">
            <v>-1589.44</v>
          </cell>
          <cell r="AY1091">
            <v>-2365.2399999999998</v>
          </cell>
          <cell r="AZ1091">
            <v>-2723.75</v>
          </cell>
          <cell r="BA1091">
            <v>-1013.24</v>
          </cell>
          <cell r="BB1091">
            <v>-2405.4</v>
          </cell>
          <cell r="BC1091">
            <v>-1539.03</v>
          </cell>
          <cell r="BD1091">
            <v>-2550.54</v>
          </cell>
          <cell r="BE1091">
            <v>-22635.57</v>
          </cell>
          <cell r="BF1091">
            <v>-2640.96</v>
          </cell>
          <cell r="BG1091">
            <v>-2085.1799999999998</v>
          </cell>
          <cell r="BH1091">
            <v>-1556.32</v>
          </cell>
          <cell r="BI1091">
            <v>-833.19</v>
          </cell>
          <cell r="BJ1091">
            <v>-1648.08</v>
          </cell>
          <cell r="BK1091">
            <v>-1000.75</v>
          </cell>
          <cell r="BL1091">
            <v>-2993.19</v>
          </cell>
          <cell r="BM1091">
            <v>-3848.8</v>
          </cell>
          <cell r="BN1091">
            <v>-1022.45</v>
          </cell>
          <cell r="BO1091">
            <v>-1948.98</v>
          </cell>
          <cell r="BP1091">
            <v>-1524.42</v>
          </cell>
          <cell r="BQ1091">
            <v>-1533.26</v>
          </cell>
          <cell r="BR1091">
            <v>-15217.18</v>
          </cell>
          <cell r="BS1091">
            <v>-2309.09</v>
          </cell>
          <cell r="BT1091">
            <v>-1570.11</v>
          </cell>
          <cell r="BU1091">
            <v>-964.22</v>
          </cell>
          <cell r="BV1091">
            <v>-170.81</v>
          </cell>
          <cell r="BW1091">
            <v>-565.20000000000005</v>
          </cell>
          <cell r="BX1091">
            <v>-795.86</v>
          </cell>
          <cell r="BY1091">
            <v>-1164.3699999999999</v>
          </cell>
          <cell r="BZ1091">
            <v>-3222.27</v>
          </cell>
          <cell r="CA1091">
            <v>-738.97</v>
          </cell>
          <cell r="CB1091">
            <v>-2307.73</v>
          </cell>
          <cell r="CC1091">
            <v>-972.56</v>
          </cell>
          <cell r="CD1091">
            <v>-435.99</v>
          </cell>
          <cell r="CE1091">
            <v>-18804.689999999999</v>
          </cell>
          <cell r="CF1091">
            <v>-827.32</v>
          </cell>
          <cell r="CG1091">
            <v>-1650.99</v>
          </cell>
          <cell r="CH1091">
            <v>-2769.19</v>
          </cell>
          <cell r="CI1091">
            <v>-842.46</v>
          </cell>
          <cell r="CJ1091">
            <v>-1213.9000000000001</v>
          </cell>
          <cell r="CK1091">
            <v>-1518.58</v>
          </cell>
          <cell r="CL1091">
            <v>-758.89</v>
          </cell>
          <cell r="CM1091">
            <v>-3247.81</v>
          </cell>
          <cell r="CN1091">
            <v>-1590.54</v>
          </cell>
          <cell r="CO1091">
            <v>-3008.79</v>
          </cell>
          <cell r="CP1091">
            <v>-1022.31</v>
          </cell>
          <cell r="CQ1091">
            <v>-353.93</v>
          </cell>
          <cell r="CR1091">
            <v>-175.35</v>
          </cell>
          <cell r="CS1091">
            <v>-2.2200000000000002</v>
          </cell>
          <cell r="CT1091">
            <v>-12.74</v>
          </cell>
          <cell r="CU1091">
            <v>-34.369999999999997</v>
          </cell>
          <cell r="CV1091">
            <v>-16.47</v>
          </cell>
          <cell r="CW1091">
            <v>-12.44</v>
          </cell>
          <cell r="CX1091">
            <v>-29.75</v>
          </cell>
          <cell r="CY1091">
            <v>-9.08</v>
          </cell>
          <cell r="CZ1091">
            <v>-15.69</v>
          </cell>
          <cell r="DA1091">
            <v>-13.73</v>
          </cell>
          <cell r="DB1091">
            <v>-14.5</v>
          </cell>
          <cell r="DC1091">
            <v>-12.59</v>
          </cell>
          <cell r="DD1091">
            <v>-1.77</v>
          </cell>
          <cell r="DE1091">
            <v>-140.22999999999999</v>
          </cell>
          <cell r="DF1091">
            <v>-1.42</v>
          </cell>
          <cell r="DG1091">
            <v>-11.43</v>
          </cell>
          <cell r="DH1091">
            <v>-15.82</v>
          </cell>
          <cell r="DI1091">
            <v>-16.14</v>
          </cell>
          <cell r="DJ1091">
            <v>-7.91</v>
          </cell>
          <cell r="DK1091">
            <v>-40.81</v>
          </cell>
          <cell r="DL1091">
            <v>-8.59</v>
          </cell>
          <cell r="DM1091">
            <v>-6.85</v>
          </cell>
          <cell r="DN1091">
            <v>-18.399999999999999</v>
          </cell>
          <cell r="DO1091">
            <v>-8.42</v>
          </cell>
          <cell r="DP1091">
            <v>-4.4400000000000004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-184.87</v>
          </cell>
          <cell r="G1092">
            <v>-105.75</v>
          </cell>
          <cell r="H1092">
            <v>-133.51</v>
          </cell>
          <cell r="I1092">
            <v>137.71</v>
          </cell>
          <cell r="J1092">
            <v>-144.61000000000001</v>
          </cell>
          <cell r="K1092">
            <v>-207.33</v>
          </cell>
          <cell r="L1092">
            <v>-271.75</v>
          </cell>
          <cell r="M1092">
            <v>-317.51</v>
          </cell>
          <cell r="N1092">
            <v>-96.1</v>
          </cell>
          <cell r="O1092">
            <v>-244.12</v>
          </cell>
          <cell r="P1092">
            <v>-158.04</v>
          </cell>
          <cell r="Q1092">
            <v>-434.76</v>
          </cell>
          <cell r="R1092">
            <v>-3719.66</v>
          </cell>
          <cell r="S1092">
            <v>-314.95</v>
          </cell>
          <cell r="T1092">
            <v>-330.16</v>
          </cell>
          <cell r="U1092">
            <v>-121.34</v>
          </cell>
          <cell r="V1092">
            <v>-66.8</v>
          </cell>
          <cell r="W1092">
            <v>-58.02</v>
          </cell>
          <cell r="X1092">
            <v>-420.39</v>
          </cell>
          <cell r="Y1092">
            <v>-632.41</v>
          </cell>
          <cell r="Z1092">
            <v>-529.85</v>
          </cell>
          <cell r="AA1092">
            <v>-147.81</v>
          </cell>
          <cell r="AB1092">
            <v>-449.11</v>
          </cell>
          <cell r="AC1092">
            <v>-238.93</v>
          </cell>
          <cell r="AD1092">
            <v>-409.89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-89.97</v>
          </cell>
          <cell r="G1093">
            <v>-522.98</v>
          </cell>
          <cell r="H1093">
            <v>-589.75</v>
          </cell>
          <cell r="I1093">
            <v>-988.69</v>
          </cell>
          <cell r="J1093">
            <v>-1323.2</v>
          </cell>
          <cell r="K1093">
            <v>-1472.17</v>
          </cell>
          <cell r="L1093">
            <v>-520.79999999999995</v>
          </cell>
          <cell r="M1093">
            <v>-681.55</v>
          </cell>
          <cell r="N1093">
            <v>-1059.28</v>
          </cell>
          <cell r="O1093">
            <v>-797.56</v>
          </cell>
          <cell r="P1093">
            <v>-382.12</v>
          </cell>
          <cell r="Q1093">
            <v>-37.19</v>
          </cell>
          <cell r="R1093">
            <v>-6145.27</v>
          </cell>
          <cell r="S1093">
            <v>0</v>
          </cell>
          <cell r="T1093">
            <v>-356.29</v>
          </cell>
          <cell r="U1093">
            <v>-392.69</v>
          </cell>
          <cell r="V1093">
            <v>-853.48</v>
          </cell>
          <cell r="W1093">
            <v>-652.72</v>
          </cell>
          <cell r="X1093">
            <v>-1237.47</v>
          </cell>
          <cell r="Y1093">
            <v>-435.36</v>
          </cell>
          <cell r="Z1093">
            <v>-633.95000000000005</v>
          </cell>
          <cell r="AA1093">
            <v>-806.44</v>
          </cell>
          <cell r="AB1093">
            <v>-626.08000000000004</v>
          </cell>
          <cell r="AC1093">
            <v>-150.80000000000001</v>
          </cell>
          <cell r="AD1093">
            <v>0</v>
          </cell>
          <cell r="AE1093">
            <v>-6872.6</v>
          </cell>
          <cell r="AF1093">
            <v>0</v>
          </cell>
          <cell r="AG1093">
            <v>-58.74</v>
          </cell>
          <cell r="AH1093">
            <v>-485</v>
          </cell>
          <cell r="AI1093">
            <v>-906.25</v>
          </cell>
          <cell r="AJ1093">
            <v>-900.77</v>
          </cell>
          <cell r="AK1093">
            <v>-1704.09</v>
          </cell>
          <cell r="AL1093">
            <v>-710.76</v>
          </cell>
          <cell r="AM1093">
            <v>-812.93</v>
          </cell>
          <cell r="AN1093">
            <v>-789.97</v>
          </cell>
          <cell r="AO1093">
            <v>-451.23</v>
          </cell>
          <cell r="AP1093">
            <v>-52.87</v>
          </cell>
          <cell r="AQ1093">
            <v>0</v>
          </cell>
          <cell r="AR1093">
            <v>-7300.24</v>
          </cell>
          <cell r="AS1093">
            <v>0</v>
          </cell>
          <cell r="AT1093">
            <v>0</v>
          </cell>
          <cell r="AU1093">
            <v>-358.07</v>
          </cell>
          <cell r="AV1093">
            <v>-1073.3</v>
          </cell>
          <cell r="AW1093">
            <v>-1262.1300000000001</v>
          </cell>
          <cell r="AX1093">
            <v>-1628.78</v>
          </cell>
          <cell r="AY1093">
            <v>-553.99</v>
          </cell>
          <cell r="AZ1093">
            <v>-717.85</v>
          </cell>
          <cell r="BA1093">
            <v>-987.96</v>
          </cell>
          <cell r="BB1093">
            <v>-499.13</v>
          </cell>
          <cell r="BC1093">
            <v>-219.03</v>
          </cell>
          <cell r="BD1093">
            <v>0</v>
          </cell>
          <cell r="BE1093">
            <v>-7744.46</v>
          </cell>
          <cell r="BF1093">
            <v>0</v>
          </cell>
          <cell r="BG1093">
            <v>-44.43</v>
          </cell>
          <cell r="BH1093">
            <v>-194.48</v>
          </cell>
          <cell r="BI1093">
            <v>-1325.77</v>
          </cell>
          <cell r="BJ1093">
            <v>-1587.42</v>
          </cell>
          <cell r="BK1093">
            <v>-1937.77</v>
          </cell>
          <cell r="BL1093">
            <v>-388.39</v>
          </cell>
          <cell r="BM1093">
            <v>-370.88</v>
          </cell>
          <cell r="BN1093">
            <v>-1388.92</v>
          </cell>
          <cell r="BO1093">
            <v>-428.74</v>
          </cell>
          <cell r="BP1093">
            <v>-77.66</v>
          </cell>
          <cell r="BQ1093">
            <v>0</v>
          </cell>
          <cell r="BR1093">
            <v>-6082.19</v>
          </cell>
          <cell r="BS1093">
            <v>0</v>
          </cell>
          <cell r="BT1093">
            <v>0</v>
          </cell>
          <cell r="BU1093">
            <v>-408.03</v>
          </cell>
          <cell r="BV1093">
            <v>-1268.99</v>
          </cell>
          <cell r="BW1093">
            <v>-1749.34</v>
          </cell>
          <cell r="BX1093">
            <v>-1476.98</v>
          </cell>
          <cell r="BY1093">
            <v>-173.51</v>
          </cell>
          <cell r="BZ1093">
            <v>-148.71</v>
          </cell>
          <cell r="CA1093">
            <v>-774.15</v>
          </cell>
          <cell r="CB1093">
            <v>-82.46</v>
          </cell>
          <cell r="CC1093">
            <v>-0.01</v>
          </cell>
          <cell r="CD1093">
            <v>0</v>
          </cell>
          <cell r="CE1093">
            <v>-2705.88</v>
          </cell>
          <cell r="CF1093">
            <v>0</v>
          </cell>
          <cell r="CG1093">
            <v>0</v>
          </cell>
          <cell r="CH1093">
            <v>-261.42</v>
          </cell>
          <cell r="CI1093">
            <v>-1137.47</v>
          </cell>
          <cell r="CJ1093">
            <v>-515.29999999999995</v>
          </cell>
          <cell r="CK1093">
            <v>-351.78</v>
          </cell>
          <cell r="CL1093">
            <v>-26.55</v>
          </cell>
          <cell r="CM1093">
            <v>-49.1</v>
          </cell>
          <cell r="CN1093">
            <v>-334.97</v>
          </cell>
          <cell r="CO1093">
            <v>-29.29</v>
          </cell>
          <cell r="CP1093">
            <v>0</v>
          </cell>
          <cell r="CQ1093">
            <v>0</v>
          </cell>
          <cell r="CR1093">
            <v>-0.13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-0.1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-0.03</v>
          </cell>
          <cell r="DC1093">
            <v>0</v>
          </cell>
          <cell r="DD1093">
            <v>0</v>
          </cell>
          <cell r="DE1093">
            <v>-0.32</v>
          </cell>
          <cell r="DF1093">
            <v>0</v>
          </cell>
          <cell r="DG1093">
            <v>-0.01</v>
          </cell>
          <cell r="DH1093">
            <v>-0.01</v>
          </cell>
          <cell r="DI1093">
            <v>-0.03</v>
          </cell>
          <cell r="DJ1093">
            <v>-0.16</v>
          </cell>
          <cell r="DK1093">
            <v>-0.1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-134.68</v>
          </cell>
          <cell r="G1095">
            <v>-85.32</v>
          </cell>
          <cell r="H1095">
            <v>-102.28</v>
          </cell>
          <cell r="I1095">
            <v>60.51</v>
          </cell>
          <cell r="J1095">
            <v>-8.9700000000000006</v>
          </cell>
          <cell r="K1095">
            <v>-64.63</v>
          </cell>
          <cell r="L1095">
            <v>-342.06</v>
          </cell>
          <cell r="M1095">
            <v>-227.42</v>
          </cell>
          <cell r="N1095">
            <v>-190.48</v>
          </cell>
          <cell r="O1095">
            <v>-177.72</v>
          </cell>
          <cell r="P1095">
            <v>0</v>
          </cell>
          <cell r="Q1095">
            <v>-97.38</v>
          </cell>
          <cell r="R1095">
            <v>-1210.6400000000001</v>
          </cell>
          <cell r="S1095">
            <v>-193.49</v>
          </cell>
          <cell r="T1095">
            <v>-80.78</v>
          </cell>
          <cell r="U1095">
            <v>-93.37</v>
          </cell>
          <cell r="V1095">
            <v>-187.16</v>
          </cell>
          <cell r="W1095">
            <v>0</v>
          </cell>
          <cell r="X1095">
            <v>0</v>
          </cell>
          <cell r="Y1095">
            <v>-174.82</v>
          </cell>
          <cell r="Z1095">
            <v>-136.85</v>
          </cell>
          <cell r="AA1095">
            <v>-142.66</v>
          </cell>
          <cell r="AB1095">
            <v>-201.51</v>
          </cell>
          <cell r="AC1095">
            <v>0</v>
          </cell>
          <cell r="AD1095">
            <v>0</v>
          </cell>
          <cell r="AE1095">
            <v>-1434.78</v>
          </cell>
          <cell r="AF1095">
            <v>-15.4</v>
          </cell>
          <cell r="AG1095">
            <v>-106.16</v>
          </cell>
          <cell r="AH1095">
            <v>-81.319999999999993</v>
          </cell>
          <cell r="AI1095">
            <v>-114.34</v>
          </cell>
          <cell r="AJ1095">
            <v>0</v>
          </cell>
          <cell r="AK1095">
            <v>0</v>
          </cell>
          <cell r="AL1095">
            <v>-321.87</v>
          </cell>
          <cell r="AM1095">
            <v>-332.12</v>
          </cell>
          <cell r="AN1095">
            <v>-143.41</v>
          </cell>
          <cell r="AO1095">
            <v>-316.57</v>
          </cell>
          <cell r="AP1095">
            <v>0</v>
          </cell>
          <cell r="AQ1095">
            <v>-3.6</v>
          </cell>
          <cell r="AR1095">
            <v>-1303.48</v>
          </cell>
          <cell r="AS1095">
            <v>-11.75</v>
          </cell>
          <cell r="AT1095">
            <v>0</v>
          </cell>
          <cell r="AU1095">
            <v>-102.94</v>
          </cell>
          <cell r="AV1095">
            <v>-189.24</v>
          </cell>
          <cell r="AW1095">
            <v>0</v>
          </cell>
          <cell r="AX1095">
            <v>-63.72</v>
          </cell>
          <cell r="AY1095">
            <v>-376.06</v>
          </cell>
          <cell r="AZ1095">
            <v>-331.96</v>
          </cell>
          <cell r="BA1095">
            <v>-103.28</v>
          </cell>
          <cell r="BB1095">
            <v>-118.51</v>
          </cell>
          <cell r="BC1095">
            <v>-6.03</v>
          </cell>
          <cell r="BD1095">
            <v>0</v>
          </cell>
          <cell r="BE1095">
            <v>-1587.73</v>
          </cell>
          <cell r="BF1095">
            <v>-9.6300000000000008</v>
          </cell>
          <cell r="BG1095">
            <v>0</v>
          </cell>
          <cell r="BH1095">
            <v>-156.03</v>
          </cell>
          <cell r="BI1095">
            <v>-114.39</v>
          </cell>
          <cell r="BJ1095">
            <v>-8.1</v>
          </cell>
          <cell r="BK1095">
            <v>-101.6</v>
          </cell>
          <cell r="BL1095">
            <v>-378.24</v>
          </cell>
          <cell r="BM1095">
            <v>-447.31</v>
          </cell>
          <cell r="BN1095">
            <v>-270.52</v>
          </cell>
          <cell r="BO1095">
            <v>-81.16</v>
          </cell>
          <cell r="BP1095">
            <v>0</v>
          </cell>
          <cell r="BQ1095">
            <v>-20.75</v>
          </cell>
          <cell r="BR1095">
            <v>-1828.1</v>
          </cell>
          <cell r="BS1095">
            <v>-35.68</v>
          </cell>
          <cell r="BT1095">
            <v>-26.69</v>
          </cell>
          <cell r="BU1095">
            <v>-186.53</v>
          </cell>
          <cell r="BV1095">
            <v>-197.47</v>
          </cell>
          <cell r="BW1095">
            <v>0</v>
          </cell>
          <cell r="BX1095">
            <v>-91.47</v>
          </cell>
          <cell r="BY1095">
            <v>-211.49</v>
          </cell>
          <cell r="BZ1095">
            <v>-468.22</v>
          </cell>
          <cell r="CA1095">
            <v>-410.17</v>
          </cell>
          <cell r="CB1095">
            <v>-198.19</v>
          </cell>
          <cell r="CC1095">
            <v>-2.2000000000000002</v>
          </cell>
          <cell r="CD1095">
            <v>0</v>
          </cell>
          <cell r="CE1095">
            <v>-1902.44</v>
          </cell>
          <cell r="CF1095">
            <v>0</v>
          </cell>
          <cell r="CG1095">
            <v>-8.26</v>
          </cell>
          <cell r="CH1095">
            <v>-1.35</v>
          </cell>
          <cell r="CI1095">
            <v>-284.05</v>
          </cell>
          <cell r="CJ1095">
            <v>-50.85</v>
          </cell>
          <cell r="CK1095">
            <v>-109.6</v>
          </cell>
          <cell r="CL1095">
            <v>-172.84</v>
          </cell>
          <cell r="CM1095">
            <v>-681.37</v>
          </cell>
          <cell r="CN1095">
            <v>-243.49</v>
          </cell>
          <cell r="CO1095">
            <v>-333.67</v>
          </cell>
          <cell r="CP1095">
            <v>-16.190000000000001</v>
          </cell>
          <cell r="CQ1095">
            <v>-0.78</v>
          </cell>
          <cell r="CR1095">
            <v>-17.39</v>
          </cell>
          <cell r="CS1095">
            <v>0</v>
          </cell>
          <cell r="CT1095">
            <v>0</v>
          </cell>
          <cell r="CU1095">
            <v>0</v>
          </cell>
          <cell r="CV1095">
            <v>-5.56</v>
          </cell>
          <cell r="CW1095">
            <v>0</v>
          </cell>
          <cell r="CX1095">
            <v>-2.4</v>
          </cell>
          <cell r="CY1095">
            <v>-1.19</v>
          </cell>
          <cell r="CZ1095">
            <v>-1.76</v>
          </cell>
          <cell r="DA1095">
            <v>-4.6399999999999997</v>
          </cell>
          <cell r="DB1095">
            <v>-1.84</v>
          </cell>
          <cell r="DC1095">
            <v>0</v>
          </cell>
          <cell r="DD1095">
            <v>0</v>
          </cell>
          <cell r="DE1095">
            <v>-5.54</v>
          </cell>
          <cell r="DF1095">
            <v>0</v>
          </cell>
          <cell r="DG1095">
            <v>0</v>
          </cell>
          <cell r="DH1095">
            <v>0</v>
          </cell>
          <cell r="DI1095">
            <v>-0.48</v>
          </cell>
          <cell r="DJ1095">
            <v>0</v>
          </cell>
          <cell r="DK1095">
            <v>-1.87</v>
          </cell>
          <cell r="DL1095">
            <v>-0.22</v>
          </cell>
          <cell r="DM1095">
            <v>-0.46</v>
          </cell>
          <cell r="DN1095">
            <v>-2.11</v>
          </cell>
          <cell r="DO1095">
            <v>-0.41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-79.62</v>
          </cell>
          <cell r="G1097">
            <v>-46.83</v>
          </cell>
          <cell r="H1097">
            <v>-0.53</v>
          </cell>
          <cell r="I1097">
            <v>0</v>
          </cell>
          <cell r="J1097">
            <v>-0.35</v>
          </cell>
          <cell r="K1097">
            <v>108.08</v>
          </cell>
          <cell r="L1097">
            <v>-162.34</v>
          </cell>
          <cell r="M1097">
            <v>-78.11</v>
          </cell>
          <cell r="N1097">
            <v>-106.11</v>
          </cell>
          <cell r="O1097">
            <v>-23.67</v>
          </cell>
          <cell r="P1097">
            <v>-85.53</v>
          </cell>
          <cell r="Q1097">
            <v>0</v>
          </cell>
          <cell r="R1097">
            <v>-463.4</v>
          </cell>
          <cell r="S1097">
            <v>-1.35</v>
          </cell>
          <cell r="T1097">
            <v>-93.24</v>
          </cell>
          <cell r="U1097">
            <v>-15.99</v>
          </cell>
          <cell r="V1097">
            <v>0</v>
          </cell>
          <cell r="W1097">
            <v>0</v>
          </cell>
          <cell r="X1097">
            <v>-3.51</v>
          </cell>
          <cell r="Y1097">
            <v>-143.78</v>
          </cell>
          <cell r="Z1097">
            <v>-102.58</v>
          </cell>
          <cell r="AA1097">
            <v>-12.33</v>
          </cell>
          <cell r="AB1097">
            <v>-34.24</v>
          </cell>
          <cell r="AC1097">
            <v>-56.38</v>
          </cell>
          <cell r="AD1097">
            <v>0</v>
          </cell>
          <cell r="AE1097">
            <v>-426.46</v>
          </cell>
          <cell r="AF1097">
            <v>-3.77</v>
          </cell>
          <cell r="AG1097">
            <v>-3.23</v>
          </cell>
          <cell r="AH1097">
            <v>0</v>
          </cell>
          <cell r="AI1097">
            <v>0</v>
          </cell>
          <cell r="AJ1097">
            <v>0</v>
          </cell>
          <cell r="AK1097">
            <v>-11.99</v>
          </cell>
          <cell r="AL1097">
            <v>-139.91</v>
          </cell>
          <cell r="AM1097">
            <v>-211.47</v>
          </cell>
          <cell r="AN1097">
            <v>-47.16</v>
          </cell>
          <cell r="AO1097">
            <v>-5.12</v>
          </cell>
          <cell r="AP1097">
            <v>-3.83</v>
          </cell>
          <cell r="AQ1097">
            <v>0</v>
          </cell>
          <cell r="AR1097">
            <v>-373.01</v>
          </cell>
          <cell r="AS1097">
            <v>-2.41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-8.92</v>
          </cell>
          <cell r="AY1097">
            <v>-86.62</v>
          </cell>
          <cell r="AZ1097">
            <v>-206.75</v>
          </cell>
          <cell r="BA1097">
            <v>-59.65</v>
          </cell>
          <cell r="BB1097">
            <v>-7.68</v>
          </cell>
          <cell r="BC1097">
            <v>-0.97</v>
          </cell>
          <cell r="BD1097">
            <v>0</v>
          </cell>
          <cell r="BE1097">
            <v>-311.58</v>
          </cell>
          <cell r="BF1097">
            <v>-3.77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-8.34</v>
          </cell>
          <cell r="BL1097">
            <v>-120.67</v>
          </cell>
          <cell r="BM1097">
            <v>-132.35</v>
          </cell>
          <cell r="BN1097">
            <v>-41.93</v>
          </cell>
          <cell r="BO1097">
            <v>-3.91</v>
          </cell>
          <cell r="BP1097">
            <v>-0.61</v>
          </cell>
          <cell r="BQ1097">
            <v>0</v>
          </cell>
          <cell r="BR1097">
            <v>-25.54</v>
          </cell>
          <cell r="BS1097">
            <v>0</v>
          </cell>
          <cell r="BT1097">
            <v>-3.23</v>
          </cell>
          <cell r="BU1097">
            <v>0</v>
          </cell>
          <cell r="BV1097">
            <v>0</v>
          </cell>
          <cell r="BW1097">
            <v>0</v>
          </cell>
          <cell r="BX1097">
            <v>-4.84</v>
          </cell>
          <cell r="BY1097">
            <v>8.3699999999999992</v>
          </cell>
          <cell r="BZ1097">
            <v>-16.38</v>
          </cell>
          <cell r="CA1097">
            <v>-3.3</v>
          </cell>
          <cell r="CB1097">
            <v>-5.68</v>
          </cell>
          <cell r="CC1097">
            <v>-0.49</v>
          </cell>
          <cell r="CD1097">
            <v>0</v>
          </cell>
          <cell r="CE1097">
            <v>-30.5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18.13</v>
          </cell>
          <cell r="CL1097">
            <v>-15.18</v>
          </cell>
          <cell r="CM1097">
            <v>-21.4</v>
          </cell>
          <cell r="CN1097">
            <v>-9.76</v>
          </cell>
          <cell r="CO1097">
            <v>-1.75</v>
          </cell>
          <cell r="CP1097">
            <v>-0.53</v>
          </cell>
          <cell r="CQ1097">
            <v>0</v>
          </cell>
          <cell r="CR1097">
            <v>-2.48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-0.59</v>
          </cell>
          <cell r="CY1097">
            <v>-0.79</v>
          </cell>
          <cell r="CZ1097">
            <v>-0.54</v>
          </cell>
          <cell r="DA1097">
            <v>-0.52</v>
          </cell>
          <cell r="DB1097">
            <v>-0.03</v>
          </cell>
          <cell r="DC1097">
            <v>-0.01</v>
          </cell>
          <cell r="DD1097">
            <v>0</v>
          </cell>
          <cell r="DE1097">
            <v>-0.87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-0.3</v>
          </cell>
          <cell r="DL1097">
            <v>-0.14000000000000001</v>
          </cell>
          <cell r="DM1097">
            <v>-0.22</v>
          </cell>
          <cell r="DN1097">
            <v>-0.21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-9.44</v>
          </cell>
          <cell r="G1099">
            <v>0</v>
          </cell>
          <cell r="H1099">
            <v>18.89</v>
          </cell>
          <cell r="I1099">
            <v>18.89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9.44</v>
          </cell>
          <cell r="R1099">
            <v>-28.6</v>
          </cell>
          <cell r="S1099">
            <v>28.33</v>
          </cell>
          <cell r="T1099">
            <v>0</v>
          </cell>
          <cell r="U1099">
            <v>-47.22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-0.27</v>
          </cell>
          <cell r="AA1099">
            <v>0</v>
          </cell>
          <cell r="AB1099">
            <v>0</v>
          </cell>
          <cell r="AC1099">
            <v>-9.44</v>
          </cell>
          <cell r="AD1099">
            <v>0</v>
          </cell>
          <cell r="AE1099">
            <v>66.11</v>
          </cell>
          <cell r="AF1099">
            <v>28.33</v>
          </cell>
          <cell r="AG1099">
            <v>9.44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9.44</v>
          </cell>
          <cell r="AP1099">
            <v>9.44</v>
          </cell>
          <cell r="AQ1099">
            <v>9.44</v>
          </cell>
          <cell r="AR1099">
            <v>75.150000000000006</v>
          </cell>
          <cell r="AS1099">
            <v>28.33</v>
          </cell>
          <cell r="AT1099">
            <v>0</v>
          </cell>
          <cell r="AU1099">
            <v>18.89</v>
          </cell>
          <cell r="AV1099">
            <v>-9.44</v>
          </cell>
          <cell r="AW1099">
            <v>9.44</v>
          </cell>
          <cell r="AX1099">
            <v>0</v>
          </cell>
          <cell r="AY1099">
            <v>9.0500000000000007</v>
          </cell>
          <cell r="AZ1099">
            <v>0</v>
          </cell>
          <cell r="BA1099">
            <v>0</v>
          </cell>
          <cell r="BB1099">
            <v>0</v>
          </cell>
          <cell r="BC1099">
            <v>-9.44</v>
          </cell>
          <cell r="BD1099">
            <v>28.33</v>
          </cell>
          <cell r="BE1099">
            <v>46.52</v>
          </cell>
          <cell r="BF1099">
            <v>18.89</v>
          </cell>
          <cell r="BG1099">
            <v>0</v>
          </cell>
          <cell r="BH1099">
            <v>0</v>
          </cell>
          <cell r="BI1099">
            <v>-18.89</v>
          </cell>
          <cell r="BJ1099">
            <v>37.78</v>
          </cell>
          <cell r="BK1099">
            <v>0</v>
          </cell>
          <cell r="BL1099">
            <v>9.02</v>
          </cell>
          <cell r="BM1099">
            <v>-0.27</v>
          </cell>
          <cell r="BN1099">
            <v>0</v>
          </cell>
          <cell r="BO1099">
            <v>0</v>
          </cell>
          <cell r="BP1099">
            <v>-56.66</v>
          </cell>
          <cell r="BQ1099">
            <v>56.66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-5.64</v>
          </cell>
          <cell r="G1100">
            <v>-0.27</v>
          </cell>
          <cell r="H1100">
            <v>-3.74</v>
          </cell>
          <cell r="I1100">
            <v>9.5399999999999991</v>
          </cell>
          <cell r="J1100">
            <v>0</v>
          </cell>
          <cell r="K1100">
            <v>0</v>
          </cell>
          <cell r="L1100">
            <v>-18.420000000000002</v>
          </cell>
          <cell r="M1100">
            <v>-31.75</v>
          </cell>
          <cell r="N1100">
            <v>-12.98</v>
          </cell>
          <cell r="O1100">
            <v>-14.47</v>
          </cell>
          <cell r="P1100">
            <v>-9.73</v>
          </cell>
          <cell r="Q1100">
            <v>-8.0500000000000007</v>
          </cell>
          <cell r="R1100">
            <v>-69.13</v>
          </cell>
          <cell r="S1100">
            <v>0</v>
          </cell>
          <cell r="T1100">
            <v>0</v>
          </cell>
          <cell r="U1100">
            <v>0</v>
          </cell>
          <cell r="V1100">
            <v>-16.04</v>
          </cell>
          <cell r="W1100">
            <v>0</v>
          </cell>
          <cell r="X1100">
            <v>-3.13</v>
          </cell>
          <cell r="Y1100">
            <v>-27.88</v>
          </cell>
          <cell r="Z1100">
            <v>-8.32</v>
          </cell>
          <cell r="AA1100">
            <v>-1.56</v>
          </cell>
          <cell r="AB1100">
            <v>-3.08</v>
          </cell>
          <cell r="AC1100">
            <v>-4.8</v>
          </cell>
          <cell r="AD1100">
            <v>-4.32</v>
          </cell>
          <cell r="AE1100">
            <v>-62.39</v>
          </cell>
          <cell r="AF1100">
            <v>0</v>
          </cell>
          <cell r="AG1100">
            <v>-3.35</v>
          </cell>
          <cell r="AH1100">
            <v>-0.28999999999999998</v>
          </cell>
          <cell r="AI1100">
            <v>-7.28</v>
          </cell>
          <cell r="AJ1100">
            <v>0</v>
          </cell>
          <cell r="AK1100">
            <v>-6.2</v>
          </cell>
          <cell r="AL1100">
            <v>-7.74</v>
          </cell>
          <cell r="AM1100">
            <v>-10.25</v>
          </cell>
          <cell r="AN1100">
            <v>-11.04</v>
          </cell>
          <cell r="AO1100">
            <v>-14.76</v>
          </cell>
          <cell r="AP1100">
            <v>-1.48</v>
          </cell>
          <cell r="AQ1100">
            <v>0</v>
          </cell>
          <cell r="AR1100">
            <v>-56.23</v>
          </cell>
          <cell r="AS1100">
            <v>0</v>
          </cell>
          <cell r="AT1100">
            <v>-1.04</v>
          </cell>
          <cell r="AU1100">
            <v>-13.89</v>
          </cell>
          <cell r="AV1100">
            <v>-13.26</v>
          </cell>
          <cell r="AW1100">
            <v>0</v>
          </cell>
          <cell r="AX1100">
            <v>0</v>
          </cell>
          <cell r="AY1100">
            <v>-9.75</v>
          </cell>
          <cell r="AZ1100">
            <v>-9.75</v>
          </cell>
          <cell r="BA1100">
            <v>0</v>
          </cell>
          <cell r="BB1100">
            <v>-3.32</v>
          </cell>
          <cell r="BC1100">
            <v>-5.22</v>
          </cell>
          <cell r="BD1100">
            <v>0</v>
          </cell>
          <cell r="BE1100">
            <v>-77.41</v>
          </cell>
          <cell r="BF1100">
            <v>0</v>
          </cell>
          <cell r="BG1100">
            <v>0</v>
          </cell>
          <cell r="BH1100">
            <v>-8.34</v>
          </cell>
          <cell r="BI1100">
            <v>-10.130000000000001</v>
          </cell>
          <cell r="BJ1100">
            <v>-6.71</v>
          </cell>
          <cell r="BK1100">
            <v>0</v>
          </cell>
          <cell r="BL1100">
            <v>-20.53</v>
          </cell>
          <cell r="BM1100">
            <v>-9.2899999999999991</v>
          </cell>
          <cell r="BN1100">
            <v>-4.26</v>
          </cell>
          <cell r="BO1100">
            <v>-16.62</v>
          </cell>
          <cell r="BP1100">
            <v>-1.54</v>
          </cell>
          <cell r="BQ1100">
            <v>0</v>
          </cell>
          <cell r="BR1100">
            <v>-123.85</v>
          </cell>
          <cell r="BS1100">
            <v>0</v>
          </cell>
          <cell r="BT1100">
            <v>-6.56</v>
          </cell>
          <cell r="BU1100">
            <v>-8.83</v>
          </cell>
          <cell r="BV1100">
            <v>-13.67</v>
          </cell>
          <cell r="BW1100">
            <v>0</v>
          </cell>
          <cell r="BX1100">
            <v>-8.1999999999999993</v>
          </cell>
          <cell r="BY1100">
            <v>-24.56</v>
          </cell>
          <cell r="BZ1100">
            <v>-30.67</v>
          </cell>
          <cell r="CA1100">
            <v>-8.58</v>
          </cell>
          <cell r="CB1100">
            <v>-22.78</v>
          </cell>
          <cell r="CC1100">
            <v>0</v>
          </cell>
          <cell r="CD1100">
            <v>0</v>
          </cell>
          <cell r="CE1100">
            <v>-90.56</v>
          </cell>
          <cell r="CF1100">
            <v>0</v>
          </cell>
          <cell r="CG1100">
            <v>0</v>
          </cell>
          <cell r="CH1100">
            <v>-12.72</v>
          </cell>
          <cell r="CI1100">
            <v>-19.11</v>
          </cell>
          <cell r="CJ1100">
            <v>0</v>
          </cell>
          <cell r="CK1100">
            <v>-11.41</v>
          </cell>
          <cell r="CL1100">
            <v>-15.6</v>
          </cell>
          <cell r="CM1100">
            <v>-31.63</v>
          </cell>
          <cell r="CN1100">
            <v>0</v>
          </cell>
          <cell r="CO1100">
            <v>-0.09</v>
          </cell>
          <cell r="CP1100">
            <v>0</v>
          </cell>
          <cell r="CQ1100">
            <v>0</v>
          </cell>
          <cell r="CR1100">
            <v>-2.37</v>
          </cell>
          <cell r="CS1100">
            <v>0</v>
          </cell>
          <cell r="CT1100">
            <v>-7.0000000000000007E-2</v>
          </cell>
          <cell r="CU1100">
            <v>-0.6</v>
          </cell>
          <cell r="CV1100">
            <v>-0.67</v>
          </cell>
          <cell r="CW1100">
            <v>0</v>
          </cell>
          <cell r="CX1100">
            <v>-0.25</v>
          </cell>
          <cell r="CY1100">
            <v>-0.12</v>
          </cell>
          <cell r="CZ1100">
            <v>0</v>
          </cell>
          <cell r="DA1100">
            <v>-0.56000000000000005</v>
          </cell>
          <cell r="DB1100">
            <v>-0.09</v>
          </cell>
          <cell r="DC1100">
            <v>0</v>
          </cell>
          <cell r="DD1100">
            <v>0</v>
          </cell>
          <cell r="DE1100">
            <v>-1.35</v>
          </cell>
          <cell r="DF1100">
            <v>-0.08</v>
          </cell>
          <cell r="DG1100">
            <v>0</v>
          </cell>
          <cell r="DH1100">
            <v>0</v>
          </cell>
          <cell r="DI1100">
            <v>-0.31</v>
          </cell>
          <cell r="DJ1100">
            <v>0</v>
          </cell>
          <cell r="DK1100">
            <v>-0.11</v>
          </cell>
          <cell r="DL1100">
            <v>0</v>
          </cell>
          <cell r="DM1100">
            <v>-0.13</v>
          </cell>
          <cell r="DN1100">
            <v>-0.35</v>
          </cell>
          <cell r="DO1100">
            <v>-0.37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-291.44</v>
          </cell>
          <cell r="G1101">
            <v>-135.32</v>
          </cell>
          <cell r="H1101">
            <v>-61.2</v>
          </cell>
          <cell r="I1101">
            <v>-57.6</v>
          </cell>
          <cell r="J1101">
            <v>-365.41</v>
          </cell>
          <cell r="K1101">
            <v>-144.18</v>
          </cell>
          <cell r="L1101">
            <v>-340.61</v>
          </cell>
          <cell r="M1101">
            <v>-370.18</v>
          </cell>
          <cell r="N1101">
            <v>-315.88</v>
          </cell>
          <cell r="O1101">
            <v>-46.48</v>
          </cell>
          <cell r="P1101">
            <v>-109.94</v>
          </cell>
          <cell r="Q1101">
            <v>-70.61</v>
          </cell>
          <cell r="R1101">
            <v>-5974.34</v>
          </cell>
          <cell r="S1101">
            <v>-1855.99</v>
          </cell>
          <cell r="T1101">
            <v>-177.96</v>
          </cell>
          <cell r="U1101">
            <v>-75.040000000000006</v>
          </cell>
          <cell r="V1101">
            <v>-16.850000000000001</v>
          </cell>
          <cell r="W1101">
            <v>-3308.78</v>
          </cell>
          <cell r="X1101">
            <v>626.46</v>
          </cell>
          <cell r="Y1101">
            <v>-410.45</v>
          </cell>
          <cell r="Z1101">
            <v>-351.48</v>
          </cell>
          <cell r="AA1101">
            <v>-176.2</v>
          </cell>
          <cell r="AB1101">
            <v>-40.65</v>
          </cell>
          <cell r="AC1101">
            <v>-176.87</v>
          </cell>
          <cell r="AD1101">
            <v>-10.51</v>
          </cell>
          <cell r="AE1101">
            <v>-1082.33</v>
          </cell>
          <cell r="AF1101">
            <v>-8.59</v>
          </cell>
          <cell r="AG1101">
            <v>-34.14</v>
          </cell>
          <cell r="AH1101">
            <v>-2.4500000000000002</v>
          </cell>
          <cell r="AI1101">
            <v>-0.5</v>
          </cell>
          <cell r="AJ1101">
            <v>-1.02</v>
          </cell>
          <cell r="AK1101">
            <v>-8.68</v>
          </cell>
          <cell r="AL1101">
            <v>-418.27</v>
          </cell>
          <cell r="AM1101">
            <v>-327.42</v>
          </cell>
          <cell r="AN1101">
            <v>-184.03</v>
          </cell>
          <cell r="AO1101">
            <v>-2.06</v>
          </cell>
          <cell r="AP1101">
            <v>-84.74</v>
          </cell>
          <cell r="AQ1101">
            <v>-10.41</v>
          </cell>
          <cell r="AR1101">
            <v>-784.08</v>
          </cell>
          <cell r="AS1101">
            <v>-25.66</v>
          </cell>
          <cell r="AT1101">
            <v>-13.96</v>
          </cell>
          <cell r="AU1101">
            <v>-2.89</v>
          </cell>
          <cell r="AV1101">
            <v>-0.5</v>
          </cell>
          <cell r="AW1101">
            <v>273.25</v>
          </cell>
          <cell r="AX1101">
            <v>-27.3</v>
          </cell>
          <cell r="AY1101">
            <v>-326.39999999999998</v>
          </cell>
          <cell r="AZ1101">
            <v>-361.65</v>
          </cell>
          <cell r="BA1101">
            <v>-123.43</v>
          </cell>
          <cell r="BB1101">
            <v>-2.08</v>
          </cell>
          <cell r="BC1101">
            <v>-168.63</v>
          </cell>
          <cell r="BD1101">
            <v>-4.83</v>
          </cell>
          <cell r="BE1101">
            <v>513.67999999999995</v>
          </cell>
          <cell r="BF1101">
            <v>-16.21</v>
          </cell>
          <cell r="BG1101">
            <v>-10.35</v>
          </cell>
          <cell r="BH1101">
            <v>-2.82</v>
          </cell>
          <cell r="BI1101">
            <v>-0.7</v>
          </cell>
          <cell r="BJ1101">
            <v>1520.52</v>
          </cell>
          <cell r="BK1101">
            <v>-70.760000000000005</v>
          </cell>
          <cell r="BL1101">
            <v>-375.98</v>
          </cell>
          <cell r="BM1101">
            <v>-253.28</v>
          </cell>
          <cell r="BN1101">
            <v>-180.94</v>
          </cell>
          <cell r="BO1101">
            <v>-2.19</v>
          </cell>
          <cell r="BP1101">
            <v>-81.260000000000005</v>
          </cell>
          <cell r="BQ1101">
            <v>-12.34</v>
          </cell>
          <cell r="BR1101">
            <v>-3521.53</v>
          </cell>
          <cell r="BS1101">
            <v>-0.15</v>
          </cell>
          <cell r="BT1101">
            <v>-4.18</v>
          </cell>
          <cell r="BU1101">
            <v>-0.84</v>
          </cell>
          <cell r="BV1101">
            <v>-0.99</v>
          </cell>
          <cell r="BW1101">
            <v>-1.1100000000000001</v>
          </cell>
          <cell r="BX1101">
            <v>-117.27</v>
          </cell>
          <cell r="BY1101">
            <v>-3091.42</v>
          </cell>
          <cell r="BZ1101">
            <v>-192.42</v>
          </cell>
          <cell r="CA1101">
            <v>-89.05</v>
          </cell>
          <cell r="CB1101">
            <v>-0.54</v>
          </cell>
          <cell r="CC1101">
            <v>-23.12</v>
          </cell>
          <cell r="CD1101">
            <v>-0.43</v>
          </cell>
          <cell r="CE1101">
            <v>-3381.06</v>
          </cell>
          <cell r="CF1101">
            <v>-0.16</v>
          </cell>
          <cell r="CG1101">
            <v>-4.03</v>
          </cell>
          <cell r="CH1101">
            <v>-1.52</v>
          </cell>
          <cell r="CI1101">
            <v>-1.47</v>
          </cell>
          <cell r="CJ1101">
            <v>-1.88</v>
          </cell>
          <cell r="CK1101">
            <v>-2748.8</v>
          </cell>
          <cell r="CL1101">
            <v>-188.27</v>
          </cell>
          <cell r="CM1101">
            <v>-223.95</v>
          </cell>
          <cell r="CN1101">
            <v>-141.66</v>
          </cell>
          <cell r="CO1101">
            <v>-2.29</v>
          </cell>
          <cell r="CP1101">
            <v>-55.12</v>
          </cell>
          <cell r="CQ1101">
            <v>-11.9</v>
          </cell>
          <cell r="CR1101">
            <v>-9.19</v>
          </cell>
          <cell r="CS1101">
            <v>-0.02</v>
          </cell>
          <cell r="CT1101">
            <v>-0.09</v>
          </cell>
          <cell r="CU1101">
            <v>-0.03</v>
          </cell>
          <cell r="CV1101">
            <v>-0.02</v>
          </cell>
          <cell r="CW1101">
            <v>-0.11</v>
          </cell>
          <cell r="CX1101">
            <v>-1.66</v>
          </cell>
          <cell r="CY1101">
            <v>-1.48</v>
          </cell>
          <cell r="CZ1101">
            <v>-1.38</v>
          </cell>
          <cell r="DA1101">
            <v>-3.3</v>
          </cell>
          <cell r="DB1101">
            <v>-0.1</v>
          </cell>
          <cell r="DC1101">
            <v>-0.95</v>
          </cell>
          <cell r="DD1101">
            <v>-0.05</v>
          </cell>
          <cell r="DE1101">
            <v>-10.7</v>
          </cell>
          <cell r="DF1101">
            <v>-0.01</v>
          </cell>
          <cell r="DG1101">
            <v>-0.06</v>
          </cell>
          <cell r="DH1101">
            <v>-0.01</v>
          </cell>
          <cell r="DI1101">
            <v>0</v>
          </cell>
          <cell r="DJ1101">
            <v>-0.05</v>
          </cell>
          <cell r="DK1101">
            <v>-2.2799999999999998</v>
          </cell>
          <cell r="DL1101">
            <v>-1.44</v>
          </cell>
          <cell r="DM1101">
            <v>-2.09</v>
          </cell>
          <cell r="DN1101">
            <v>-3.45</v>
          </cell>
          <cell r="DO1101">
            <v>-0.15</v>
          </cell>
          <cell r="DP1101">
            <v>-1.02</v>
          </cell>
          <cell r="DQ1101">
            <v>-0.15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-4.93</v>
          </cell>
          <cell r="G1102">
            <v>-4.18</v>
          </cell>
          <cell r="H1102">
            <v>-4.12</v>
          </cell>
          <cell r="I1102">
            <v>-2143.8200000000002</v>
          </cell>
          <cell r="J1102">
            <v>-12.78</v>
          </cell>
          <cell r="K1102">
            <v>-576.58000000000004</v>
          </cell>
          <cell r="L1102">
            <v>-109.98</v>
          </cell>
          <cell r="M1102">
            <v>-251.42</v>
          </cell>
          <cell r="N1102">
            <v>-26.24</v>
          </cell>
          <cell r="O1102">
            <v>-8.02</v>
          </cell>
          <cell r="P1102">
            <v>-16.47</v>
          </cell>
          <cell r="Q1102">
            <v>-3.95</v>
          </cell>
          <cell r="R1102">
            <v>-529.85</v>
          </cell>
          <cell r="S1102">
            <v>27.62</v>
          </cell>
          <cell r="T1102">
            <v>-2.02</v>
          </cell>
          <cell r="U1102">
            <v>-10.06</v>
          </cell>
          <cell r="V1102">
            <v>0</v>
          </cell>
          <cell r="W1102">
            <v>48.2</v>
          </cell>
          <cell r="X1102">
            <v>-4.22</v>
          </cell>
          <cell r="Y1102">
            <v>-161.82</v>
          </cell>
          <cell r="Z1102">
            <v>-364.41</v>
          </cell>
          <cell r="AA1102">
            <v>-54.5</v>
          </cell>
          <cell r="AB1102">
            <v>-4.41</v>
          </cell>
          <cell r="AC1102">
            <v>-4.24</v>
          </cell>
          <cell r="AD1102">
            <v>0</v>
          </cell>
          <cell r="AE1102">
            <v>-293.72000000000003</v>
          </cell>
          <cell r="AF1102">
            <v>0</v>
          </cell>
          <cell r="AG1102">
            <v>-0.03</v>
          </cell>
          <cell r="AH1102">
            <v>-0.02</v>
          </cell>
          <cell r="AI1102">
            <v>0</v>
          </cell>
          <cell r="AJ1102">
            <v>0</v>
          </cell>
          <cell r="AK1102">
            <v>0</v>
          </cell>
          <cell r="AL1102">
            <v>-64.19</v>
          </cell>
          <cell r="AM1102">
            <v>-225.54</v>
          </cell>
          <cell r="AN1102">
            <v>-3.91</v>
          </cell>
          <cell r="AO1102">
            <v>-0.03</v>
          </cell>
          <cell r="AP1102">
            <v>0</v>
          </cell>
          <cell r="AQ1102">
            <v>0</v>
          </cell>
          <cell r="AR1102">
            <v>-294.52</v>
          </cell>
          <cell r="AS1102">
            <v>0</v>
          </cell>
          <cell r="AT1102">
            <v>-0.02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-201.49</v>
          </cell>
          <cell r="AZ1102">
            <v>-90.72</v>
          </cell>
          <cell r="BA1102">
            <v>-2</v>
          </cell>
          <cell r="BB1102">
            <v>-0.01</v>
          </cell>
          <cell r="BC1102">
            <v>-0.28000000000000003</v>
          </cell>
          <cell r="BD1102">
            <v>0</v>
          </cell>
          <cell r="BE1102">
            <v>-279.14</v>
          </cell>
          <cell r="BF1102">
            <v>0</v>
          </cell>
          <cell r="BG1102">
            <v>-0.02</v>
          </cell>
          <cell r="BH1102">
            <v>-0.01</v>
          </cell>
          <cell r="BI1102">
            <v>0</v>
          </cell>
          <cell r="BJ1102">
            <v>-10.42</v>
          </cell>
          <cell r="BK1102">
            <v>0</v>
          </cell>
          <cell r="BL1102">
            <v>-41.15</v>
          </cell>
          <cell r="BM1102">
            <v>-225.74</v>
          </cell>
          <cell r="BN1102">
            <v>-1.77</v>
          </cell>
          <cell r="BO1102">
            <v>-0.02</v>
          </cell>
          <cell r="BP1102">
            <v>0</v>
          </cell>
          <cell r="BQ1102">
            <v>0</v>
          </cell>
          <cell r="BR1102">
            <v>14.27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14.58</v>
          </cell>
          <cell r="BZ1102">
            <v>-0.15</v>
          </cell>
          <cell r="CA1102">
            <v>-0.16</v>
          </cell>
          <cell r="CB1102">
            <v>0</v>
          </cell>
          <cell r="CC1102">
            <v>0</v>
          </cell>
          <cell r="CD1102">
            <v>0</v>
          </cell>
          <cell r="CE1102">
            <v>-0.48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-0.09</v>
          </cell>
          <cell r="CM1102">
            <v>-0.16</v>
          </cell>
          <cell r="CN1102">
            <v>-0.23</v>
          </cell>
          <cell r="CO1102">
            <v>0</v>
          </cell>
          <cell r="CP1102">
            <v>0</v>
          </cell>
          <cell r="CQ1102">
            <v>0</v>
          </cell>
          <cell r="CR1102">
            <v>-0.01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-0.01</v>
          </cell>
          <cell r="DA1102">
            <v>-0.01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-7421.28</v>
          </cell>
          <cell r="G1113">
            <v>-7022.51</v>
          </cell>
          <cell r="H1113">
            <v>-5446.85</v>
          </cell>
          <cell r="I1113">
            <v>-2052.21</v>
          </cell>
          <cell r="J1113">
            <v>-7517.52</v>
          </cell>
          <cell r="K1113">
            <v>-9338.25</v>
          </cell>
          <cell r="L1113">
            <v>-15219.74</v>
          </cell>
          <cell r="M1113">
            <v>-14971.25</v>
          </cell>
          <cell r="N1113">
            <v>-9573.94</v>
          </cell>
          <cell r="O1113">
            <v>-9100.32</v>
          </cell>
          <cell r="P1113">
            <v>-7466.02</v>
          </cell>
          <cell r="Q1113">
            <v>-6607.93</v>
          </cell>
          <cell r="R1113">
            <v>-109086.73</v>
          </cell>
          <cell r="S1113">
            <v>-7210.72</v>
          </cell>
          <cell r="T1113">
            <v>-6609.41</v>
          </cell>
          <cell r="U1113">
            <v>-5365.67</v>
          </cell>
          <cell r="V1113">
            <v>-5049.13</v>
          </cell>
          <cell r="W1113">
            <v>-7694.22</v>
          </cell>
          <cell r="X1113">
            <v>-12398.21</v>
          </cell>
          <cell r="Y1113">
            <v>-15934.09</v>
          </cell>
          <cell r="Z1113">
            <v>-15478.25</v>
          </cell>
          <cell r="AA1113">
            <v>-10374.44</v>
          </cell>
          <cell r="AB1113">
            <v>-9249.65</v>
          </cell>
          <cell r="AC1113">
            <v>-7392.95</v>
          </cell>
          <cell r="AD1113">
            <v>-6330</v>
          </cell>
          <cell r="AE1113">
            <v>-113032.22</v>
          </cell>
          <cell r="AF1113">
            <v>-7861.6</v>
          </cell>
          <cell r="AG1113">
            <v>-7557.27</v>
          </cell>
          <cell r="AH1113">
            <v>-7170.83</v>
          </cell>
          <cell r="AI1113">
            <v>-6047.1</v>
          </cell>
          <cell r="AJ1113">
            <v>-10759.88</v>
          </cell>
          <cell r="AK1113">
            <v>-10856.43</v>
          </cell>
          <cell r="AL1113">
            <v>-16002.04</v>
          </cell>
          <cell r="AM1113">
            <v>-14242.23</v>
          </cell>
          <cell r="AN1113">
            <v>-9592.83</v>
          </cell>
          <cell r="AO1113">
            <v>-9646.2999999999993</v>
          </cell>
          <cell r="AP1113">
            <v>-8435.6</v>
          </cell>
          <cell r="AQ1113">
            <v>-4860.12</v>
          </cell>
          <cell r="AR1113">
            <v>-119139.06</v>
          </cell>
          <cell r="AS1113">
            <v>-6273.69</v>
          </cell>
          <cell r="AT1113">
            <v>-8260.67</v>
          </cell>
          <cell r="AU1113">
            <v>-7932.42</v>
          </cell>
          <cell r="AV1113">
            <v>-7196.57</v>
          </cell>
          <cell r="AW1113">
            <v>-11668.94</v>
          </cell>
          <cell r="AX1113">
            <v>-12636.33</v>
          </cell>
          <cell r="AY1113">
            <v>-15072.16</v>
          </cell>
          <cell r="AZ1113">
            <v>-14952.02</v>
          </cell>
          <cell r="BA1113">
            <v>-10181.48</v>
          </cell>
          <cell r="BB1113">
            <v>-10269.77</v>
          </cell>
          <cell r="BC1113">
            <v>-8971.44</v>
          </cell>
          <cell r="BD1113">
            <v>-5723.57</v>
          </cell>
          <cell r="BE1113">
            <v>-122500.54</v>
          </cell>
          <cell r="BF1113">
            <v>-6393.67</v>
          </cell>
          <cell r="BG1113">
            <v>-8729.2900000000009</v>
          </cell>
          <cell r="BH1113">
            <v>-8291.14</v>
          </cell>
          <cell r="BI1113">
            <v>-7507.71</v>
          </cell>
          <cell r="BJ1113">
            <v>-12867.55</v>
          </cell>
          <cell r="BK1113">
            <v>-14837.89</v>
          </cell>
          <cell r="BL1113">
            <v>-14800.59</v>
          </cell>
          <cell r="BM1113">
            <v>-15072.39</v>
          </cell>
          <cell r="BN1113">
            <v>-10992.13</v>
          </cell>
          <cell r="BO1113">
            <v>-10440.41</v>
          </cell>
          <cell r="BP1113">
            <v>-8431.0499999999993</v>
          </cell>
          <cell r="BQ1113">
            <v>-4136.71</v>
          </cell>
          <cell r="BR1113">
            <v>-107836.44</v>
          </cell>
          <cell r="BS1113">
            <v>-4751.1099999999997</v>
          </cell>
          <cell r="BT1113">
            <v>-6066.37</v>
          </cell>
          <cell r="BU1113">
            <v>-8053.44</v>
          </cell>
          <cell r="BV1113">
            <v>-8489.4</v>
          </cell>
          <cell r="BW1113">
            <v>-12833.69</v>
          </cell>
          <cell r="BX1113">
            <v>-15771.08</v>
          </cell>
          <cell r="BY1113">
            <v>-9981.5</v>
          </cell>
          <cell r="BZ1113">
            <v>-13359.95</v>
          </cell>
          <cell r="CA1113">
            <v>-10260.91</v>
          </cell>
          <cell r="CB1113">
            <v>-10335.56</v>
          </cell>
          <cell r="CC1113">
            <v>-6833.71</v>
          </cell>
          <cell r="CD1113">
            <v>-1099.72</v>
          </cell>
          <cell r="CE1113">
            <v>-94913.05</v>
          </cell>
          <cell r="CF1113">
            <v>-1421.92</v>
          </cell>
          <cell r="CG1113">
            <v>-4563.04</v>
          </cell>
          <cell r="CH1113">
            <v>-10001.81</v>
          </cell>
          <cell r="CI1113">
            <v>-11804.1</v>
          </cell>
          <cell r="CJ1113">
            <v>-12527.08</v>
          </cell>
          <cell r="CK1113">
            <v>-16748.54</v>
          </cell>
          <cell r="CL1113">
            <v>-4210.7700000000004</v>
          </cell>
          <cell r="CM1113">
            <v>-10276.14</v>
          </cell>
          <cell r="CN1113">
            <v>-11045.64</v>
          </cell>
          <cell r="CO1113">
            <v>-7006.13</v>
          </cell>
          <cell r="CP1113">
            <v>-4588.3500000000004</v>
          </cell>
          <cell r="CQ1113">
            <v>-719.53</v>
          </cell>
          <cell r="CR1113">
            <v>-378.29</v>
          </cell>
          <cell r="CS1113">
            <v>-4.87</v>
          </cell>
          <cell r="CT1113">
            <v>-18.73</v>
          </cell>
          <cell r="CU1113">
            <v>-62.43</v>
          </cell>
          <cell r="CV1113">
            <v>-55.18</v>
          </cell>
          <cell r="CW1113">
            <v>-41.31</v>
          </cell>
          <cell r="CX1113">
            <v>-61.83</v>
          </cell>
          <cell r="CY1113">
            <v>-13.32</v>
          </cell>
          <cell r="CZ1113">
            <v>-16.260000000000002</v>
          </cell>
          <cell r="DA1113">
            <v>-49.93</v>
          </cell>
          <cell r="DB1113">
            <v>-27.08</v>
          </cell>
          <cell r="DC1113">
            <v>-23.11</v>
          </cell>
          <cell r="DD1113">
            <v>-4.25</v>
          </cell>
          <cell r="DE1113">
            <v>-297.91000000000003</v>
          </cell>
          <cell r="DF1113">
            <v>-4.1900000000000004</v>
          </cell>
          <cell r="DG1113">
            <v>-19.309999999999999</v>
          </cell>
          <cell r="DH1113">
            <v>-43.54</v>
          </cell>
          <cell r="DI1113">
            <v>-48.78</v>
          </cell>
          <cell r="DJ1113">
            <v>-37.840000000000003</v>
          </cell>
          <cell r="DK1113">
            <v>-64.209999999999994</v>
          </cell>
          <cell r="DL1113">
            <v>-16.13</v>
          </cell>
          <cell r="DM1113">
            <v>-12.79</v>
          </cell>
          <cell r="DN1113">
            <v>-31.05</v>
          </cell>
          <cell r="DO1113">
            <v>-13.01</v>
          </cell>
          <cell r="DP1113">
            <v>-5.12</v>
          </cell>
          <cell r="DQ1113">
            <v>-1.92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-516.32000000000005</v>
          </cell>
          <cell r="G1114">
            <v>-271.92</v>
          </cell>
          <cell r="H1114">
            <v>-171.86</v>
          </cell>
          <cell r="I1114">
            <v>-2131.37</v>
          </cell>
          <cell r="J1114">
            <v>-387.5</v>
          </cell>
          <cell r="K1114">
            <v>-677.3</v>
          </cell>
          <cell r="L1114">
            <v>-973.4</v>
          </cell>
          <cell r="M1114">
            <v>-958.88</v>
          </cell>
          <cell r="N1114">
            <v>-651.69000000000005</v>
          </cell>
          <cell r="O1114">
            <v>-270.37</v>
          </cell>
          <cell r="P1114">
            <v>-221.67</v>
          </cell>
          <cell r="Q1114">
            <v>-179.99</v>
          </cell>
          <cell r="R1114">
            <v>-8247.36</v>
          </cell>
          <cell r="S1114">
            <v>-2023.21</v>
          </cell>
          <cell r="T1114">
            <v>-354</v>
          </cell>
          <cell r="U1114">
            <v>-194.46</v>
          </cell>
          <cell r="V1114">
            <v>-220.06</v>
          </cell>
          <cell r="W1114">
            <v>-3260.58</v>
          </cell>
          <cell r="X1114">
            <v>615.6</v>
          </cell>
          <cell r="Y1114">
            <v>-918.75</v>
          </cell>
          <cell r="Z1114">
            <v>-963.64</v>
          </cell>
          <cell r="AA1114">
            <v>-387.25</v>
          </cell>
          <cell r="AB1114">
            <v>-283.88</v>
          </cell>
          <cell r="AC1114">
            <v>-242.3</v>
          </cell>
          <cell r="AD1114">
            <v>-14.83</v>
          </cell>
          <cell r="AE1114">
            <v>-3299.68</v>
          </cell>
          <cell r="AF1114">
            <v>-27.76</v>
          </cell>
          <cell r="AG1114">
            <v>-146.91</v>
          </cell>
          <cell r="AH1114">
            <v>-84.07</v>
          </cell>
          <cell r="AI1114">
            <v>-122.13</v>
          </cell>
          <cell r="AJ1114">
            <v>-1.02</v>
          </cell>
          <cell r="AK1114">
            <v>-26.87</v>
          </cell>
          <cell r="AL1114">
            <v>-951.98</v>
          </cell>
          <cell r="AM1114">
            <v>-1106.79</v>
          </cell>
          <cell r="AN1114">
            <v>-389.55</v>
          </cell>
          <cell r="AO1114">
            <v>-338.54</v>
          </cell>
          <cell r="AP1114">
            <v>-90.05</v>
          </cell>
          <cell r="AQ1114">
            <v>-14.01</v>
          </cell>
          <cell r="AR1114">
            <v>-2811.32</v>
          </cell>
          <cell r="AS1114">
            <v>-39.82</v>
          </cell>
          <cell r="AT1114">
            <v>-15.02</v>
          </cell>
          <cell r="AU1114">
            <v>-119.72</v>
          </cell>
          <cell r="AV1114">
            <v>-203.01</v>
          </cell>
          <cell r="AW1114">
            <v>273.25</v>
          </cell>
          <cell r="AX1114">
            <v>-99.93</v>
          </cell>
          <cell r="AY1114">
            <v>-1000.32</v>
          </cell>
          <cell r="AZ1114">
            <v>-1000.82</v>
          </cell>
          <cell r="BA1114">
            <v>-288.36</v>
          </cell>
          <cell r="BB1114">
            <v>-131.61000000000001</v>
          </cell>
          <cell r="BC1114">
            <v>-181.13</v>
          </cell>
          <cell r="BD1114">
            <v>-4.83</v>
          </cell>
          <cell r="BE1114">
            <v>-1742.17</v>
          </cell>
          <cell r="BF1114">
            <v>-29.61</v>
          </cell>
          <cell r="BG1114">
            <v>-10.38</v>
          </cell>
          <cell r="BH1114">
            <v>-167.2</v>
          </cell>
          <cell r="BI1114">
            <v>-125.21</v>
          </cell>
          <cell r="BJ1114">
            <v>1495.29</v>
          </cell>
          <cell r="BK1114">
            <v>-180.7</v>
          </cell>
          <cell r="BL1114">
            <v>-936.58</v>
          </cell>
          <cell r="BM1114">
            <v>-1067.97</v>
          </cell>
          <cell r="BN1114">
            <v>-499.42</v>
          </cell>
          <cell r="BO1114">
            <v>-103.9</v>
          </cell>
          <cell r="BP1114">
            <v>-83.41</v>
          </cell>
          <cell r="BQ1114">
            <v>-33.090000000000003</v>
          </cell>
          <cell r="BR1114">
            <v>-5484.74</v>
          </cell>
          <cell r="BS1114">
            <v>-35.840000000000003</v>
          </cell>
          <cell r="BT1114">
            <v>-40.659999999999997</v>
          </cell>
          <cell r="BU1114">
            <v>-196.2</v>
          </cell>
          <cell r="BV1114">
            <v>-212.13</v>
          </cell>
          <cell r="BW1114">
            <v>-1.1100000000000001</v>
          </cell>
          <cell r="BX1114">
            <v>-221.78</v>
          </cell>
          <cell r="BY1114">
            <v>-3304.52</v>
          </cell>
          <cell r="BZ1114">
            <v>-707.83</v>
          </cell>
          <cell r="CA1114">
            <v>-511.25</v>
          </cell>
          <cell r="CB1114">
            <v>-227.19</v>
          </cell>
          <cell r="CC1114">
            <v>-25.8</v>
          </cell>
          <cell r="CD1114">
            <v>-0.43</v>
          </cell>
          <cell r="CE1114">
            <v>-5405.05</v>
          </cell>
          <cell r="CF1114">
            <v>-0.16</v>
          </cell>
          <cell r="CG1114">
            <v>-12.29</v>
          </cell>
          <cell r="CH1114">
            <v>-15.58</v>
          </cell>
          <cell r="CI1114">
            <v>-304.63</v>
          </cell>
          <cell r="CJ1114">
            <v>-52.72</v>
          </cell>
          <cell r="CK1114">
            <v>-2851.68</v>
          </cell>
          <cell r="CL1114">
            <v>-391.99</v>
          </cell>
          <cell r="CM1114">
            <v>-958.51</v>
          </cell>
          <cell r="CN1114">
            <v>-395.15</v>
          </cell>
          <cell r="CO1114">
            <v>-337.81</v>
          </cell>
          <cell r="CP1114">
            <v>-71.84</v>
          </cell>
          <cell r="CQ1114">
            <v>-12.68</v>
          </cell>
          <cell r="CR1114">
            <v>-31.45</v>
          </cell>
          <cell r="CS1114">
            <v>-0.02</v>
          </cell>
          <cell r="CT1114">
            <v>-0.17</v>
          </cell>
          <cell r="CU1114">
            <v>-0.63</v>
          </cell>
          <cell r="CV1114">
            <v>-6.25</v>
          </cell>
          <cell r="CW1114">
            <v>-0.11</v>
          </cell>
          <cell r="CX1114">
            <v>-4.9000000000000004</v>
          </cell>
          <cell r="CY1114">
            <v>-3.59</v>
          </cell>
          <cell r="CZ1114">
            <v>-3.68</v>
          </cell>
          <cell r="DA1114">
            <v>-9.0299999999999994</v>
          </cell>
          <cell r="DB1114">
            <v>-2.06</v>
          </cell>
          <cell r="DC1114">
            <v>-0.97</v>
          </cell>
          <cell r="DD1114">
            <v>-0.05</v>
          </cell>
          <cell r="DE1114">
            <v>-18.46</v>
          </cell>
          <cell r="DF1114">
            <v>-0.08</v>
          </cell>
          <cell r="DG1114">
            <v>-0.06</v>
          </cell>
          <cell r="DH1114">
            <v>-0.01</v>
          </cell>
          <cell r="DI1114">
            <v>-0.79</v>
          </cell>
          <cell r="DJ1114">
            <v>-0.05</v>
          </cell>
          <cell r="DK1114">
            <v>-4.55</v>
          </cell>
          <cell r="DL1114">
            <v>-1.8</v>
          </cell>
          <cell r="DM1114">
            <v>-2.9</v>
          </cell>
          <cell r="DN1114">
            <v>-6.12</v>
          </cell>
          <cell r="DO1114">
            <v>-0.93</v>
          </cell>
          <cell r="DP1114">
            <v>-1.02</v>
          </cell>
          <cell r="DQ1114">
            <v>-0.15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-9.44</v>
          </cell>
          <cell r="G1115">
            <v>0</v>
          </cell>
          <cell r="H1115">
            <v>18.89</v>
          </cell>
          <cell r="I1115">
            <v>18.89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9.44</v>
          </cell>
          <cell r="R1115">
            <v>-28.6</v>
          </cell>
          <cell r="S1115">
            <v>28.33</v>
          </cell>
          <cell r="T1115">
            <v>0</v>
          </cell>
          <cell r="U1115">
            <v>-47.22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-0.27</v>
          </cell>
          <cell r="AA1115">
            <v>0</v>
          </cell>
          <cell r="AB1115">
            <v>0</v>
          </cell>
          <cell r="AC1115">
            <v>-9.44</v>
          </cell>
          <cell r="AD1115">
            <v>0</v>
          </cell>
          <cell r="AE1115">
            <v>66.11</v>
          </cell>
          <cell r="AF1115">
            <v>28.33</v>
          </cell>
          <cell r="AG1115">
            <v>9.44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9.44</v>
          </cell>
          <cell r="AP1115">
            <v>9.44</v>
          </cell>
          <cell r="AQ1115">
            <v>9.44</v>
          </cell>
          <cell r="AR1115">
            <v>75.150000000000006</v>
          </cell>
          <cell r="AS1115">
            <v>28.33</v>
          </cell>
          <cell r="AT1115">
            <v>0</v>
          </cell>
          <cell r="AU1115">
            <v>18.89</v>
          </cell>
          <cell r="AV1115">
            <v>-9.44</v>
          </cell>
          <cell r="AW1115">
            <v>9.44</v>
          </cell>
          <cell r="AX1115">
            <v>0</v>
          </cell>
          <cell r="AY1115">
            <v>9.0500000000000007</v>
          </cell>
          <cell r="AZ1115">
            <v>0</v>
          </cell>
          <cell r="BA1115">
            <v>0</v>
          </cell>
          <cell r="BB1115">
            <v>0</v>
          </cell>
          <cell r="BC1115">
            <v>-9.44</v>
          </cell>
          <cell r="BD1115">
            <v>28.33</v>
          </cell>
          <cell r="BE1115">
            <v>46.52</v>
          </cell>
          <cell r="BF1115">
            <v>18.89</v>
          </cell>
          <cell r="BG1115">
            <v>0</v>
          </cell>
          <cell r="BH1115">
            <v>0</v>
          </cell>
          <cell r="BI1115">
            <v>-18.89</v>
          </cell>
          <cell r="BJ1115">
            <v>37.78</v>
          </cell>
          <cell r="BK1115">
            <v>0</v>
          </cell>
          <cell r="BL1115">
            <v>9.02</v>
          </cell>
          <cell r="BM1115">
            <v>-0.27</v>
          </cell>
          <cell r="BN1115">
            <v>0</v>
          </cell>
          <cell r="BO1115">
            <v>0</v>
          </cell>
          <cell r="BP1115">
            <v>-56.66</v>
          </cell>
          <cell r="BQ1115">
            <v>56.66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-7947.05</v>
          </cell>
          <cell r="G1116">
            <v>-7294.43</v>
          </cell>
          <cell r="H1116">
            <v>-5599.83</v>
          </cell>
          <cell r="I1116">
            <v>-4164.6899999999996</v>
          </cell>
          <cell r="J1116">
            <v>-7905.02</v>
          </cell>
          <cell r="K1116">
            <v>-10015.549999999999</v>
          </cell>
          <cell r="L1116">
            <v>-16193.14</v>
          </cell>
          <cell r="M1116">
            <v>-15930.14</v>
          </cell>
          <cell r="N1116">
            <v>-10225.629999999999</v>
          </cell>
          <cell r="O1116">
            <v>-9370.69</v>
          </cell>
          <cell r="P1116">
            <v>-7687.69</v>
          </cell>
          <cell r="Q1116">
            <v>-6778.47</v>
          </cell>
          <cell r="R1116">
            <v>-117362.7</v>
          </cell>
          <cell r="S1116">
            <v>-9205.6</v>
          </cell>
          <cell r="T1116">
            <v>-6963.41</v>
          </cell>
          <cell r="U1116">
            <v>-5607.35</v>
          </cell>
          <cell r="V1116">
            <v>-5269.19</v>
          </cell>
          <cell r="W1116">
            <v>-10954.8</v>
          </cell>
          <cell r="X1116">
            <v>-11782.61</v>
          </cell>
          <cell r="Y1116">
            <v>-16852.830000000002</v>
          </cell>
          <cell r="Z1116">
            <v>-16442.16</v>
          </cell>
          <cell r="AA1116">
            <v>-10761.69</v>
          </cell>
          <cell r="AB1116">
            <v>-9533.5300000000007</v>
          </cell>
          <cell r="AC1116">
            <v>-7644.69</v>
          </cell>
          <cell r="AD1116">
            <v>-6344.83</v>
          </cell>
          <cell r="AE1116">
            <v>-116265.79</v>
          </cell>
          <cell r="AF1116">
            <v>-7861.02</v>
          </cell>
          <cell r="AG1116">
            <v>-7694.73</v>
          </cell>
          <cell r="AH1116">
            <v>-7254.9</v>
          </cell>
          <cell r="AI1116">
            <v>-6169.23</v>
          </cell>
          <cell r="AJ1116">
            <v>-10760.9</v>
          </cell>
          <cell r="AK1116">
            <v>-10883.3</v>
          </cell>
          <cell r="AL1116">
            <v>-16954.02</v>
          </cell>
          <cell r="AM1116">
            <v>-15349.02</v>
          </cell>
          <cell r="AN1116">
            <v>-9982.3700000000008</v>
          </cell>
          <cell r="AO1116">
            <v>-9975.39</v>
          </cell>
          <cell r="AP1116">
            <v>-8516.2099999999991</v>
          </cell>
          <cell r="AQ1116">
            <v>-4864.68</v>
          </cell>
          <cell r="AR1116">
            <v>-121875.23</v>
          </cell>
          <cell r="AS1116">
            <v>-6285.18</v>
          </cell>
          <cell r="AT1116">
            <v>-8275.69</v>
          </cell>
          <cell r="AU1116">
            <v>-8033.26</v>
          </cell>
          <cell r="AV1116">
            <v>-7409.02</v>
          </cell>
          <cell r="AW1116">
            <v>-11386.25</v>
          </cell>
          <cell r="AX1116">
            <v>-12736.26</v>
          </cell>
          <cell r="AY1116">
            <v>-16063.43</v>
          </cell>
          <cell r="AZ1116">
            <v>-15952.84</v>
          </cell>
          <cell r="BA1116">
            <v>-10469.84</v>
          </cell>
          <cell r="BB1116">
            <v>-10401.370000000001</v>
          </cell>
          <cell r="BC1116">
            <v>-9162.01</v>
          </cell>
          <cell r="BD1116">
            <v>-5700.07</v>
          </cell>
          <cell r="BE1116">
            <v>-124196.19</v>
          </cell>
          <cell r="BF1116">
            <v>-6404.39</v>
          </cell>
          <cell r="BG1116">
            <v>-8739.67</v>
          </cell>
          <cell r="BH1116">
            <v>-8458.34</v>
          </cell>
          <cell r="BI1116">
            <v>-7651.81</v>
          </cell>
          <cell r="BJ1116">
            <v>-11334.49</v>
          </cell>
          <cell r="BK1116">
            <v>-15018.59</v>
          </cell>
          <cell r="BL1116">
            <v>-15728.16</v>
          </cell>
          <cell r="BM1116">
            <v>-16140.63</v>
          </cell>
          <cell r="BN1116">
            <v>-11491.56</v>
          </cell>
          <cell r="BO1116">
            <v>-10544.31</v>
          </cell>
          <cell r="BP1116">
            <v>-8571.1200000000008</v>
          </cell>
          <cell r="BQ1116">
            <v>-4113.1400000000003</v>
          </cell>
          <cell r="BR1116">
            <v>-113321.18</v>
          </cell>
          <cell r="BS1116">
            <v>-4786.9399999999996</v>
          </cell>
          <cell r="BT1116">
            <v>-6107.04</v>
          </cell>
          <cell r="BU1116">
            <v>-8249.64</v>
          </cell>
          <cell r="BV1116">
            <v>-8701.5300000000007</v>
          </cell>
          <cell r="BW1116">
            <v>-12834.8</v>
          </cell>
          <cell r="BX1116">
            <v>-15992.86</v>
          </cell>
          <cell r="BY1116">
            <v>-13286.02</v>
          </cell>
          <cell r="BZ1116">
            <v>-14067.77</v>
          </cell>
          <cell r="CA1116">
            <v>-10772.16</v>
          </cell>
          <cell r="CB1116">
            <v>-10562.76</v>
          </cell>
          <cell r="CC1116">
            <v>-6859.51</v>
          </cell>
          <cell r="CD1116">
            <v>-1100.1500000000001</v>
          </cell>
          <cell r="CE1116">
            <v>-100318.1</v>
          </cell>
          <cell r="CF1116">
            <v>-1422.08</v>
          </cell>
          <cell r="CG1116">
            <v>-4575.33</v>
          </cell>
          <cell r="CH1116">
            <v>-10017.39</v>
          </cell>
          <cell r="CI1116">
            <v>-12108.73</v>
          </cell>
          <cell r="CJ1116">
            <v>-12579.8</v>
          </cell>
          <cell r="CK1116">
            <v>-19600.22</v>
          </cell>
          <cell r="CL1116">
            <v>-4602.76</v>
          </cell>
          <cell r="CM1116">
            <v>-11234.65</v>
          </cell>
          <cell r="CN1116">
            <v>-11440.79</v>
          </cell>
          <cell r="CO1116">
            <v>-7343.94</v>
          </cell>
          <cell r="CP1116">
            <v>-4660.1899999999996</v>
          </cell>
          <cell r="CQ1116">
            <v>-732.21</v>
          </cell>
          <cell r="CR1116">
            <v>-409.74</v>
          </cell>
          <cell r="CS1116">
            <v>-4.8899999999999997</v>
          </cell>
          <cell r="CT1116">
            <v>-18.89</v>
          </cell>
          <cell r="CU1116">
            <v>-63.06</v>
          </cell>
          <cell r="CV1116">
            <v>-61.43</v>
          </cell>
          <cell r="CW1116">
            <v>-41.43</v>
          </cell>
          <cell r="CX1116">
            <v>-66.72</v>
          </cell>
          <cell r="CY1116">
            <v>-16.899999999999999</v>
          </cell>
          <cell r="CZ1116">
            <v>-19.940000000000001</v>
          </cell>
          <cell r="DA1116">
            <v>-58.96</v>
          </cell>
          <cell r="DB1116">
            <v>-29.14</v>
          </cell>
          <cell r="DC1116">
            <v>-24.08</v>
          </cell>
          <cell r="DD1116">
            <v>-4.3</v>
          </cell>
          <cell r="DE1116">
            <v>-316.37</v>
          </cell>
          <cell r="DF1116">
            <v>-4.2699999999999996</v>
          </cell>
          <cell r="DG1116">
            <v>-19.38</v>
          </cell>
          <cell r="DH1116">
            <v>-43.55</v>
          </cell>
          <cell r="DI1116">
            <v>-49.57</v>
          </cell>
          <cell r="DJ1116">
            <v>-37.89</v>
          </cell>
          <cell r="DK1116">
            <v>-68.760000000000005</v>
          </cell>
          <cell r="DL1116">
            <v>-17.940000000000001</v>
          </cell>
          <cell r="DM1116">
            <v>-15.69</v>
          </cell>
          <cell r="DN1116">
            <v>-37.17</v>
          </cell>
          <cell r="DO1116">
            <v>-13.94</v>
          </cell>
          <cell r="DP1116">
            <v>-6.14</v>
          </cell>
          <cell r="DQ1116">
            <v>-2.0699999999999998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-117334.09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-116331.9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-121950.38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-124242.72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-113321.18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-100318.1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-409.74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-316.37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-117334.09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-116331.9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-121950.38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-124242.72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-113321.18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-100318.1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-409.74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-316.37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-1210.6400000000001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-1434.78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-1303.48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-1587.73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-1828.1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-1902.44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-17.39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-5.54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-1210.6400000000001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-1434.78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-1303.48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-1587.73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-1828.1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-1902.44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-17.39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-5.54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definedNames>
      <definedName name="Study_Name" refersTo="='Table 5'!$M$4"/>
    </definedNames>
    <sheetDataSet>
      <sheetData sheetId="0"/>
      <sheetData sheetId="1"/>
      <sheetData sheetId="2">
        <row r="8">
          <cell r="I8">
            <v>1</v>
          </cell>
        </row>
        <row r="13">
          <cell r="B13">
            <v>2018</v>
          </cell>
          <cell r="C13">
            <v>0</v>
          </cell>
          <cell r="E13">
            <v>23.285377049626497</v>
          </cell>
          <cell r="G13">
            <v>23.285377049626497</v>
          </cell>
        </row>
        <row r="14">
          <cell r="B14">
            <v>2019</v>
          </cell>
          <cell r="C14">
            <v>0</v>
          </cell>
          <cell r="D14" t="str">
            <v/>
          </cell>
          <cell r="E14">
            <v>19.805944887912229</v>
          </cell>
          <cell r="G14">
            <v>19.805944887912229</v>
          </cell>
        </row>
        <row r="15">
          <cell r="B15">
            <v>2020</v>
          </cell>
          <cell r="C15">
            <v>0</v>
          </cell>
          <cell r="D15" t="str">
            <v/>
          </cell>
          <cell r="E15">
            <v>18.687466080227146</v>
          </cell>
          <cell r="G15">
            <v>18.687466080227146</v>
          </cell>
        </row>
        <row r="16">
          <cell r="B16">
            <v>2021</v>
          </cell>
          <cell r="C16">
            <v>0</v>
          </cell>
          <cell r="D16" t="str">
            <v/>
          </cell>
          <cell r="E16">
            <v>19.305565809410666</v>
          </cell>
          <cell r="G16">
            <v>19.305565809410666</v>
          </cell>
        </row>
        <row r="17">
          <cell r="B17">
            <v>2022</v>
          </cell>
          <cell r="C17">
            <v>0</v>
          </cell>
          <cell r="D17" t="str">
            <v/>
          </cell>
          <cell r="E17">
            <v>20.936317817047879</v>
          </cell>
          <cell r="G17">
            <v>20.936317817047879</v>
          </cell>
          <cell r="I17">
            <v>0</v>
          </cell>
        </row>
        <row r="18">
          <cell r="B18">
            <v>2023</v>
          </cell>
          <cell r="C18">
            <v>0</v>
          </cell>
          <cell r="D18" t="str">
            <v/>
          </cell>
          <cell r="E18">
            <v>23.203732570759311</v>
          </cell>
          <cell r="G18">
            <v>23.203732570759311</v>
          </cell>
          <cell r="I18">
            <v>0</v>
          </cell>
        </row>
        <row r="19">
          <cell r="B19">
            <v>2024</v>
          </cell>
          <cell r="C19">
            <v>0</v>
          </cell>
          <cell r="D19" t="str">
            <v/>
          </cell>
          <cell r="E19">
            <v>25.832597055850492</v>
          </cell>
          <cell r="G19">
            <v>25.832597055850492</v>
          </cell>
          <cell r="I19">
            <v>1</v>
          </cell>
        </row>
        <row r="20">
          <cell r="B20">
            <v>2025</v>
          </cell>
          <cell r="C20">
            <v>0</v>
          </cell>
          <cell r="D20" t="str">
            <v/>
          </cell>
          <cell r="E20">
            <v>28.575833618291764</v>
          </cell>
          <cell r="G20">
            <v>28.575833618291764</v>
          </cell>
        </row>
        <row r="21">
          <cell r="B21">
            <v>2026</v>
          </cell>
          <cell r="C21">
            <v>0</v>
          </cell>
          <cell r="D21" t="str">
            <v/>
          </cell>
          <cell r="E21">
            <v>32.734699382605591</v>
          </cell>
          <cell r="G21">
            <v>32.734699382605591</v>
          </cell>
        </row>
        <row r="22">
          <cell r="B22">
            <v>2027</v>
          </cell>
          <cell r="C22">
            <v>0</v>
          </cell>
          <cell r="D22" t="str">
            <v/>
          </cell>
          <cell r="E22">
            <v>35.48925328005118</v>
          </cell>
          <cell r="G22">
            <v>35.48925328005118</v>
          </cell>
        </row>
        <row r="23">
          <cell r="B23">
            <v>2028</v>
          </cell>
          <cell r="C23">
            <v>0</v>
          </cell>
          <cell r="D23" t="str">
            <v/>
          </cell>
          <cell r="E23">
            <v>35.174558564449534</v>
          </cell>
          <cell r="G23">
            <v>35.174558564449534</v>
          </cell>
        </row>
        <row r="24">
          <cell r="B24">
            <v>2029</v>
          </cell>
          <cell r="C24">
            <v>0</v>
          </cell>
          <cell r="D24" t="str">
            <v/>
          </cell>
          <cell r="E24">
            <v>37.999464625493275</v>
          </cell>
          <cell r="G24">
            <v>37.999464625493275</v>
          </cell>
        </row>
        <row r="25">
          <cell r="B25">
            <v>2030</v>
          </cell>
          <cell r="C25">
            <v>146.88</v>
          </cell>
          <cell r="D25" t="str">
            <v>(4)</v>
          </cell>
          <cell r="E25">
            <v>34.324837329855349</v>
          </cell>
          <cell r="G25">
            <v>54.050864727115624</v>
          </cell>
        </row>
        <row r="26">
          <cell r="B26">
            <v>2031</v>
          </cell>
          <cell r="C26">
            <v>150.27000000000001</v>
          </cell>
          <cell r="D26" t="str">
            <v/>
          </cell>
          <cell r="E26">
            <v>35.432903076486937</v>
          </cell>
          <cell r="G26">
            <v>55.614208475358815</v>
          </cell>
        </row>
        <row r="27">
          <cell r="B27">
            <v>2032</v>
          </cell>
          <cell r="C27">
            <v>153.72</v>
          </cell>
          <cell r="D27" t="str">
            <v/>
          </cell>
          <cell r="E27">
            <v>36.559208255872164</v>
          </cell>
          <cell r="G27">
            <v>57.147443549989809</v>
          </cell>
        </row>
        <row r="28">
          <cell r="B28">
            <v>2033</v>
          </cell>
          <cell r="C28">
            <v>0</v>
          </cell>
          <cell r="D28" t="str">
            <v/>
          </cell>
          <cell r="E28">
            <v>0</v>
          </cell>
          <cell r="G28">
            <v>0</v>
          </cell>
        </row>
        <row r="29">
          <cell r="B29">
            <v>2034</v>
          </cell>
          <cell r="C29">
            <v>0</v>
          </cell>
          <cell r="D29" t="str">
            <v/>
          </cell>
          <cell r="E29">
            <v>0</v>
          </cell>
          <cell r="G29">
            <v>0</v>
          </cell>
        </row>
        <row r="30">
          <cell r="B30">
            <v>2035</v>
          </cell>
          <cell r="C30">
            <v>0</v>
          </cell>
          <cell r="D30" t="str">
            <v/>
          </cell>
          <cell r="E30">
            <v>0</v>
          </cell>
          <cell r="G30">
            <v>0</v>
          </cell>
        </row>
        <row r="31">
          <cell r="B31">
            <v>2036</v>
          </cell>
          <cell r="C31">
            <v>0</v>
          </cell>
          <cell r="D31" t="str">
            <v/>
          </cell>
          <cell r="E31">
            <v>0</v>
          </cell>
          <cell r="G31">
            <v>0</v>
          </cell>
        </row>
        <row r="32">
          <cell r="B32">
            <v>2037</v>
          </cell>
          <cell r="C32">
            <v>0</v>
          </cell>
          <cell r="D32" t="str">
            <v/>
          </cell>
          <cell r="E32">
            <v>0</v>
          </cell>
          <cell r="G32">
            <v>0</v>
          </cell>
        </row>
        <row r="33">
          <cell r="B33">
            <v>2038</v>
          </cell>
          <cell r="C33">
            <v>0</v>
          </cell>
          <cell r="D33" t="str">
            <v/>
          </cell>
          <cell r="E33">
            <v>0</v>
          </cell>
          <cell r="G33">
            <v>0</v>
          </cell>
        </row>
        <row r="34">
          <cell r="I34" t="str">
            <v>Discount Rate - 2015 IRP Page 141</v>
          </cell>
        </row>
        <row r="35">
          <cell r="I35">
            <v>6.6600000000000006E-2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T8" t="str">
            <v>(a)/(c)</v>
          </cell>
          <cell r="U8" t="str">
            <v>(b)/(c)</v>
          </cell>
        </row>
        <row r="10"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47">
          <cell r="U47">
            <v>0.84603740708183717</v>
          </cell>
          <cell r="V47">
            <v>0.15396259291816258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Queue"/>
      <sheetName val="Profile"/>
      <sheetName val="Signed QFs"/>
      <sheetName val="Displacement"/>
      <sheetName val="Displacement Source Base"/>
      <sheetName val="Displacement Source AC"/>
      <sheetName val="Solar Displacement Base"/>
      <sheetName val="Solar Displacement AC"/>
      <sheetName val="ProfileWind1"/>
      <sheetName val="ProfileWind3"/>
      <sheetName val="ProfileWind4"/>
      <sheetName val="ProfileWind5"/>
      <sheetName val="101.2 - UT 2017"/>
    </sheetNames>
    <sheetDataSet>
      <sheetData sheetId="0">
        <row r="1">
          <cell r="N1" t="str">
            <v>101.2 - UT 2017.Q1 - PDDRR - CONF _2017 05 24 (2405.44 MW) Solar T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C2" t="str">
            <v>IRP17 Yakima Solar</v>
          </cell>
          <cell r="I2">
            <v>0.53861399146353772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</row>
        <row r="3">
          <cell r="C3" t="str">
            <v>IRP17 Utah South Solar</v>
          </cell>
          <cell r="I3">
            <v>0.59672377662708742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43.700400000000045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</row>
        <row r="4">
          <cell r="C4" t="str">
            <v>IRP17 Aeolus Wind</v>
          </cell>
          <cell r="I4">
            <v>0.158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</row>
        <row r="5">
          <cell r="C5" t="str">
            <v>IRP17 Dave Johnston Wind</v>
          </cell>
          <cell r="I5">
            <v>0.158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</row>
        <row r="6">
          <cell r="C6" t="str">
            <v>IRP17 Goshen Wind 2</v>
          </cell>
          <cell r="I6">
            <v>0.158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</row>
        <row r="7">
          <cell r="C7" t="str">
            <v>IRP17 - 2029 - 30 MW Geothermal West</v>
          </cell>
          <cell r="I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</row>
        <row r="8">
          <cell r="C8" t="str">
            <v>IRP17 - 2029 - 200 MW SCCT - Utah N</v>
          </cell>
          <cell r="I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</row>
        <row r="9">
          <cell r="C9" t="str">
            <v>IRP17 - 2030 - 436 MW CCCT - West M</v>
          </cell>
          <cell r="I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</row>
        <row r="10">
          <cell r="C10" t="str">
            <v>IRP17 - 2033 - 477 MW CCCT - Wyo NE</v>
          </cell>
          <cell r="I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C11" t="str">
            <v>IRP17 - 2033 - 200 MW SCCT - Wyo NE</v>
          </cell>
          <cell r="I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6">
          <cell r="C16" t="str">
            <v>QF Name</v>
          </cell>
          <cell r="I16" t="str">
            <v>Capacity Contribution</v>
          </cell>
          <cell r="DR16">
            <v>2017</v>
          </cell>
          <cell r="DS16">
            <v>2018</v>
          </cell>
          <cell r="DT16">
            <v>2019</v>
          </cell>
          <cell r="DU16">
            <v>2020</v>
          </cell>
          <cell r="DV16">
            <v>2021</v>
          </cell>
          <cell r="DW16">
            <v>2022</v>
          </cell>
          <cell r="DX16">
            <v>2023</v>
          </cell>
          <cell r="DY16">
            <v>2024</v>
          </cell>
          <cell r="DZ16">
            <v>2025</v>
          </cell>
          <cell r="EA16">
            <v>2026</v>
          </cell>
          <cell r="EB16">
            <v>2027</v>
          </cell>
          <cell r="EC16">
            <v>2028</v>
          </cell>
          <cell r="ED16">
            <v>2029</v>
          </cell>
          <cell r="EE16">
            <v>2030</v>
          </cell>
          <cell r="EF16">
            <v>2031</v>
          </cell>
          <cell r="EG16">
            <v>2032</v>
          </cell>
          <cell r="EH16">
            <v>2033</v>
          </cell>
          <cell r="EI16">
            <v>2034</v>
          </cell>
          <cell r="EJ16">
            <v>2035</v>
          </cell>
          <cell r="EK16">
            <v>2036</v>
          </cell>
          <cell r="EL16">
            <v>2037</v>
          </cell>
          <cell r="EM16">
            <v>2038</v>
          </cell>
          <cell r="EN16">
            <v>2039</v>
          </cell>
          <cell r="EO16">
            <v>2040</v>
          </cell>
        </row>
        <row r="17">
          <cell r="C17" t="str">
            <v>Placeholder - Signed</v>
          </cell>
        </row>
        <row r="18">
          <cell r="C18" t="str">
            <v>Boswell Springs I Wind</v>
          </cell>
          <cell r="I18">
            <v>0.158</v>
          </cell>
        </row>
        <row r="19">
          <cell r="C19" t="str">
            <v>Boswell Springs II Wind</v>
          </cell>
          <cell r="I19">
            <v>0.158</v>
          </cell>
        </row>
        <row r="20">
          <cell r="C20" t="str">
            <v>Boswell Springs III Wind</v>
          </cell>
          <cell r="I20">
            <v>0.158</v>
          </cell>
        </row>
        <row r="21">
          <cell r="C21" t="str">
            <v>Boswell Springs IV Wind</v>
          </cell>
          <cell r="I21">
            <v>0.158</v>
          </cell>
        </row>
        <row r="22">
          <cell r="C22" t="str">
            <v>Glen Canyon A Solar QF</v>
          </cell>
          <cell r="I22">
            <v>0.59699999999999998</v>
          </cell>
        </row>
        <row r="23">
          <cell r="C23" t="str">
            <v>Glen Canyon B Solar QF</v>
          </cell>
          <cell r="I23">
            <v>0.59699999999999998</v>
          </cell>
        </row>
        <row r="24">
          <cell r="C24" t="str">
            <v>Placeholder - Potential</v>
          </cell>
        </row>
        <row r="25">
          <cell r="C25" t="str">
            <v>Pryor Caves Wind</v>
          </cell>
          <cell r="I25">
            <v>0.158</v>
          </cell>
        </row>
        <row r="26">
          <cell r="C26" t="str">
            <v>Horse Thief Wind</v>
          </cell>
          <cell r="I26">
            <v>0.158</v>
          </cell>
        </row>
        <row r="27">
          <cell r="C27" t="str">
            <v>Mud Springs Wind</v>
          </cell>
          <cell r="I27">
            <v>0.158</v>
          </cell>
        </row>
        <row r="28">
          <cell r="C28" t="str">
            <v>Grass Butte Solar</v>
          </cell>
          <cell r="I28">
            <v>0.64800000000000002</v>
          </cell>
        </row>
        <row r="29">
          <cell r="C29" t="str">
            <v>Sparrow Solar</v>
          </cell>
          <cell r="I29">
            <v>0.64800000000000002</v>
          </cell>
        </row>
        <row r="30">
          <cell r="C30" t="str">
            <v>Ochoco Solar</v>
          </cell>
          <cell r="I30">
            <v>0.64800000000000002</v>
          </cell>
        </row>
        <row r="31">
          <cell r="C31" t="str">
            <v>Ringtail Solar</v>
          </cell>
          <cell r="I31">
            <v>0.64800000000000002</v>
          </cell>
        </row>
        <row r="32">
          <cell r="C32" t="str">
            <v>Fremont Solar</v>
          </cell>
          <cell r="I32">
            <v>0.59699999999999998</v>
          </cell>
        </row>
        <row r="33">
          <cell r="C33" t="str">
            <v>Milford Solar</v>
          </cell>
          <cell r="I33">
            <v>0.59699999999999998</v>
          </cell>
        </row>
        <row r="34">
          <cell r="C34" t="str">
            <v>Rush Lake Solar</v>
          </cell>
          <cell r="I34">
            <v>0.59699999999999998</v>
          </cell>
        </row>
        <row r="35">
          <cell r="C35" t="str">
            <v>Rock Creek I Wind</v>
          </cell>
          <cell r="I35">
            <v>0.158</v>
          </cell>
        </row>
        <row r="36">
          <cell r="C36" t="str">
            <v>Rock Creek II Wind</v>
          </cell>
          <cell r="I36">
            <v>0.158</v>
          </cell>
        </row>
        <row r="37">
          <cell r="C37" t="str">
            <v>Rock Creek III Wind</v>
          </cell>
          <cell r="I37">
            <v>0.158</v>
          </cell>
        </row>
        <row r="38">
          <cell r="C38" t="str">
            <v>Rock Creek IV Wind</v>
          </cell>
          <cell r="I38">
            <v>0.158</v>
          </cell>
        </row>
        <row r="39">
          <cell r="C39" t="str">
            <v>Oregon Potential Solar</v>
          </cell>
          <cell r="I39">
            <v>0.64803174039612632</v>
          </cell>
        </row>
        <row r="40">
          <cell r="C40" t="str">
            <v>Faraday II Solar</v>
          </cell>
          <cell r="I40">
            <v>0.59699999999999998</v>
          </cell>
        </row>
        <row r="41">
          <cell r="C41" t="str">
            <v>Faraday IV Solar</v>
          </cell>
          <cell r="I41">
            <v>0.59699999999999998</v>
          </cell>
        </row>
        <row r="42">
          <cell r="C42" t="str">
            <v>Faraday VI Solar</v>
          </cell>
          <cell r="I42">
            <v>0.59699999999999998</v>
          </cell>
        </row>
        <row r="43">
          <cell r="C43" t="str">
            <v>Faraday VIII Solar</v>
          </cell>
          <cell r="I43">
            <v>0.59699999999999998</v>
          </cell>
        </row>
        <row r="44">
          <cell r="C44" t="str">
            <v>Faraday X Solar</v>
          </cell>
          <cell r="I44">
            <v>0.59699999999999998</v>
          </cell>
        </row>
        <row r="45">
          <cell r="C45" t="str">
            <v>Faraday XII Solar</v>
          </cell>
          <cell r="I45">
            <v>0.59699999999999998</v>
          </cell>
        </row>
        <row r="46">
          <cell r="C46" t="str">
            <v>Faraday XIV Solar</v>
          </cell>
          <cell r="I46">
            <v>0.59699999999999998</v>
          </cell>
        </row>
        <row r="47">
          <cell r="C47" t="str">
            <v>Hornet PV1-3 Solar</v>
          </cell>
          <cell r="I47">
            <v>0.64800000000000002</v>
          </cell>
        </row>
        <row r="48">
          <cell r="C48" t="str">
            <v>Cove Mtn Solar</v>
          </cell>
          <cell r="I48">
            <v>0.59699999999999998</v>
          </cell>
        </row>
        <row r="49">
          <cell r="C49" t="str">
            <v>Homestead I Solar</v>
          </cell>
          <cell r="I49">
            <v>0.59699999999999998</v>
          </cell>
        </row>
        <row r="50">
          <cell r="C50" t="str">
            <v>Sheep Dip Solar</v>
          </cell>
          <cell r="I50">
            <v>0.59699999999999998</v>
          </cell>
        </row>
        <row r="51">
          <cell r="C51" t="str">
            <v>Homestead II Solar</v>
          </cell>
          <cell r="I51">
            <v>0.59699999999999998</v>
          </cell>
        </row>
        <row r="52">
          <cell r="C52" t="str">
            <v>Homestead III Solar</v>
          </cell>
          <cell r="I52">
            <v>0.59699999999999998</v>
          </cell>
        </row>
        <row r="53">
          <cell r="C53" t="str">
            <v>Glen Canyon C Solar</v>
          </cell>
          <cell r="I53">
            <v>6.0999999999999999E-2</v>
          </cell>
        </row>
        <row r="54">
          <cell r="C54" t="str">
            <v>Rimrock Solar</v>
          </cell>
          <cell r="I54">
            <v>0.64800000000000002</v>
          </cell>
        </row>
        <row r="55">
          <cell r="C55" t="str">
            <v>Clover Creek Solar</v>
          </cell>
          <cell r="I55">
            <v>0.59699999999999998</v>
          </cell>
        </row>
        <row r="56">
          <cell r="C56" t="str">
            <v>Goshen Valley I Solar</v>
          </cell>
          <cell r="I56">
            <v>0.59699999999999998</v>
          </cell>
        </row>
        <row r="57">
          <cell r="C57" t="str">
            <v>Goshen Valley II Solar</v>
          </cell>
          <cell r="I57">
            <v>0.59699999999999998</v>
          </cell>
        </row>
        <row r="58">
          <cell r="C58" t="str">
            <v>Goshen Valley III Solar</v>
          </cell>
          <cell r="I58">
            <v>0.59699999999999998</v>
          </cell>
        </row>
        <row r="59">
          <cell r="C59" t="str">
            <v>Goshen Valley IV Solar</v>
          </cell>
          <cell r="I59">
            <v>0.59699999999999998</v>
          </cell>
        </row>
        <row r="60">
          <cell r="C60" t="str">
            <v>Goshen Valley V Solar</v>
          </cell>
          <cell r="I60">
            <v>0.59699999999999998</v>
          </cell>
        </row>
        <row r="61">
          <cell r="C61" t="str">
            <v>Goshen Valley VI Solar</v>
          </cell>
          <cell r="I61">
            <v>0.59699999999999998</v>
          </cell>
        </row>
        <row r="62">
          <cell r="C62" t="str">
            <v>Goshen Valley VII Solar</v>
          </cell>
          <cell r="I62">
            <v>0.59699999999999998</v>
          </cell>
        </row>
        <row r="63">
          <cell r="C63" t="str">
            <v>Skysol Solar</v>
          </cell>
          <cell r="I63">
            <v>0.36699999999999999</v>
          </cell>
        </row>
        <row r="64">
          <cell r="C64" t="str">
            <v>Dinosolar 4 Solar</v>
          </cell>
          <cell r="I64">
            <v>0.59699999999999998</v>
          </cell>
        </row>
        <row r="65">
          <cell r="C65" t="str">
            <v>Prineville Solar</v>
          </cell>
          <cell r="I65">
            <v>0.64800000000000002</v>
          </cell>
        </row>
        <row r="66">
          <cell r="C66" t="str">
            <v>Linkville Solar</v>
          </cell>
          <cell r="I66">
            <v>0.64800000000000002</v>
          </cell>
        </row>
        <row r="67">
          <cell r="C67" t="str">
            <v>Linkville Solar 2</v>
          </cell>
          <cell r="I67">
            <v>0.64800000000000002</v>
          </cell>
        </row>
        <row r="68">
          <cell r="C68" t="str">
            <v>Abajo Solar</v>
          </cell>
          <cell r="I68">
            <v>0.59699999999999998</v>
          </cell>
        </row>
        <row r="69">
          <cell r="C69" t="str">
            <v>Christmas Valley Solar PV3-A</v>
          </cell>
          <cell r="I69">
            <v>0.64800000000000002</v>
          </cell>
        </row>
        <row r="70">
          <cell r="C70" t="str">
            <v>Christmas Valley Solar PV3-B</v>
          </cell>
          <cell r="I70">
            <v>0.64800000000000002</v>
          </cell>
        </row>
        <row r="71">
          <cell r="C71" t="str">
            <v>Christmas Valley Solar PV3-C</v>
          </cell>
          <cell r="I71">
            <v>0.64800000000000002</v>
          </cell>
        </row>
        <row r="72">
          <cell r="C72" t="str">
            <v>Intermountain Solar</v>
          </cell>
          <cell r="I72">
            <v>0.59699999999999998</v>
          </cell>
        </row>
        <row r="73">
          <cell r="C73" t="str">
            <v>Tooele Solar</v>
          </cell>
          <cell r="I73">
            <v>0.59699999999999998</v>
          </cell>
        </row>
        <row r="74">
          <cell r="C74" t="str">
            <v>Graphite Solar w Battery</v>
          </cell>
          <cell r="I74">
            <v>0.76700000000000002</v>
          </cell>
        </row>
        <row r="75">
          <cell r="C75" t="str">
            <v>Settler Wind</v>
          </cell>
          <cell r="I75">
            <v>0.158</v>
          </cell>
        </row>
        <row r="76">
          <cell r="C76" t="str">
            <v>Caiman Solar</v>
          </cell>
          <cell r="I76">
            <v>0.59699999999999998</v>
          </cell>
        </row>
        <row r="77">
          <cell r="C77" t="str">
            <v>Raptor Solar</v>
          </cell>
          <cell r="I77">
            <v>0.59699999999999998</v>
          </cell>
        </row>
        <row r="78">
          <cell r="C78" t="str">
            <v>Sage I Solar</v>
          </cell>
          <cell r="I78">
            <v>0.59699999999999998</v>
          </cell>
        </row>
        <row r="79">
          <cell r="C79" t="str">
            <v>Sage II Solar</v>
          </cell>
          <cell r="I79">
            <v>0.59699999999999998</v>
          </cell>
        </row>
        <row r="80">
          <cell r="C80" t="str">
            <v>Riverton PV1 Solar</v>
          </cell>
          <cell r="I80">
            <v>0.59699999999999998</v>
          </cell>
        </row>
        <row r="81">
          <cell r="C81" t="str">
            <v>Sage III Solar</v>
          </cell>
          <cell r="I81">
            <v>0.59699999999999998</v>
          </cell>
        </row>
        <row r="82">
          <cell r="C82" t="str">
            <v>Shoshoni PV1 Solar</v>
          </cell>
          <cell r="I82">
            <v>0.59599999999999997</v>
          </cell>
        </row>
        <row r="83">
          <cell r="C83" t="str">
            <v>Lakeview PV1 Solar</v>
          </cell>
          <cell r="I83">
            <v>0.64800000000000002</v>
          </cell>
        </row>
        <row r="84">
          <cell r="C84" t="str">
            <v>Anticline Wind</v>
          </cell>
          <cell r="I84">
            <v>0.158</v>
          </cell>
        </row>
        <row r="85">
          <cell r="C85" t="str">
            <v>Echo Divide Wind</v>
          </cell>
          <cell r="I85">
            <v>0.158</v>
          </cell>
        </row>
        <row r="86">
          <cell r="C86" t="str">
            <v>Elk Mtn Wind</v>
          </cell>
          <cell r="I86">
            <v>0.158</v>
          </cell>
        </row>
        <row r="87">
          <cell r="C87" t="str">
            <v>Dinosolar 1 Solar</v>
          </cell>
          <cell r="I87">
            <v>0.59699999999999998</v>
          </cell>
        </row>
        <row r="88">
          <cell r="C88" t="str">
            <v>Dinosolar 2 Solar</v>
          </cell>
          <cell r="I88">
            <v>0.59699999999999998</v>
          </cell>
        </row>
        <row r="89">
          <cell r="C89" t="str">
            <v>Tooele Army Depot Solar</v>
          </cell>
          <cell r="I89">
            <v>0.59699999999999998</v>
          </cell>
        </row>
        <row r="90">
          <cell r="C90" t="str">
            <v xml:space="preserve">Tableland Solar </v>
          </cell>
          <cell r="I90">
            <v>0.64800000000000002</v>
          </cell>
        </row>
        <row r="91">
          <cell r="C91" t="str">
            <v>Ponderosa Solar</v>
          </cell>
          <cell r="I91">
            <v>0.64800000000000002</v>
          </cell>
        </row>
        <row r="92">
          <cell r="C92" t="str">
            <v>Tango Solar</v>
          </cell>
          <cell r="I92">
            <v>0.64800000000000002</v>
          </cell>
        </row>
        <row r="93">
          <cell r="C93">
            <v>0</v>
          </cell>
          <cell r="I93">
            <v>0</v>
          </cell>
        </row>
        <row r="94">
          <cell r="C94" t="str">
            <v>QF - Sch38 - UT - Solar T</v>
          </cell>
          <cell r="I94">
            <v>0.59699999999999998</v>
          </cell>
        </row>
        <row r="95">
          <cell r="C95" t="str">
            <v>Placeholder - insert entries above</v>
          </cell>
        </row>
        <row r="96">
          <cell r="C96">
            <v>0</v>
          </cell>
        </row>
        <row r="98">
          <cell r="I98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5"/>
  <sheetViews>
    <sheetView tabSelected="1" view="pageBreakPreview" zoomScale="60" zoomScaleNormal="90" workbookViewId="0">
      <selection activeCell="B49" sqref="B49"/>
    </sheetView>
  </sheetViews>
  <sheetFormatPr defaultRowHeight="12.75"/>
  <cols>
    <col min="1" max="1" width="19" style="71" customWidth="1"/>
    <col min="2" max="2" width="19.1640625" style="71" customWidth="1"/>
    <col min="3" max="5" width="21.6640625" style="71" customWidth="1"/>
    <col min="6" max="6" width="3.33203125" style="71" customWidth="1"/>
    <col min="7" max="7" width="9.33203125" style="71" hidden="1" customWidth="1"/>
    <col min="8" max="8" width="9.33203125" style="70" customWidth="1"/>
    <col min="9" max="9" width="10.5" style="70" bestFit="1" customWidth="1"/>
    <col min="10" max="16384" width="9.33203125" style="70"/>
  </cols>
  <sheetData>
    <row r="1" spans="2:7" ht="15.75">
      <c r="B1" s="287" t="s">
        <v>173</v>
      </c>
      <c r="C1" s="288"/>
      <c r="D1" s="288"/>
      <c r="E1" s="289"/>
      <c r="F1" s="290"/>
      <c r="G1" s="291"/>
    </row>
    <row r="2" spans="2:7" ht="5.25" customHeight="1">
      <c r="B2" s="287"/>
      <c r="C2" s="288"/>
      <c r="D2" s="288"/>
      <c r="E2" s="289"/>
      <c r="F2" s="290"/>
      <c r="G2" s="291"/>
    </row>
    <row r="3" spans="2:7" ht="15.75">
      <c r="B3" s="292" t="s">
        <v>155</v>
      </c>
      <c r="C3" s="292"/>
      <c r="D3" s="292"/>
      <c r="E3" s="287"/>
      <c r="F3" s="290"/>
      <c r="G3" s="291"/>
    </row>
    <row r="4" spans="2:7" ht="15.75">
      <c r="B4" s="5" t="str">
        <f ca="1">'Table 1'!B5</f>
        <v>Utah 2017.Q1 Sch 38 Solar T - 80.0 MW and 31.1% CF</v>
      </c>
      <c r="C4" s="292"/>
      <c r="D4" s="292"/>
      <c r="E4" s="287"/>
      <c r="F4" s="290"/>
      <c r="G4" s="291"/>
    </row>
    <row r="5" spans="2:7" ht="25.5" customHeight="1">
      <c r="C5" s="293"/>
      <c r="F5" s="290"/>
      <c r="G5" s="291"/>
    </row>
    <row r="6" spans="2:7">
      <c r="B6" s="293" t="s">
        <v>0</v>
      </c>
      <c r="C6" s="294" t="s">
        <v>156</v>
      </c>
      <c r="D6" s="294" t="str">
        <f>[2]!Study_Name</f>
        <v>Utah 2016.Q4</v>
      </c>
      <c r="E6" s="295" t="s">
        <v>157</v>
      </c>
      <c r="F6" s="290"/>
      <c r="G6" s="296"/>
    </row>
    <row r="7" spans="2:7">
      <c r="B7" s="293"/>
      <c r="C7" s="297" t="str">
        <f ca="1">TEXT('Table 1'!G9,"0.0%")&amp;" CF (2)"</f>
        <v>31.1% CF (2)</v>
      </c>
      <c r="D7" s="298" t="s">
        <v>158</v>
      </c>
      <c r="E7" s="299"/>
      <c r="F7" s="290"/>
      <c r="G7" s="300"/>
    </row>
    <row r="8" spans="2:7">
      <c r="B8" s="301">
        <f>'Table 1'!B13</f>
        <v>2018</v>
      </c>
      <c r="C8" s="302">
        <f>'Table 1'!G13</f>
        <v>19.25004365877335</v>
      </c>
      <c r="D8" s="302">
        <f>VLOOKUP(B8,'[2]Table 1'!$B$13:$G$33,6,FALSE)</f>
        <v>23.285377049626497</v>
      </c>
      <c r="E8" s="303">
        <f t="shared" ref="E8:E27" si="0">C8-D8</f>
        <v>-4.0353333908531468</v>
      </c>
      <c r="F8" s="290"/>
      <c r="G8" s="304"/>
    </row>
    <row r="9" spans="2:7">
      <c r="B9" s="305">
        <f>'Table 1'!B14</f>
        <v>2019</v>
      </c>
      <c r="C9" s="306">
        <f>'Table 1'!G14</f>
        <v>16.868880232832943</v>
      </c>
      <c r="D9" s="306">
        <f>VLOOKUP(B9,'[2]Table 1'!$B$13:$G$33,6,FALSE)</f>
        <v>19.805944887912229</v>
      </c>
      <c r="E9" s="307">
        <f t="shared" si="0"/>
        <v>-2.9370646550792863</v>
      </c>
      <c r="F9" s="290"/>
      <c r="G9" s="304"/>
    </row>
    <row r="10" spans="2:7">
      <c r="B10" s="305">
        <f>'Table 1'!B15</f>
        <v>2020</v>
      </c>
      <c r="C10" s="306">
        <f>'Table 1'!G15</f>
        <v>14.646600086676566</v>
      </c>
      <c r="D10" s="306">
        <f>VLOOKUP(B10,'[2]Table 1'!$B$13:$G$33,6,FALSE)</f>
        <v>18.687466080227146</v>
      </c>
      <c r="E10" s="307">
        <f t="shared" si="0"/>
        <v>-4.0408659935505806</v>
      </c>
      <c r="F10" s="290"/>
      <c r="G10" s="304"/>
    </row>
    <row r="11" spans="2:7">
      <c r="B11" s="305">
        <f>'Table 1'!B16</f>
        <v>2021</v>
      </c>
      <c r="C11" s="306">
        <f>'Table 1'!G16</f>
        <v>15.926849235069948</v>
      </c>
      <c r="D11" s="306">
        <f>VLOOKUP(B11,'[2]Table 1'!$B$13:$G$33,6,FALSE)</f>
        <v>19.305565809410666</v>
      </c>
      <c r="E11" s="307">
        <f t="shared" si="0"/>
        <v>-3.3787165743407179</v>
      </c>
      <c r="F11" s="290"/>
      <c r="G11" s="304"/>
    </row>
    <row r="12" spans="2:7">
      <c r="B12" s="305">
        <f>'Table 1'!B17</f>
        <v>2022</v>
      </c>
      <c r="C12" s="306">
        <f>'Table 1'!G17</f>
        <v>16.881138949523933</v>
      </c>
      <c r="D12" s="306">
        <f>VLOOKUP(B12,'[2]Table 1'!$B$13:$G$33,6,FALSE)</f>
        <v>20.936317817047879</v>
      </c>
      <c r="E12" s="307">
        <f t="shared" si="0"/>
        <v>-4.0551788675239457</v>
      </c>
      <c r="F12" s="290"/>
      <c r="G12" s="304"/>
    </row>
    <row r="13" spans="2:7">
      <c r="B13" s="305">
        <f>'Table 1'!B18</f>
        <v>2023</v>
      </c>
      <c r="C13" s="306">
        <f>'Table 1'!G18</f>
        <v>18.589679642655359</v>
      </c>
      <c r="D13" s="306">
        <f>VLOOKUP(B13,'[2]Table 1'!$B$13:$G$33,6,FALSE)</f>
        <v>23.203732570759311</v>
      </c>
      <c r="E13" s="307">
        <f t="shared" si="0"/>
        <v>-4.614052928103952</v>
      </c>
      <c r="F13" s="290"/>
      <c r="G13" s="304"/>
    </row>
    <row r="14" spans="2:7">
      <c r="B14" s="305">
        <f>'Table 1'!B19</f>
        <v>2024</v>
      </c>
      <c r="C14" s="306">
        <f>'Table 1'!G19</f>
        <v>19.709240300899253</v>
      </c>
      <c r="D14" s="306">
        <f>VLOOKUP(B14,'[2]Table 1'!$B$13:$G$33,6,FALSE)</f>
        <v>25.832597055850492</v>
      </c>
      <c r="E14" s="307">
        <f t="shared" si="0"/>
        <v>-6.1233567549512387</v>
      </c>
      <c r="F14" s="290"/>
      <c r="G14" s="304"/>
    </row>
    <row r="15" spans="2:7">
      <c r="B15" s="305">
        <f>'Table 1'!B20</f>
        <v>2025</v>
      </c>
      <c r="C15" s="306">
        <f>'Table 1'!G20</f>
        <v>20.436374024080866</v>
      </c>
      <c r="D15" s="306">
        <f>VLOOKUP(B15,'[2]Table 1'!$B$13:$G$33,6,FALSE)</f>
        <v>28.575833618291764</v>
      </c>
      <c r="E15" s="307">
        <f t="shared" si="0"/>
        <v>-8.1394595942108978</v>
      </c>
      <c r="F15" s="290"/>
      <c r="G15" s="304"/>
    </row>
    <row r="16" spans="2:7">
      <c r="B16" s="305">
        <f>'Table 1'!B21</f>
        <v>2026</v>
      </c>
      <c r="C16" s="306">
        <f>'Table 1'!G21</f>
        <v>20.858450873676233</v>
      </c>
      <c r="D16" s="306">
        <f>VLOOKUP(B16,'[2]Table 1'!$B$13:$G$33,6,FALSE)</f>
        <v>32.734699382605591</v>
      </c>
      <c r="E16" s="307">
        <f t="shared" si="0"/>
        <v>-11.876248508929358</v>
      </c>
      <c r="F16" s="290"/>
      <c r="G16" s="304"/>
    </row>
    <row r="17" spans="1:7">
      <c r="B17" s="305">
        <f>'Table 1'!B22</f>
        <v>2027</v>
      </c>
      <c r="C17" s="306">
        <f>'Table 1'!G22</f>
        <v>22.157224736911196</v>
      </c>
      <c r="D17" s="306">
        <f>VLOOKUP(B17,'[2]Table 1'!$B$13:$G$33,6,FALSE)</f>
        <v>35.48925328005118</v>
      </c>
      <c r="E17" s="307">
        <f t="shared" si="0"/>
        <v>-13.332028543139984</v>
      </c>
      <c r="F17" s="290"/>
      <c r="G17" s="304"/>
    </row>
    <row r="18" spans="1:7">
      <c r="B18" s="305">
        <f>'Table 1'!B23</f>
        <v>2028</v>
      </c>
      <c r="C18" s="306">
        <f>'Table 1'!G23</f>
        <v>23.278655591495699</v>
      </c>
      <c r="D18" s="306">
        <f>VLOOKUP(B18,'[2]Table 1'!$B$13:$G$33,6,FALSE)</f>
        <v>35.174558564449534</v>
      </c>
      <c r="E18" s="307">
        <f t="shared" si="0"/>
        <v>-11.895902972953834</v>
      </c>
      <c r="F18" s="290"/>
      <c r="G18" s="304"/>
    </row>
    <row r="19" spans="1:7">
      <c r="B19" s="305">
        <f>'Table 1'!B24</f>
        <v>2029</v>
      </c>
      <c r="C19" s="306">
        <f>'Table 1'!G24</f>
        <v>24.493555872948345</v>
      </c>
      <c r="D19" s="306">
        <f>VLOOKUP(B19,'[2]Table 1'!$B$13:$G$33,6,FALSE)</f>
        <v>37.999464625493275</v>
      </c>
      <c r="E19" s="307">
        <f t="shared" si="0"/>
        <v>-13.505908752544929</v>
      </c>
      <c r="F19" s="290"/>
      <c r="G19" s="304"/>
    </row>
    <row r="20" spans="1:7">
      <c r="B20" s="305">
        <f>'Table 1'!B25</f>
        <v>2030</v>
      </c>
      <c r="C20" s="306">
        <f>'Table 1'!G25</f>
        <v>27.195669451267744</v>
      </c>
      <c r="D20" s="306">
        <f>VLOOKUP(B20,'[2]Table 1'!$B$13:$G$33,6,FALSE)</f>
        <v>54.050864727115624</v>
      </c>
      <c r="E20" s="307">
        <f t="shared" si="0"/>
        <v>-26.85519527584788</v>
      </c>
      <c r="F20" s="290"/>
      <c r="G20" s="304"/>
    </row>
    <row r="21" spans="1:7">
      <c r="B21" s="305">
        <f>'Table 1'!B26</f>
        <v>2031</v>
      </c>
      <c r="C21" s="306">
        <f>'Table 1'!G26</f>
        <v>28.229998014753551</v>
      </c>
      <c r="D21" s="306">
        <f>VLOOKUP(B21,'[2]Table 1'!$B$13:$G$33,6,FALSE)</f>
        <v>55.614208475358815</v>
      </c>
      <c r="E21" s="307">
        <f t="shared" si="0"/>
        <v>-27.384210460605264</v>
      </c>
      <c r="F21" s="290"/>
      <c r="G21" s="304"/>
    </row>
    <row r="22" spans="1:7">
      <c r="B22" s="305">
        <f>'Table 1'!B27</f>
        <v>2032</v>
      </c>
      <c r="C22" s="306">
        <f>'Table 1'!G27</f>
        <v>29.778381559650921</v>
      </c>
      <c r="D22" s="306">
        <f>VLOOKUP(B22,'[2]Table 1'!$B$13:$G$33,6,FALSE)</f>
        <v>57.147443549989809</v>
      </c>
      <c r="E22" s="307">
        <f t="shared" si="0"/>
        <v>-27.369061990338889</v>
      </c>
      <c r="F22" s="290"/>
      <c r="G22" s="304"/>
    </row>
    <row r="23" spans="1:7">
      <c r="B23" s="305">
        <f>'Table 1'!B28</f>
        <v>2033</v>
      </c>
      <c r="C23" s="306">
        <f>'Table 1'!G28</f>
        <v>35.093513104678649</v>
      </c>
      <c r="D23" s="306">
        <f>VLOOKUP(B23,'[2]Table 1'!$B$13:$G$33,6,FALSE)</f>
        <v>0</v>
      </c>
      <c r="E23" s="307">
        <f t="shared" si="0"/>
        <v>35.093513104678649</v>
      </c>
      <c r="F23" s="290"/>
      <c r="G23" s="304"/>
    </row>
    <row r="24" spans="1:7">
      <c r="B24" s="305">
        <f>'Table 1'!B29</f>
        <v>2034</v>
      </c>
      <c r="C24" s="306">
        <f>'Table 1'!G29</f>
        <v>40.346960169378299</v>
      </c>
      <c r="D24" s="306">
        <f>VLOOKUP(B24,'[2]Table 1'!$B$13:$G$33,6,FALSE)</f>
        <v>0</v>
      </c>
      <c r="E24" s="307">
        <f t="shared" si="0"/>
        <v>40.346960169378299</v>
      </c>
      <c r="F24" s="290"/>
      <c r="G24" s="304"/>
    </row>
    <row r="25" spans="1:7">
      <c r="B25" s="305">
        <f>'Table 1'!B30</f>
        <v>2035</v>
      </c>
      <c r="C25" s="306">
        <f>'Table 1'!G30</f>
        <v>86.650276681942017</v>
      </c>
      <c r="D25" s="306">
        <f>VLOOKUP(B25,'[2]Table 1'!$B$13:$G$33,6,FALSE)</f>
        <v>0</v>
      </c>
      <c r="E25" s="307">
        <f t="shared" si="0"/>
        <v>86.650276681942017</v>
      </c>
      <c r="F25" s="290"/>
      <c r="G25" s="304"/>
    </row>
    <row r="26" spans="1:7">
      <c r="B26" s="305">
        <f>'Table 1'!B31</f>
        <v>2036</v>
      </c>
      <c r="C26" s="306">
        <f>'Table 1'!G31</f>
        <v>89.011617932378869</v>
      </c>
      <c r="D26" s="306">
        <f>VLOOKUP(B26,'[2]Table 1'!$B$13:$G$33,6,FALSE)</f>
        <v>0</v>
      </c>
      <c r="E26" s="307">
        <f t="shared" si="0"/>
        <v>89.011617932378869</v>
      </c>
      <c r="F26" s="290"/>
      <c r="G26" s="304"/>
    </row>
    <row r="27" spans="1:7">
      <c r="B27" s="308">
        <f>'Table 1'!B32</f>
        <v>2037</v>
      </c>
      <c r="C27" s="309">
        <f>'Table 1'!G32</f>
        <v>90.89733253089824</v>
      </c>
      <c r="D27" s="309">
        <f>VLOOKUP(B27,'[2]Table 1'!$B$13:$G$33,6,FALSE)</f>
        <v>0</v>
      </c>
      <c r="E27" s="310">
        <f t="shared" si="0"/>
        <v>90.89733253089824</v>
      </c>
      <c r="F27" s="290"/>
      <c r="G27" s="304"/>
    </row>
    <row r="28" spans="1:7">
      <c r="D28" s="293"/>
      <c r="F28" s="290"/>
    </row>
    <row r="29" spans="1:7">
      <c r="B29" s="72" t="str">
        <f>"15-Year Levelized Prices (Nominal) @ "&amp;TEXT(Discount_Rate,"0.000%")&amp;" Discount Rate (1) (3)"</f>
        <v>15-Year Levelized Prices (Nominal) @ 6.570% Discount Rate (1) (3)</v>
      </c>
      <c r="D29" s="293"/>
      <c r="G29" s="311" t="str">
        <f>'[2]Table 1'!I34</f>
        <v>Discount Rate - 2015 IRP Page 141</v>
      </c>
    </row>
    <row r="30" spans="1:7">
      <c r="A30" s="4" t="s">
        <v>152</v>
      </c>
      <c r="B30" s="312" t="s">
        <v>39</v>
      </c>
      <c r="C30" s="313">
        <f>ROUND('Table 1'!G43,2)</f>
        <v>20.07</v>
      </c>
      <c r="D30" s="341">
        <f>ROUND(PMT(Discount_Rate,COUNT(D8:D22),-NPV(Discount_Rate,D8:D22)),2)</f>
        <v>29.42</v>
      </c>
      <c r="E30" s="306">
        <f>C30-D30</f>
        <v>-9.3500000000000014</v>
      </c>
      <c r="F30" s="290"/>
      <c r="G30" s="314">
        <f>'[2]Table 1'!I35</f>
        <v>6.6600000000000006E-2</v>
      </c>
    </row>
    <row r="31" spans="1:7" ht="5.25" customHeight="1">
      <c r="B31" s="312"/>
      <c r="C31" s="306"/>
      <c r="D31" s="306"/>
      <c r="E31" s="306"/>
      <c r="F31" s="290"/>
    </row>
    <row r="32" spans="1:7" hidden="1">
      <c r="B32" s="312"/>
      <c r="C32" s="306"/>
      <c r="D32" s="306"/>
      <c r="E32" s="306"/>
      <c r="F32" s="290"/>
    </row>
    <row r="33" spans="2:6" s="71" customFormat="1" ht="5.25" customHeight="1">
      <c r="D33" s="315"/>
      <c r="F33" s="290"/>
    </row>
    <row r="34" spans="2:6" s="71" customFormat="1">
      <c r="B34" s="71" t="s">
        <v>19</v>
      </c>
      <c r="C34" s="316"/>
      <c r="D34" s="317"/>
      <c r="E34" s="317"/>
      <c r="F34" s="290"/>
    </row>
    <row r="35" spans="2:6" s="71" customFormat="1">
      <c r="B35" s="318" t="str">
        <f>'Table 1'!B57</f>
        <v>(1)   Discount Rate - 2017 IRP</v>
      </c>
      <c r="D35" s="290"/>
      <c r="E35" s="290"/>
      <c r="F35" s="290"/>
    </row>
    <row r="36" spans="2:6" s="71" customFormat="1">
      <c r="B36" s="318" t="str">
        <f ca="1">"(2)   Total Avoided Costs with Capacity included at an "&amp;TEXT(Study_CF,"0.0%")&amp;" capacity factor"</f>
        <v>(2)   Total Avoided Costs with Capacity included at an 31.1% capacity factor</v>
      </c>
      <c r="F36" s="290"/>
    </row>
    <row r="37" spans="2:6" s="71" customFormat="1">
      <c r="B37" s="71" t="str">
        <f>"(3)   15-Year NPC is "&amp;B8&amp;" - "&amp;B22</f>
        <v>(3)   15-Year NPC is 2018 - 2032</v>
      </c>
    </row>
    <row r="38" spans="2:6" s="71" customFormat="1">
      <c r="B38" s="11" t="str">
        <f>"(4)   Levelized Monthly"</f>
        <v>(4)   Levelized Monthly</v>
      </c>
    </row>
    <row r="39" spans="2:6" s="71" customFormat="1">
      <c r="B39" s="11" t="str">
        <f>"(5)   Levelized Annually."</f>
        <v>(5)   Levelized Annually.</v>
      </c>
    </row>
    <row r="40" spans="2:6" s="71" customFormat="1">
      <c r="B40" s="11" t="s">
        <v>159</v>
      </c>
    </row>
    <row r="41" spans="2:6" s="71" customFormat="1">
      <c r="B41" s="11" t="s">
        <v>160</v>
      </c>
    </row>
    <row r="42" spans="2:6" s="71" customFormat="1" hidden="1">
      <c r="B42" s="71" t="s">
        <v>161</v>
      </c>
    </row>
    <row r="43" spans="2:6" s="71" customFormat="1">
      <c r="C43" s="306"/>
      <c r="D43" s="306"/>
    </row>
    <row r="45" spans="2:6" s="71" customFormat="1">
      <c r="C45" s="319"/>
      <c r="D45" s="319"/>
      <c r="E45" s="319"/>
    </row>
  </sheetData>
  <conditionalFormatting sqref="D8:D27">
    <cfRule type="expression" dxfId="1" priority="1">
      <formula>ISNA(G8)</formula>
    </cfRule>
  </conditionalFormatting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2" width="9.33203125" style="202"/>
    <col min="13" max="13" width="9.6640625" style="202" bestFit="1" customWidth="1"/>
    <col min="14" max="15" width="17" style="202" customWidth="1"/>
    <col min="16" max="16" width="9.33203125" style="202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166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25%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108</v>
      </c>
      <c r="G5" s="19" t="s">
        <v>13</v>
      </c>
      <c r="H5" s="206" t="s">
        <v>109</v>
      </c>
      <c r="I5" s="206" t="s">
        <v>122</v>
      </c>
      <c r="J5" s="19" t="s">
        <v>73</v>
      </c>
      <c r="K5" s="206" t="s">
        <v>172</v>
      </c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8" ht="6" customHeight="1">
      <c r="K8" s="204"/>
    </row>
    <row r="9" spans="2:18" ht="15.75">
      <c r="B9" s="60" t="str">
        <f>C52</f>
        <v>2017 IRP Yakima Solar Resource - 25%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1761.8947998896474</v>
      </c>
      <c r="D10" s="213">
        <f>C10*$C$62</f>
        <v>135.94212977052993</v>
      </c>
      <c r="E10" s="213">
        <f>C56</f>
        <v>18.739825346529312</v>
      </c>
      <c r="F10" s="214">
        <f t="shared" ref="F10:F36" si="0">(D10+E10)/(8.76*$C$63)</f>
        <v>70.914688487768075</v>
      </c>
      <c r="G10" s="214">
        <f>C58</f>
        <v>0</v>
      </c>
      <c r="H10" s="213">
        <f>C59</f>
        <v>-2.9537611535827537</v>
      </c>
      <c r="I10" s="215">
        <f t="shared" ref="I10:I36" si="1">F10+H10+G10</f>
        <v>67.960927334185328</v>
      </c>
      <c r="J10" s="215">
        <f>ROUND(I10*$C$63*8.76,2)</f>
        <v>148.24</v>
      </c>
      <c r="K10" s="213">
        <f>$C$57</f>
        <v>0.60299999999999998</v>
      </c>
      <c r="N10" s="216"/>
      <c r="P10" s="254"/>
    </row>
    <row r="11" spans="2:18">
      <c r="B11" s="211">
        <f t="shared" ref="B11:B36" si="2">B10+1</f>
        <v>2017</v>
      </c>
      <c r="C11" s="217"/>
      <c r="D11" s="213">
        <f t="shared" ref="D11:D19" si="3">ROUND(D10*(1+$D66),2)</f>
        <v>138.94999999999999</v>
      </c>
      <c r="E11" s="213">
        <f t="shared" ref="E11:E19" si="4">ROUND(E10*(1+$D66),2)</f>
        <v>19.149999999999999</v>
      </c>
      <c r="F11" s="214">
        <f t="shared" si="0"/>
        <v>72.481707652527916</v>
      </c>
      <c r="G11" s="213">
        <f t="shared" ref="G11:G19" si="5">ROUND(G10*(1+$D66),2)</f>
        <v>0</v>
      </c>
      <c r="H11" s="213">
        <f t="shared" ref="H11:H19" si="6">ROUND(H10*(1+$D66),2)</f>
        <v>-3.02</v>
      </c>
      <c r="I11" s="215">
        <f t="shared" si="1"/>
        <v>69.46170765252792</v>
      </c>
      <c r="J11" s="215">
        <f t="shared" ref="J11:J36" si="7">ROUND(I11*$C$63*8.76,2)</f>
        <v>151.51</v>
      </c>
      <c r="K11" s="213">
        <f t="shared" ref="K11:K19" si="8">ROUND(K10*(1+$D66),2)</f>
        <v>0.62</v>
      </c>
      <c r="N11" s="216"/>
      <c r="P11" s="254"/>
    </row>
    <row r="12" spans="2:18">
      <c r="B12" s="224">
        <f t="shared" si="2"/>
        <v>2018</v>
      </c>
      <c r="C12" s="225"/>
      <c r="D12" s="213">
        <f t="shared" si="3"/>
        <v>141.96</v>
      </c>
      <c r="E12" s="213">
        <f t="shared" si="4"/>
        <v>19.57</v>
      </c>
      <c r="F12" s="215">
        <f t="shared" si="0"/>
        <v>74.054207698373403</v>
      </c>
      <c r="G12" s="213">
        <f t="shared" si="5"/>
        <v>0</v>
      </c>
      <c r="H12" s="226">
        <f t="shared" si="6"/>
        <v>-3.09</v>
      </c>
      <c r="I12" s="215">
        <f t="shared" si="1"/>
        <v>70.9642076983734</v>
      </c>
      <c r="J12" s="215">
        <f t="shared" si="7"/>
        <v>154.79</v>
      </c>
      <c r="K12" s="213">
        <f t="shared" si="8"/>
        <v>0.63</v>
      </c>
      <c r="L12" s="204"/>
      <c r="N12" s="216"/>
      <c r="P12" s="254"/>
    </row>
    <row r="13" spans="2:18">
      <c r="B13" s="224">
        <f t="shared" si="2"/>
        <v>2019</v>
      </c>
      <c r="C13" s="225"/>
      <c r="D13" s="213">
        <f t="shared" si="3"/>
        <v>144.80000000000001</v>
      </c>
      <c r="E13" s="213">
        <f t="shared" si="4"/>
        <v>19.96</v>
      </c>
      <c r="F13" s="215">
        <f t="shared" si="0"/>
        <v>75.535016779446565</v>
      </c>
      <c r="G13" s="213">
        <f t="shared" si="5"/>
        <v>0</v>
      </c>
      <c r="H13" s="226">
        <f t="shared" si="6"/>
        <v>-3.15</v>
      </c>
      <c r="I13" s="215">
        <f t="shared" si="1"/>
        <v>72.385016779446559</v>
      </c>
      <c r="J13" s="215">
        <f t="shared" si="7"/>
        <v>157.88999999999999</v>
      </c>
      <c r="K13" s="213">
        <f t="shared" si="8"/>
        <v>0.64</v>
      </c>
      <c r="L13" s="204"/>
      <c r="N13" s="216"/>
      <c r="P13" s="254"/>
    </row>
    <row r="14" spans="2:18">
      <c r="B14" s="224">
        <f t="shared" si="2"/>
        <v>2020</v>
      </c>
      <c r="C14" s="225"/>
      <c r="D14" s="213">
        <f t="shared" si="3"/>
        <v>147.9</v>
      </c>
      <c r="E14" s="213">
        <f t="shared" si="4"/>
        <v>20.39</v>
      </c>
      <c r="F14" s="215">
        <f t="shared" si="0"/>
        <v>77.153362307678222</v>
      </c>
      <c r="G14" s="213">
        <f t="shared" si="5"/>
        <v>0</v>
      </c>
      <c r="H14" s="226">
        <f t="shared" si="6"/>
        <v>-3.22</v>
      </c>
      <c r="I14" s="215">
        <f t="shared" si="1"/>
        <v>73.933362307678223</v>
      </c>
      <c r="J14" s="215">
        <f t="shared" si="7"/>
        <v>161.27000000000001</v>
      </c>
      <c r="K14" s="213">
        <f t="shared" si="8"/>
        <v>0.65</v>
      </c>
      <c r="L14" s="204"/>
      <c r="N14" s="216"/>
      <c r="O14" s="221"/>
      <c r="P14" s="254"/>
      <c r="Q14" s="222"/>
      <c r="R14" s="223"/>
    </row>
    <row r="15" spans="2:18">
      <c r="B15" s="224">
        <f t="shared" si="2"/>
        <v>2021</v>
      </c>
      <c r="C15" s="225"/>
      <c r="D15" s="213">
        <f t="shared" si="3"/>
        <v>151.22</v>
      </c>
      <c r="E15" s="213">
        <f t="shared" si="4"/>
        <v>20.85</v>
      </c>
      <c r="F15" s="215">
        <f t="shared" si="0"/>
        <v>78.886321541875262</v>
      </c>
      <c r="G15" s="213">
        <f t="shared" si="5"/>
        <v>0</v>
      </c>
      <c r="H15" s="226">
        <f t="shared" si="6"/>
        <v>-3.29</v>
      </c>
      <c r="I15" s="215">
        <f t="shared" si="1"/>
        <v>75.596321541875255</v>
      </c>
      <c r="J15" s="215">
        <f t="shared" si="7"/>
        <v>164.89</v>
      </c>
      <c r="K15" s="213">
        <f t="shared" si="8"/>
        <v>0.66</v>
      </c>
      <c r="L15" s="204"/>
      <c r="N15" s="222"/>
      <c r="O15" s="222"/>
      <c r="P15" s="254"/>
      <c r="Q15" s="222"/>
      <c r="R15" s="223"/>
    </row>
    <row r="16" spans="2:18">
      <c r="B16" s="224">
        <f t="shared" si="2"/>
        <v>2022</v>
      </c>
      <c r="C16" s="225"/>
      <c r="D16" s="213">
        <f t="shared" si="3"/>
        <v>154.63</v>
      </c>
      <c r="E16" s="213">
        <f t="shared" si="4"/>
        <v>21.32</v>
      </c>
      <c r="F16" s="215">
        <f t="shared" si="0"/>
        <v>80.665126258458486</v>
      </c>
      <c r="G16" s="213">
        <f t="shared" si="5"/>
        <v>0</v>
      </c>
      <c r="H16" s="226">
        <f t="shared" si="6"/>
        <v>-3.36</v>
      </c>
      <c r="I16" s="215">
        <f t="shared" si="1"/>
        <v>77.305126258458486</v>
      </c>
      <c r="J16" s="215">
        <f t="shared" si="7"/>
        <v>168.62</v>
      </c>
      <c r="K16" s="213">
        <f t="shared" si="8"/>
        <v>0.67</v>
      </c>
      <c r="L16" s="204"/>
      <c r="N16" s="216"/>
      <c r="P16" s="254"/>
    </row>
    <row r="17" spans="2:17">
      <c r="B17" s="224">
        <f t="shared" si="2"/>
        <v>2023</v>
      </c>
      <c r="C17" s="225"/>
      <c r="D17" s="213">
        <f t="shared" si="3"/>
        <v>158.19</v>
      </c>
      <c r="E17" s="213">
        <f t="shared" si="4"/>
        <v>21.81</v>
      </c>
      <c r="F17" s="215">
        <f t="shared" si="0"/>
        <v>82.521868295098201</v>
      </c>
      <c r="G17" s="213">
        <f t="shared" si="5"/>
        <v>0</v>
      </c>
      <c r="H17" s="226">
        <f t="shared" si="6"/>
        <v>-3.44</v>
      </c>
      <c r="I17" s="215">
        <f t="shared" si="1"/>
        <v>79.081868295098204</v>
      </c>
      <c r="J17" s="215">
        <f t="shared" si="7"/>
        <v>172.5</v>
      </c>
      <c r="K17" s="213">
        <f t="shared" si="8"/>
        <v>0.69</v>
      </c>
      <c r="L17" s="204"/>
      <c r="N17" s="216"/>
      <c r="O17" s="221"/>
      <c r="P17" s="254"/>
    </row>
    <row r="18" spans="2:17">
      <c r="B18" s="224">
        <f t="shared" si="2"/>
        <v>2024</v>
      </c>
      <c r="C18" s="225"/>
      <c r="D18" s="213">
        <f t="shared" si="3"/>
        <v>161.85</v>
      </c>
      <c r="E18" s="213">
        <f t="shared" si="4"/>
        <v>22.31</v>
      </c>
      <c r="F18" s="215">
        <f t="shared" si="0"/>
        <v>84.429040362362699</v>
      </c>
      <c r="G18" s="213">
        <f t="shared" si="5"/>
        <v>0</v>
      </c>
      <c r="H18" s="226">
        <f t="shared" si="6"/>
        <v>-3.52</v>
      </c>
      <c r="I18" s="215">
        <f t="shared" si="1"/>
        <v>80.909040362362703</v>
      </c>
      <c r="J18" s="215">
        <f t="shared" si="7"/>
        <v>176.48</v>
      </c>
      <c r="K18" s="213">
        <f t="shared" si="8"/>
        <v>0.71</v>
      </c>
      <c r="L18" s="204"/>
      <c r="P18" s="254"/>
    </row>
    <row r="19" spans="2:17">
      <c r="B19" s="224">
        <f t="shared" si="2"/>
        <v>2025</v>
      </c>
      <c r="C19" s="225"/>
      <c r="D19" s="213">
        <f t="shared" si="3"/>
        <v>165.6</v>
      </c>
      <c r="E19" s="213">
        <f t="shared" si="4"/>
        <v>22.83</v>
      </c>
      <c r="F19" s="215">
        <f t="shared" si="0"/>
        <v>86.386642460251977</v>
      </c>
      <c r="G19" s="213">
        <f t="shared" si="5"/>
        <v>0</v>
      </c>
      <c r="H19" s="226">
        <f t="shared" si="6"/>
        <v>-3.6</v>
      </c>
      <c r="I19" s="215">
        <f t="shared" si="1"/>
        <v>82.786642460251983</v>
      </c>
      <c r="J19" s="215">
        <f t="shared" si="7"/>
        <v>180.58</v>
      </c>
      <c r="K19" s="213">
        <f t="shared" si="8"/>
        <v>0.73</v>
      </c>
      <c r="L19" s="204"/>
      <c r="P19" s="254"/>
    </row>
    <row r="20" spans="2:17">
      <c r="B20" s="224">
        <f t="shared" si="2"/>
        <v>2026</v>
      </c>
      <c r="C20" s="225"/>
      <c r="D20" s="213">
        <f t="shared" ref="D20:D28" si="9">ROUND(D19*(1+$G66),2)</f>
        <v>169.4</v>
      </c>
      <c r="E20" s="213">
        <f t="shared" ref="E20:E28" si="10">ROUND(E19*(1+$G66),2)</f>
        <v>23.35</v>
      </c>
      <c r="F20" s="215">
        <f t="shared" si="0"/>
        <v>88.367167299334326</v>
      </c>
      <c r="G20" s="213">
        <f t="shared" ref="G20:G28" si="11">ROUND(G19*(1+$G66),2)</f>
        <v>0</v>
      </c>
      <c r="H20" s="226">
        <f t="shared" ref="H20:H28" si="12">ROUND(H19*(1+$G66),2)</f>
        <v>-3.68</v>
      </c>
      <c r="I20" s="215">
        <f t="shared" si="1"/>
        <v>84.68716729933432</v>
      </c>
      <c r="J20" s="215">
        <f t="shared" si="7"/>
        <v>184.72</v>
      </c>
      <c r="K20" s="213">
        <f t="shared" ref="K20:K28" si="13">ROUND(K19*(1+$G66),2)</f>
        <v>0.75</v>
      </c>
      <c r="L20" s="204"/>
      <c r="P20" s="254"/>
      <c r="Q20" s="255"/>
    </row>
    <row r="21" spans="2:17">
      <c r="B21" s="224">
        <f t="shared" si="2"/>
        <v>2027</v>
      </c>
      <c r="C21" s="225"/>
      <c r="D21" s="213">
        <f t="shared" si="9"/>
        <v>173.32</v>
      </c>
      <c r="E21" s="213">
        <f t="shared" si="10"/>
        <v>23.89</v>
      </c>
      <c r="F21" s="215">
        <f t="shared" si="0"/>
        <v>90.411875813757305</v>
      </c>
      <c r="G21" s="213">
        <f t="shared" si="11"/>
        <v>0</v>
      </c>
      <c r="H21" s="226">
        <f t="shared" si="12"/>
        <v>-3.77</v>
      </c>
      <c r="I21" s="215">
        <f t="shared" si="1"/>
        <v>86.641875813757309</v>
      </c>
      <c r="J21" s="215">
        <f t="shared" si="7"/>
        <v>188.99</v>
      </c>
      <c r="K21" s="213">
        <f t="shared" si="13"/>
        <v>0.77</v>
      </c>
      <c r="L21" s="204"/>
      <c r="P21" s="254"/>
    </row>
    <row r="22" spans="2:17">
      <c r="B22" s="224">
        <f t="shared" si="2"/>
        <v>2028</v>
      </c>
      <c r="C22" s="225"/>
      <c r="D22" s="219">
        <f t="shared" si="9"/>
        <v>177.35</v>
      </c>
      <c r="E22" s="219">
        <f t="shared" si="10"/>
        <v>24.45</v>
      </c>
      <c r="F22" s="220">
        <f t="shared" si="0"/>
        <v>92.516183455282317</v>
      </c>
      <c r="G22" s="219">
        <f t="shared" si="11"/>
        <v>0</v>
      </c>
      <c r="H22" s="219">
        <f t="shared" si="12"/>
        <v>-3.86</v>
      </c>
      <c r="I22" s="220">
        <f t="shared" si="1"/>
        <v>88.656183455282317</v>
      </c>
      <c r="J22" s="220">
        <f t="shared" si="7"/>
        <v>193.38</v>
      </c>
      <c r="K22" s="219">
        <f t="shared" si="13"/>
        <v>0.79</v>
      </c>
      <c r="L22" s="204"/>
      <c r="P22" s="254"/>
    </row>
    <row r="23" spans="2:17">
      <c r="B23" s="224">
        <f t="shared" si="2"/>
        <v>2029</v>
      </c>
      <c r="C23" s="225"/>
      <c r="D23" s="213">
        <f t="shared" si="9"/>
        <v>181.55</v>
      </c>
      <c r="E23" s="213">
        <f t="shared" si="10"/>
        <v>25.03</v>
      </c>
      <c r="F23" s="215">
        <f t="shared" si="0"/>
        <v>94.707597513341042</v>
      </c>
      <c r="G23" s="213">
        <f t="shared" si="11"/>
        <v>0</v>
      </c>
      <c r="H23" s="226">
        <f t="shared" si="12"/>
        <v>-3.95</v>
      </c>
      <c r="I23" s="215">
        <f t="shared" si="1"/>
        <v>90.75759751334104</v>
      </c>
      <c r="J23" s="215">
        <f t="shared" si="7"/>
        <v>197.96</v>
      </c>
      <c r="K23" s="213">
        <f t="shared" si="13"/>
        <v>0.81</v>
      </c>
      <c r="L23" s="204"/>
      <c r="P23" s="254"/>
    </row>
    <row r="24" spans="2:17">
      <c r="B24" s="224">
        <f t="shared" si="2"/>
        <v>2030</v>
      </c>
      <c r="C24" s="225"/>
      <c r="D24" s="213">
        <f t="shared" si="9"/>
        <v>185.87</v>
      </c>
      <c r="E24" s="213">
        <f t="shared" si="10"/>
        <v>25.63</v>
      </c>
      <c r="F24" s="215">
        <f t="shared" si="0"/>
        <v>96.963195246740398</v>
      </c>
      <c r="G24" s="213">
        <f t="shared" si="11"/>
        <v>0</v>
      </c>
      <c r="H24" s="226">
        <f t="shared" si="12"/>
        <v>-4.04</v>
      </c>
      <c r="I24" s="215">
        <f t="shared" si="1"/>
        <v>92.923195246740391</v>
      </c>
      <c r="J24" s="215">
        <f t="shared" si="7"/>
        <v>202.69</v>
      </c>
      <c r="K24" s="213">
        <f t="shared" si="13"/>
        <v>0.83</v>
      </c>
      <c r="L24" s="204"/>
      <c r="P24" s="254"/>
    </row>
    <row r="25" spans="2:17">
      <c r="B25" s="224">
        <f t="shared" si="2"/>
        <v>2031</v>
      </c>
      <c r="C25" s="225"/>
      <c r="D25" s="213">
        <f t="shared" si="9"/>
        <v>190.33</v>
      </c>
      <c r="E25" s="213">
        <f t="shared" si="10"/>
        <v>26.25</v>
      </c>
      <c r="F25" s="215">
        <f t="shared" si="0"/>
        <v>99.292145751957619</v>
      </c>
      <c r="G25" s="213">
        <f t="shared" si="11"/>
        <v>0</v>
      </c>
      <c r="H25" s="226">
        <f t="shared" si="12"/>
        <v>-4.1399999999999997</v>
      </c>
      <c r="I25" s="215">
        <f t="shared" si="1"/>
        <v>95.152145751957619</v>
      </c>
      <c r="J25" s="215">
        <f t="shared" si="7"/>
        <v>207.55</v>
      </c>
      <c r="K25" s="213">
        <f t="shared" si="13"/>
        <v>0.85</v>
      </c>
      <c r="L25" s="204"/>
      <c r="P25" s="254"/>
    </row>
    <row r="26" spans="2:17">
      <c r="B26" s="224">
        <f t="shared" si="2"/>
        <v>2032</v>
      </c>
      <c r="C26" s="225"/>
      <c r="D26" s="213">
        <f t="shared" si="9"/>
        <v>194.91</v>
      </c>
      <c r="E26" s="213">
        <f t="shared" si="10"/>
        <v>26.88</v>
      </c>
      <c r="F26" s="215">
        <f t="shared" si="0"/>
        <v>101.68069538427683</v>
      </c>
      <c r="G26" s="213">
        <f t="shared" si="11"/>
        <v>0</v>
      </c>
      <c r="H26" s="226">
        <f t="shared" si="12"/>
        <v>-4.24</v>
      </c>
      <c r="I26" s="215">
        <f t="shared" si="1"/>
        <v>97.440695384276836</v>
      </c>
      <c r="J26" s="215">
        <f t="shared" si="7"/>
        <v>212.54</v>
      </c>
      <c r="K26" s="213">
        <f t="shared" si="13"/>
        <v>0.87</v>
      </c>
      <c r="L26" s="204"/>
      <c r="P26" s="254"/>
    </row>
    <row r="27" spans="2:17">
      <c r="B27" s="224">
        <f t="shared" si="2"/>
        <v>2033</v>
      </c>
      <c r="C27" s="225"/>
      <c r="D27" s="213">
        <f t="shared" si="9"/>
        <v>199.63</v>
      </c>
      <c r="E27" s="213">
        <f t="shared" si="10"/>
        <v>27.53</v>
      </c>
      <c r="F27" s="215">
        <f t="shared" si="0"/>
        <v>104.14259778841394</v>
      </c>
      <c r="G27" s="213">
        <f t="shared" si="11"/>
        <v>0</v>
      </c>
      <c r="H27" s="226">
        <f t="shared" si="12"/>
        <v>-4.34</v>
      </c>
      <c r="I27" s="215">
        <f t="shared" si="1"/>
        <v>99.802597788413934</v>
      </c>
      <c r="J27" s="215">
        <f t="shared" si="7"/>
        <v>217.69</v>
      </c>
      <c r="K27" s="213">
        <f t="shared" si="13"/>
        <v>0.89</v>
      </c>
      <c r="L27" s="204"/>
      <c r="P27" s="254"/>
    </row>
    <row r="28" spans="2:17">
      <c r="B28" s="224">
        <f t="shared" si="2"/>
        <v>2034</v>
      </c>
      <c r="C28" s="225"/>
      <c r="D28" s="213">
        <f t="shared" si="9"/>
        <v>204.46</v>
      </c>
      <c r="E28" s="213">
        <f t="shared" si="10"/>
        <v>28.2</v>
      </c>
      <c r="F28" s="215">
        <f t="shared" si="0"/>
        <v>106.66409931965305</v>
      </c>
      <c r="G28" s="213">
        <f t="shared" si="11"/>
        <v>0</v>
      </c>
      <c r="H28" s="226">
        <f t="shared" si="12"/>
        <v>-4.45</v>
      </c>
      <c r="I28" s="215">
        <f t="shared" si="1"/>
        <v>102.21409931965304</v>
      </c>
      <c r="J28" s="215">
        <f t="shared" si="7"/>
        <v>222.95</v>
      </c>
      <c r="K28" s="213">
        <f t="shared" si="13"/>
        <v>0.91</v>
      </c>
      <c r="L28" s="204"/>
      <c r="P28" s="254"/>
    </row>
    <row r="29" spans="2:17">
      <c r="B29" s="224">
        <f t="shared" si="2"/>
        <v>2035</v>
      </c>
      <c r="C29" s="225"/>
      <c r="D29" s="213">
        <f t="shared" ref="D29:E36" si="14">ROUND(D28*(1+$K66),2)</f>
        <v>209.4</v>
      </c>
      <c r="E29" s="213">
        <f t="shared" si="14"/>
        <v>28.88</v>
      </c>
      <c r="F29" s="215">
        <f t="shared" si="0"/>
        <v>109.24061542975556</v>
      </c>
      <c r="G29" s="213">
        <f t="shared" ref="G29:H36" si="15">ROUND(G28*(1+$K66),2)</f>
        <v>0</v>
      </c>
      <c r="H29" s="226">
        <f t="shared" si="15"/>
        <v>-4.5599999999999996</v>
      </c>
      <c r="I29" s="215">
        <f t="shared" si="1"/>
        <v>104.68061542975556</v>
      </c>
      <c r="J29" s="215">
        <f t="shared" si="7"/>
        <v>228.33</v>
      </c>
      <c r="K29" s="213">
        <f>ROUND(K28*(1+$K66),2)</f>
        <v>0.93</v>
      </c>
      <c r="L29" s="204"/>
      <c r="P29" s="254"/>
    </row>
    <row r="30" spans="2:17">
      <c r="B30" s="224">
        <f t="shared" si="2"/>
        <v>2036</v>
      </c>
      <c r="C30" s="225"/>
      <c r="D30" s="213">
        <f t="shared" si="14"/>
        <v>214.49</v>
      </c>
      <c r="E30" s="213">
        <f t="shared" si="14"/>
        <v>29.58</v>
      </c>
      <c r="F30" s="215">
        <f t="shared" si="0"/>
        <v>111.89506885991455</v>
      </c>
      <c r="G30" s="213">
        <f t="shared" si="15"/>
        <v>0</v>
      </c>
      <c r="H30" s="226">
        <f t="shared" si="15"/>
        <v>-4.67</v>
      </c>
      <c r="I30" s="215">
        <f t="shared" si="1"/>
        <v>107.22506885991454</v>
      </c>
      <c r="J30" s="215">
        <f t="shared" si="7"/>
        <v>233.88</v>
      </c>
      <c r="K30" s="213">
        <f t="shared" ref="K30:K36" si="16">ROUND(K29*(1+$K67),2)</f>
        <v>0.95</v>
      </c>
      <c r="L30" s="204"/>
      <c r="P30" s="254"/>
    </row>
    <row r="31" spans="2:17">
      <c r="B31" s="224">
        <f t="shared" si="2"/>
        <v>2037</v>
      </c>
      <c r="C31" s="225"/>
      <c r="D31" s="213">
        <f t="shared" si="14"/>
        <v>219.7</v>
      </c>
      <c r="E31" s="213">
        <f t="shared" si="14"/>
        <v>30.3</v>
      </c>
      <c r="F31" s="215">
        <f t="shared" si="0"/>
        <v>114.61370596541417</v>
      </c>
      <c r="G31" s="213">
        <f t="shared" si="15"/>
        <v>0</v>
      </c>
      <c r="H31" s="226">
        <f t="shared" si="15"/>
        <v>-4.78</v>
      </c>
      <c r="I31" s="215">
        <f t="shared" si="1"/>
        <v>109.83370596541417</v>
      </c>
      <c r="J31" s="215">
        <f t="shared" si="7"/>
        <v>239.57</v>
      </c>
      <c r="K31" s="213">
        <f t="shared" si="16"/>
        <v>0.97</v>
      </c>
      <c r="L31" s="204"/>
      <c r="P31" s="254"/>
    </row>
    <row r="32" spans="2:17">
      <c r="B32" s="224">
        <f t="shared" si="2"/>
        <v>2038</v>
      </c>
      <c r="C32" s="225"/>
      <c r="D32" s="213">
        <f t="shared" si="14"/>
        <v>225.06</v>
      </c>
      <c r="E32" s="213">
        <f t="shared" si="14"/>
        <v>31.04</v>
      </c>
      <c r="F32" s="215">
        <f t="shared" si="0"/>
        <v>117.41028039097029</v>
      </c>
      <c r="G32" s="213">
        <f t="shared" si="15"/>
        <v>0</v>
      </c>
      <c r="H32" s="226">
        <f t="shared" si="15"/>
        <v>-4.9000000000000004</v>
      </c>
      <c r="I32" s="215">
        <f t="shared" si="1"/>
        <v>112.51028039097028</v>
      </c>
      <c r="J32" s="215">
        <f t="shared" si="7"/>
        <v>245.41</v>
      </c>
      <c r="K32" s="213">
        <f t="shared" si="16"/>
        <v>0.99</v>
      </c>
      <c r="L32" s="204"/>
      <c r="P32" s="254"/>
    </row>
    <row r="33" spans="2:16">
      <c r="B33" s="224">
        <f t="shared" si="2"/>
        <v>2039</v>
      </c>
      <c r="C33" s="225"/>
      <c r="D33" s="213">
        <f t="shared" si="14"/>
        <v>230.57</v>
      </c>
      <c r="E33" s="213">
        <f t="shared" si="14"/>
        <v>31.8</v>
      </c>
      <c r="F33" s="215">
        <f t="shared" si="0"/>
        <v>120.28479213658287</v>
      </c>
      <c r="G33" s="213">
        <f t="shared" si="15"/>
        <v>0</v>
      </c>
      <c r="H33" s="226">
        <f t="shared" si="15"/>
        <v>-5.0199999999999996</v>
      </c>
      <c r="I33" s="215">
        <f t="shared" si="1"/>
        <v>115.26479213658287</v>
      </c>
      <c r="J33" s="215">
        <f t="shared" si="7"/>
        <v>251.42</v>
      </c>
      <c r="K33" s="213">
        <f t="shared" si="16"/>
        <v>1.01</v>
      </c>
      <c r="L33" s="204"/>
      <c r="P33" s="254"/>
    </row>
    <row r="34" spans="2:16">
      <c r="B34" s="224">
        <f t="shared" si="2"/>
        <v>2040</v>
      </c>
      <c r="C34" s="225"/>
      <c r="D34" s="213">
        <f t="shared" si="14"/>
        <v>236.2</v>
      </c>
      <c r="E34" s="213">
        <f t="shared" si="14"/>
        <v>32.58</v>
      </c>
      <c r="F34" s="215">
        <f t="shared" si="0"/>
        <v>123.22348755753607</v>
      </c>
      <c r="G34" s="213">
        <f t="shared" si="15"/>
        <v>0</v>
      </c>
      <c r="H34" s="226">
        <f t="shared" si="15"/>
        <v>-5.14</v>
      </c>
      <c r="I34" s="215">
        <f t="shared" si="1"/>
        <v>118.08348755753607</v>
      </c>
      <c r="J34" s="215">
        <f t="shared" si="7"/>
        <v>257.57</v>
      </c>
      <c r="K34" s="213">
        <f t="shared" si="16"/>
        <v>1.03</v>
      </c>
      <c r="L34" s="204"/>
      <c r="P34" s="254"/>
    </row>
    <row r="35" spans="2:16">
      <c r="B35" s="224">
        <f t="shared" si="2"/>
        <v>2041</v>
      </c>
      <c r="C35" s="225"/>
      <c r="D35" s="213">
        <f t="shared" si="14"/>
        <v>241.99</v>
      </c>
      <c r="E35" s="213">
        <f t="shared" si="14"/>
        <v>33.380000000000003</v>
      </c>
      <c r="F35" s="215">
        <f t="shared" si="0"/>
        <v>126.24470484678442</v>
      </c>
      <c r="G35" s="213">
        <f t="shared" si="15"/>
        <v>0</v>
      </c>
      <c r="H35" s="226">
        <f t="shared" si="15"/>
        <v>-5.27</v>
      </c>
      <c r="I35" s="215">
        <f t="shared" si="1"/>
        <v>120.97470484678442</v>
      </c>
      <c r="J35" s="215">
        <f t="shared" si="7"/>
        <v>263.87</v>
      </c>
      <c r="K35" s="213">
        <f t="shared" si="16"/>
        <v>1.06</v>
      </c>
      <c r="L35" s="204"/>
      <c r="P35" s="254"/>
    </row>
    <row r="36" spans="2:16">
      <c r="B36" s="224">
        <f t="shared" si="2"/>
        <v>2042</v>
      </c>
      <c r="C36" s="225"/>
      <c r="D36" s="213">
        <f t="shared" si="14"/>
        <v>247.95</v>
      </c>
      <c r="E36" s="213">
        <f t="shared" si="14"/>
        <v>34.200000000000003</v>
      </c>
      <c r="F36" s="215">
        <f t="shared" si="0"/>
        <v>129.35302855256643</v>
      </c>
      <c r="G36" s="213">
        <f t="shared" si="15"/>
        <v>0</v>
      </c>
      <c r="H36" s="226">
        <f t="shared" si="15"/>
        <v>-5.4</v>
      </c>
      <c r="I36" s="215">
        <f t="shared" si="1"/>
        <v>123.95302855256642</v>
      </c>
      <c r="J36" s="215">
        <f t="shared" si="7"/>
        <v>270.37</v>
      </c>
      <c r="K36" s="213">
        <f t="shared" si="16"/>
        <v>1.0900000000000001</v>
      </c>
      <c r="L36" s="204"/>
      <c r="P36" s="254"/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111</v>
      </c>
      <c r="C44" s="230" t="s">
        <v>112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113</v>
      </c>
    </row>
    <row r="46" spans="2:16">
      <c r="C46" s="230" t="str">
        <f>D7</f>
        <v>(b)</v>
      </c>
      <c r="D46" s="215" t="str">
        <f>"= "&amp;C7&amp;" x "&amp;C62</f>
        <v>= (a) x 0.0771567801772526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24.9%)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120</v>
      </c>
      <c r="D53" s="236" t="s">
        <v>115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102</v>
      </c>
      <c r="C55" s="238">
        <v>1761.8947998896474</v>
      </c>
      <c r="D55" s="202" t="s">
        <v>113</v>
      </c>
      <c r="H55" s="202" t="s">
        <v>9</v>
      </c>
    </row>
    <row r="56" spans="2:24">
      <c r="B56" s="111" t="s">
        <v>102</v>
      </c>
      <c r="C56" s="239">
        <v>18.739825346529312</v>
      </c>
      <c r="D56" s="202" t="s">
        <v>116</v>
      </c>
      <c r="H56" s="202" t="s">
        <v>9</v>
      </c>
    </row>
    <row r="57" spans="2:24">
      <c r="B57" s="111" t="s">
        <v>102</v>
      </c>
      <c r="C57" s="244">
        <v>0.60299999999999998</v>
      </c>
      <c r="D57" s="202" t="s">
        <v>121</v>
      </c>
      <c r="H57" s="202" t="s">
        <v>118</v>
      </c>
    </row>
    <row r="58" spans="2:24">
      <c r="B58" s="111" t="s">
        <v>102</v>
      </c>
      <c r="C58" s="239">
        <v>0</v>
      </c>
      <c r="D58" s="202" t="s">
        <v>117</v>
      </c>
      <c r="H58" s="202" t="s">
        <v>118</v>
      </c>
      <c r="K58" s="204"/>
      <c r="L58" s="240"/>
      <c r="M58" s="69"/>
      <c r="N58" s="241" t="s">
        <v>125</v>
      </c>
      <c r="O58" s="69" t="s">
        <v>124</v>
      </c>
      <c r="P58" s="243" t="s">
        <v>126</v>
      </c>
      <c r="Q58" s="69"/>
      <c r="S58" s="204"/>
      <c r="T58" s="204"/>
      <c r="U58" s="204"/>
      <c r="V58" s="204"/>
      <c r="W58" s="204"/>
      <c r="X58" s="204"/>
    </row>
    <row r="59" spans="2:24">
      <c r="B59" s="111" t="s">
        <v>102</v>
      </c>
      <c r="C59" s="252">
        <f>$P$63</f>
        <v>-2.9537611535827537</v>
      </c>
      <c r="D59" s="202" t="s">
        <v>119</v>
      </c>
      <c r="H59" s="202" t="s">
        <v>118</v>
      </c>
      <c r="K59" s="242"/>
      <c r="L59" s="242"/>
      <c r="N59" s="242">
        <f>C55</f>
        <v>1761.8947998896474</v>
      </c>
      <c r="O59" s="262">
        <v>6.910504691716815E-2</v>
      </c>
      <c r="P59" s="256">
        <f>O59*N59/8760/$C$63*1000-O60*N60/8760/$C$63*1000</f>
        <v>-6.5037808590715613</v>
      </c>
      <c r="Q59" s="263"/>
      <c r="R59" s="244"/>
      <c r="S59" s="204"/>
      <c r="T59" s="204"/>
      <c r="U59" s="204"/>
      <c r="V59" s="204"/>
      <c r="W59" s="204"/>
      <c r="X59" s="204"/>
    </row>
    <row r="60" spans="2:24">
      <c r="K60" s="242"/>
      <c r="N60" s="242">
        <f>N59</f>
        <v>1761.8947998896474</v>
      </c>
      <c r="O60" s="262">
        <v>7.7156780177252568E-2</v>
      </c>
      <c r="P60" s="204"/>
      <c r="Q60" s="263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N61" s="249"/>
      <c r="O61" s="249"/>
      <c r="S61" s="204"/>
      <c r="T61" s="204"/>
      <c r="U61" s="204"/>
      <c r="V61" s="204"/>
      <c r="W61" s="204"/>
      <c r="X61" s="204"/>
    </row>
    <row r="62" spans="2:24">
      <c r="C62" s="247">
        <v>7.7156780177252568E-2</v>
      </c>
      <c r="D62" s="202" t="s">
        <v>54</v>
      </c>
      <c r="K62" s="248"/>
      <c r="N62" s="241" t="s">
        <v>125</v>
      </c>
      <c r="O62" s="69" t="s">
        <v>124</v>
      </c>
      <c r="P62" s="243" t="s">
        <v>127</v>
      </c>
    </row>
    <row r="63" spans="2:24">
      <c r="C63" s="253">
        <v>0.249</v>
      </c>
      <c r="D63" s="202" t="s">
        <v>55</v>
      </c>
      <c r="N63" s="242">
        <f>N59</f>
        <v>1761.8947998896474</v>
      </c>
      <c r="O63" s="262">
        <v>7.3499999999999996E-2</v>
      </c>
      <c r="P63" s="256">
        <f>O63*N63/8760/$C$63*1000-O64*N64/8760/$C$63*1000</f>
        <v>-2.9537611535827537</v>
      </c>
      <c r="R63" s="202" t="s">
        <v>165</v>
      </c>
    </row>
    <row r="64" spans="2:24" ht="13.5" thickBot="1">
      <c r="D64" s="245"/>
      <c r="N64" s="242">
        <f>N59</f>
        <v>1761.8947998896474</v>
      </c>
      <c r="O64" s="262">
        <v>7.7156780177252568E-2</v>
      </c>
      <c r="P64" s="20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17">C66+1</f>
        <v>2018</v>
      </c>
      <c r="D67" s="57">
        <v>2.1684070430924685E-2</v>
      </c>
      <c r="E67" s="111"/>
      <c r="F67" s="136">
        <f t="shared" ref="F67:F74" si="18">F66+1</f>
        <v>2027</v>
      </c>
      <c r="G67" s="57">
        <v>2.3164081218836952E-2</v>
      </c>
      <c r="H67" s="111"/>
      <c r="I67" s="136">
        <f t="shared" ref="I67:I74" si="19">I66+1</f>
        <v>2036</v>
      </c>
      <c r="J67" s="136"/>
      <c r="K67" s="57">
        <v>2.4311492116604327E-2</v>
      </c>
    </row>
    <row r="68" spans="3:11">
      <c r="C68" s="136">
        <f t="shared" si="17"/>
        <v>2019</v>
      </c>
      <c r="D68" s="57">
        <v>2.0023445288848141E-2</v>
      </c>
      <c r="E68" s="111"/>
      <c r="F68" s="136">
        <f t="shared" si="18"/>
        <v>2028</v>
      </c>
      <c r="G68" s="57">
        <v>2.3269517424980624E-2</v>
      </c>
      <c r="H68" s="111"/>
      <c r="I68" s="136">
        <f t="shared" si="19"/>
        <v>2037</v>
      </c>
      <c r="J68" s="136"/>
      <c r="K68" s="57">
        <v>2.4277391473133791E-2</v>
      </c>
    </row>
    <row r="69" spans="3:11">
      <c r="C69" s="136">
        <f t="shared" si="17"/>
        <v>2020</v>
      </c>
      <c r="D69" s="57">
        <v>2.1423649370385656E-2</v>
      </c>
      <c r="E69" s="111"/>
      <c r="F69" s="136">
        <f t="shared" si="18"/>
        <v>2029</v>
      </c>
      <c r="G69" s="57">
        <v>2.3660062349176059E-2</v>
      </c>
      <c r="H69" s="111"/>
      <c r="I69" s="136">
        <f t="shared" si="19"/>
        <v>2038</v>
      </c>
      <c r="J69" s="136"/>
      <c r="K69" s="57">
        <v>2.4418737348747444E-2</v>
      </c>
    </row>
    <row r="70" spans="3:11">
      <c r="C70" s="136">
        <f t="shared" si="17"/>
        <v>2021</v>
      </c>
      <c r="D70" s="57">
        <v>2.2444603435442634E-2</v>
      </c>
      <c r="E70" s="111"/>
      <c r="F70" s="136">
        <f t="shared" si="18"/>
        <v>2030</v>
      </c>
      <c r="G70" s="57">
        <v>2.3797996946838929E-2</v>
      </c>
      <c r="H70" s="111"/>
      <c r="I70" s="136">
        <f t="shared" si="19"/>
        <v>2039</v>
      </c>
      <c r="J70" s="136"/>
      <c r="K70" s="57">
        <v>2.4490791911648602E-2</v>
      </c>
    </row>
    <row r="71" spans="3:11">
      <c r="C71" s="136">
        <f t="shared" si="17"/>
        <v>2022</v>
      </c>
      <c r="D71" s="57">
        <v>2.2559296067847567E-2</v>
      </c>
      <c r="E71" s="111"/>
      <c r="F71" s="136">
        <f t="shared" si="18"/>
        <v>2031</v>
      </c>
      <c r="G71" s="57">
        <v>2.4014000123530499E-2</v>
      </c>
      <c r="H71" s="111"/>
      <c r="I71" s="136">
        <f t="shared" si="19"/>
        <v>2040</v>
      </c>
      <c r="J71" s="136"/>
      <c r="K71" s="57">
        <v>2.442458536688985E-2</v>
      </c>
    </row>
    <row r="72" spans="3:11" s="204" customFormat="1">
      <c r="C72" s="136">
        <f t="shared" si="17"/>
        <v>2023</v>
      </c>
      <c r="D72" s="57">
        <v>2.3031082544693549E-2</v>
      </c>
      <c r="E72" s="113"/>
      <c r="F72" s="136">
        <f t="shared" si="18"/>
        <v>2032</v>
      </c>
      <c r="G72" s="57">
        <v>2.4075090077113837E-2</v>
      </c>
      <c r="H72" s="113"/>
      <c r="I72" s="136">
        <f t="shared" si="19"/>
        <v>2041</v>
      </c>
      <c r="J72" s="136"/>
      <c r="K72" s="57">
        <v>2.4530694634797623E-2</v>
      </c>
    </row>
    <row r="73" spans="3:11" s="204" customFormat="1">
      <c r="C73" s="136">
        <f t="shared" si="17"/>
        <v>2024</v>
      </c>
      <c r="D73" s="57">
        <v>2.3134274986934988E-2</v>
      </c>
      <c r="E73" s="113"/>
      <c r="F73" s="136">
        <f t="shared" si="18"/>
        <v>2033</v>
      </c>
      <c r="G73" s="57">
        <v>2.4191075903759129E-2</v>
      </c>
      <c r="H73" s="113"/>
      <c r="I73" s="136">
        <f t="shared" si="19"/>
        <v>2042</v>
      </c>
      <c r="J73" s="136"/>
      <c r="K73" s="57">
        <v>2.4630996146588036E-2</v>
      </c>
    </row>
    <row r="74" spans="3:11" s="204" customFormat="1">
      <c r="C74" s="136">
        <f t="shared" si="17"/>
        <v>2025</v>
      </c>
      <c r="D74" s="57">
        <v>2.3159080336675242E-2</v>
      </c>
      <c r="E74" s="113"/>
      <c r="F74" s="136">
        <f t="shared" si="18"/>
        <v>2034</v>
      </c>
      <c r="G74" s="57">
        <v>2.4219456505286896E-2</v>
      </c>
      <c r="H74" s="113"/>
      <c r="I74" s="136">
        <f t="shared" si="19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9" width="12.5" style="202" customWidth="1"/>
    <col min="10" max="10" width="11.6640625" style="202" customWidth="1"/>
    <col min="11" max="12" width="9.33203125" style="202"/>
    <col min="13" max="13" width="17.5" style="202" customWidth="1"/>
    <col min="14" max="14" width="4.83203125" style="202" customWidth="1"/>
    <col min="15" max="15" width="11.5" style="202" customWidth="1"/>
    <col min="16" max="16" width="12.5" style="202" customWidth="1"/>
    <col min="17" max="16384" width="9.33203125" style="202"/>
  </cols>
  <sheetData>
    <row r="1" spans="2:19" ht="15.75">
      <c r="B1" s="200" t="s">
        <v>85</v>
      </c>
      <c r="C1" s="201"/>
      <c r="D1" s="201"/>
      <c r="E1" s="201"/>
      <c r="F1" s="201"/>
      <c r="G1" s="201"/>
      <c r="H1" s="201"/>
      <c r="I1" s="201"/>
    </row>
    <row r="2" spans="2:19" ht="15.75">
      <c r="B2" s="200" t="s">
        <v>167</v>
      </c>
      <c r="C2" s="201"/>
      <c r="D2" s="201"/>
      <c r="E2" s="201"/>
      <c r="F2" s="201"/>
      <c r="G2" s="201"/>
      <c r="H2" s="201"/>
      <c r="I2" s="201"/>
    </row>
    <row r="3" spans="2:19" ht="15.75">
      <c r="B3" s="200" t="str">
        <f>TEXT($C$63,"0%")&amp;" Capacity Factor"</f>
        <v>90% Capacity Factor</v>
      </c>
      <c r="C3" s="201"/>
      <c r="D3" s="201"/>
      <c r="E3" s="201"/>
      <c r="F3" s="201"/>
      <c r="G3" s="201"/>
      <c r="H3" s="201"/>
      <c r="I3" s="201"/>
    </row>
    <row r="4" spans="2:19">
      <c r="B4" s="203"/>
      <c r="C4" s="203"/>
      <c r="D4" s="203"/>
      <c r="E4" s="203"/>
      <c r="F4" s="203"/>
      <c r="G4" s="203"/>
      <c r="H4" s="203"/>
      <c r="I4" s="204"/>
      <c r="J4" s="204"/>
    </row>
    <row r="5" spans="2:19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108</v>
      </c>
      <c r="G5" s="19" t="s">
        <v>13</v>
      </c>
      <c r="H5" s="206" t="s">
        <v>109</v>
      </c>
      <c r="I5" s="206" t="s">
        <v>122</v>
      </c>
      <c r="J5" s="19" t="s">
        <v>73</v>
      </c>
      <c r="K5"/>
      <c r="Q5" s="266"/>
    </row>
    <row r="6" spans="2:19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/>
      <c r="N6" s="268"/>
      <c r="O6" s="268"/>
      <c r="P6" s="70"/>
      <c r="Q6" s="70"/>
      <c r="R6" s="70"/>
    </row>
    <row r="7" spans="2:19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04"/>
      <c r="E9" s="204"/>
      <c r="F9" s="204"/>
      <c r="G9" s="204"/>
      <c r="H9" s="204"/>
      <c r="I9" s="204"/>
      <c r="J9" s="204"/>
      <c r="K9"/>
    </row>
    <row r="10" spans="2:19">
      <c r="B10" s="211">
        <v>2016</v>
      </c>
      <c r="C10" s="212">
        <f>C55</f>
        <v>0</v>
      </c>
      <c r="D10" s="213">
        <f>C10*$C$62</f>
        <v>0</v>
      </c>
      <c r="E10" s="213">
        <f>C56</f>
        <v>0</v>
      </c>
      <c r="F10" s="214">
        <f t="shared" ref="F10:F36" si="0">(D10+E10)/(8.76*$C$63)</f>
        <v>0</v>
      </c>
      <c r="G10" s="214">
        <f>$C$58</f>
        <v>77.34</v>
      </c>
      <c r="H10" s="261">
        <f>C59</f>
        <v>0</v>
      </c>
      <c r="I10" s="215">
        <f>F10+H10+G10</f>
        <v>77.34</v>
      </c>
      <c r="J10" s="215">
        <f>ROUND(I10*$C$63*8.76,2)</f>
        <v>611.44000000000005</v>
      </c>
      <c r="K10"/>
      <c r="N10" s="70"/>
      <c r="O10" s="70"/>
      <c r="P10" s="70"/>
      <c r="Q10" s="267"/>
      <c r="R10" s="70"/>
    </row>
    <row r="11" spans="2:19">
      <c r="B11" s="211">
        <f t="shared" ref="B11:B36" si="1">B10+1</f>
        <v>2017</v>
      </c>
      <c r="C11" s="217"/>
      <c r="D11" s="213">
        <f>ROUND(D10*(1+$D66),2)</f>
        <v>0</v>
      </c>
      <c r="E11" s="213">
        <f>ROUND(E10*(1+$D66),2)</f>
        <v>0</v>
      </c>
      <c r="F11" s="214">
        <f t="shared" si="0"/>
        <v>0</v>
      </c>
      <c r="G11" s="116">
        <f>ROUND(G10*(1+$D66),2)</f>
        <v>79.05</v>
      </c>
      <c r="H11" s="213">
        <f>ROUND(H10*(1+$D66),2)</f>
        <v>0</v>
      </c>
      <c r="I11" s="215">
        <f>F11+H11+G11</f>
        <v>79.05</v>
      </c>
      <c r="J11" s="215">
        <f t="shared" ref="J11:J36" si="2">ROUND(I11*$C$63*8.76,2)</f>
        <v>624.96</v>
      </c>
      <c r="K11"/>
      <c r="N11" s="70"/>
      <c r="O11" s="70"/>
      <c r="P11" s="70"/>
      <c r="Q11" s="267"/>
      <c r="R11" s="70"/>
    </row>
    <row r="12" spans="2:19">
      <c r="B12" s="224">
        <f t="shared" si="1"/>
        <v>2018</v>
      </c>
      <c r="C12" s="225"/>
      <c r="D12" s="213">
        <f t="shared" ref="D12:E19" si="3">ROUND(D11*(1+$D67),2)</f>
        <v>0</v>
      </c>
      <c r="E12" s="213">
        <f t="shared" si="3"/>
        <v>0</v>
      </c>
      <c r="F12" s="215">
        <f t="shared" si="0"/>
        <v>0</v>
      </c>
      <c r="G12" s="213">
        <f t="shared" ref="G12:G19" si="4">ROUND(G11*(1+$D67),2)</f>
        <v>80.760000000000005</v>
      </c>
      <c r="H12" s="226">
        <f t="shared" ref="H12" si="5">ROUND(H11*(1+$D67),2)</f>
        <v>0</v>
      </c>
      <c r="I12" s="215">
        <f t="shared" ref="I12:I36" si="6">F12+H12+G12</f>
        <v>80.760000000000005</v>
      </c>
      <c r="J12" s="215">
        <f t="shared" si="2"/>
        <v>638.48</v>
      </c>
      <c r="K12"/>
      <c r="L12" s="204"/>
      <c r="N12" s="70"/>
      <c r="O12" s="70"/>
      <c r="P12" s="70"/>
      <c r="Q12" s="267"/>
      <c r="R12" s="70"/>
    </row>
    <row r="13" spans="2:19">
      <c r="B13" s="224">
        <f t="shared" si="1"/>
        <v>2019</v>
      </c>
      <c r="C13" s="225"/>
      <c r="D13" s="213">
        <f t="shared" si="3"/>
        <v>0</v>
      </c>
      <c r="E13" s="213">
        <f t="shared" si="3"/>
        <v>0</v>
      </c>
      <c r="F13" s="215">
        <f t="shared" si="0"/>
        <v>0</v>
      </c>
      <c r="G13" s="213">
        <f t="shared" si="4"/>
        <v>82.38</v>
      </c>
      <c r="H13" s="226">
        <f t="shared" ref="H13" si="7">ROUND(H12*(1+$D68),2)</f>
        <v>0</v>
      </c>
      <c r="I13" s="215">
        <f t="shared" si="6"/>
        <v>82.38</v>
      </c>
      <c r="J13" s="215">
        <f t="shared" si="2"/>
        <v>651.29</v>
      </c>
      <c r="K13"/>
      <c r="L13" s="204"/>
      <c r="N13" s="70"/>
      <c r="O13" s="70"/>
      <c r="P13" s="70"/>
      <c r="Q13" s="267"/>
      <c r="R13" s="70"/>
    </row>
    <row r="14" spans="2:19">
      <c r="B14" s="224">
        <f t="shared" si="1"/>
        <v>2020</v>
      </c>
      <c r="C14" s="225"/>
      <c r="D14" s="213">
        <f t="shared" si="3"/>
        <v>0</v>
      </c>
      <c r="E14" s="213">
        <f t="shared" si="3"/>
        <v>0</v>
      </c>
      <c r="F14" s="215">
        <f t="shared" si="0"/>
        <v>0</v>
      </c>
      <c r="G14" s="213">
        <f t="shared" si="4"/>
        <v>84.14</v>
      </c>
      <c r="H14" s="226">
        <f t="shared" ref="H14" si="8">ROUND(H13*(1+$D69),2)</f>
        <v>0</v>
      </c>
      <c r="I14" s="215">
        <f t="shared" si="6"/>
        <v>84.14</v>
      </c>
      <c r="J14" s="215">
        <f t="shared" si="2"/>
        <v>665.2</v>
      </c>
      <c r="K14"/>
      <c r="L14" s="204"/>
      <c r="N14" s="70"/>
      <c r="O14" s="70"/>
      <c r="P14" s="70"/>
      <c r="Q14" s="267"/>
      <c r="R14" s="70"/>
      <c r="S14" s="223"/>
    </row>
    <row r="15" spans="2:19">
      <c r="B15" s="224">
        <f t="shared" si="1"/>
        <v>2021</v>
      </c>
      <c r="C15" s="225"/>
      <c r="D15" s="213">
        <f t="shared" si="3"/>
        <v>0</v>
      </c>
      <c r="E15" s="213">
        <f t="shared" si="3"/>
        <v>0</v>
      </c>
      <c r="F15" s="215">
        <f t="shared" si="0"/>
        <v>0</v>
      </c>
      <c r="G15" s="213">
        <f t="shared" si="4"/>
        <v>86.03</v>
      </c>
      <c r="H15" s="226">
        <f t="shared" ref="H15" si="9">ROUND(H14*(1+$D70),2)</f>
        <v>0</v>
      </c>
      <c r="I15" s="215">
        <f t="shared" si="6"/>
        <v>86.03</v>
      </c>
      <c r="J15" s="215">
        <f t="shared" si="2"/>
        <v>680.14</v>
      </c>
      <c r="K15"/>
      <c r="L15" s="204"/>
      <c r="N15" s="70"/>
      <c r="O15" s="70"/>
      <c r="P15" s="70"/>
      <c r="Q15" s="267"/>
      <c r="R15" s="70"/>
      <c r="S15" s="223"/>
    </row>
    <row r="16" spans="2:19">
      <c r="B16" s="224">
        <f t="shared" si="1"/>
        <v>2022</v>
      </c>
      <c r="C16" s="225"/>
      <c r="D16" s="213">
        <f t="shared" si="3"/>
        <v>0</v>
      </c>
      <c r="E16" s="213">
        <f t="shared" si="3"/>
        <v>0</v>
      </c>
      <c r="F16" s="215">
        <f t="shared" si="0"/>
        <v>0</v>
      </c>
      <c r="G16" s="213">
        <f t="shared" si="4"/>
        <v>87.97</v>
      </c>
      <c r="H16" s="226">
        <f t="shared" ref="H16" si="10">ROUND(H15*(1+$D71),2)</f>
        <v>0</v>
      </c>
      <c r="I16" s="215">
        <f t="shared" si="6"/>
        <v>87.97</v>
      </c>
      <c r="J16" s="215">
        <f t="shared" si="2"/>
        <v>695.48</v>
      </c>
      <c r="K16"/>
      <c r="L16" s="204"/>
      <c r="N16" s="70"/>
      <c r="O16" s="70"/>
      <c r="P16" s="70"/>
      <c r="Q16" s="267"/>
      <c r="R16" s="70"/>
    </row>
    <row r="17" spans="2:19">
      <c r="B17" s="224">
        <f t="shared" si="1"/>
        <v>2023</v>
      </c>
      <c r="C17" s="225"/>
      <c r="D17" s="213">
        <f t="shared" si="3"/>
        <v>0</v>
      </c>
      <c r="E17" s="213">
        <f t="shared" si="3"/>
        <v>0</v>
      </c>
      <c r="F17" s="215">
        <f t="shared" si="0"/>
        <v>0</v>
      </c>
      <c r="G17" s="213">
        <f t="shared" si="4"/>
        <v>90</v>
      </c>
      <c r="H17" s="226">
        <f t="shared" ref="H17" si="11">ROUND(H16*(1+$D72),2)</f>
        <v>0</v>
      </c>
      <c r="I17" s="215">
        <f t="shared" si="6"/>
        <v>90</v>
      </c>
      <c r="J17" s="215">
        <f t="shared" si="2"/>
        <v>711.53</v>
      </c>
      <c r="K17"/>
      <c r="L17" s="204"/>
      <c r="N17" s="70"/>
      <c r="O17" s="70"/>
      <c r="P17" s="70"/>
      <c r="Q17" s="267"/>
      <c r="R17" s="70"/>
    </row>
    <row r="18" spans="2:19">
      <c r="B18" s="224">
        <f t="shared" si="1"/>
        <v>2024</v>
      </c>
      <c r="C18" s="225"/>
      <c r="D18" s="213">
        <f t="shared" si="3"/>
        <v>0</v>
      </c>
      <c r="E18" s="213">
        <f t="shared" si="3"/>
        <v>0</v>
      </c>
      <c r="F18" s="215">
        <f t="shared" si="0"/>
        <v>0</v>
      </c>
      <c r="G18" s="213">
        <f t="shared" si="4"/>
        <v>92.08</v>
      </c>
      <c r="H18" s="226">
        <f t="shared" ref="H18" si="12">ROUND(H17*(1+$D73),2)</f>
        <v>0</v>
      </c>
      <c r="I18" s="215">
        <f t="shared" si="6"/>
        <v>92.08</v>
      </c>
      <c r="J18" s="215">
        <f t="shared" si="2"/>
        <v>727.98</v>
      </c>
      <c r="K18"/>
      <c r="L18" s="204"/>
      <c r="N18" s="70"/>
      <c r="O18" s="70"/>
      <c r="P18" s="70"/>
      <c r="Q18" s="267"/>
      <c r="R18" s="70"/>
    </row>
    <row r="19" spans="2:19">
      <c r="B19" s="224">
        <f t="shared" si="1"/>
        <v>2025</v>
      </c>
      <c r="C19" s="225"/>
      <c r="D19" s="213">
        <f t="shared" si="3"/>
        <v>0</v>
      </c>
      <c r="E19" s="213">
        <f t="shared" si="3"/>
        <v>0</v>
      </c>
      <c r="F19" s="215">
        <f t="shared" si="0"/>
        <v>0</v>
      </c>
      <c r="G19" s="213">
        <f t="shared" si="4"/>
        <v>94.21</v>
      </c>
      <c r="H19" s="226">
        <f t="shared" ref="H19" si="13">ROUND(H18*(1+$D74),2)</f>
        <v>0</v>
      </c>
      <c r="I19" s="215">
        <f t="shared" si="6"/>
        <v>94.21</v>
      </c>
      <c r="J19" s="215">
        <f t="shared" si="2"/>
        <v>744.81</v>
      </c>
      <c r="K19"/>
      <c r="L19" s="204"/>
      <c r="N19" s="70"/>
      <c r="O19" s="70"/>
      <c r="P19" s="70"/>
      <c r="Q19" s="267"/>
      <c r="R19" s="70"/>
    </row>
    <row r="20" spans="2:19">
      <c r="B20" s="224">
        <f t="shared" si="1"/>
        <v>2026</v>
      </c>
      <c r="C20" s="225"/>
      <c r="D20" s="213">
        <f>ROUND(D19*(1+$G66),2)</f>
        <v>0</v>
      </c>
      <c r="E20" s="213">
        <f>ROUND(E19*(1+$G66),2)</f>
        <v>0</v>
      </c>
      <c r="F20" s="215">
        <f t="shared" si="0"/>
        <v>0</v>
      </c>
      <c r="G20" s="213">
        <f>ROUND(G19*(1+$G66),2)</f>
        <v>96.37</v>
      </c>
      <c r="H20" s="226">
        <f>ROUND(H19*(1+$G66),2)</f>
        <v>0</v>
      </c>
      <c r="I20" s="215">
        <f t="shared" si="6"/>
        <v>96.37</v>
      </c>
      <c r="J20" s="215">
        <f t="shared" si="2"/>
        <v>761.89</v>
      </c>
      <c r="K20"/>
      <c r="L20" s="204"/>
      <c r="N20" s="70"/>
      <c r="O20" s="70"/>
      <c r="P20" s="70"/>
      <c r="Q20" s="267"/>
      <c r="R20" s="70"/>
    </row>
    <row r="21" spans="2:19">
      <c r="B21" s="224">
        <f t="shared" si="1"/>
        <v>2027</v>
      </c>
      <c r="C21" s="225"/>
      <c r="D21" s="213">
        <f t="shared" ref="D21:E28" si="14">ROUND(D20*(1+$G67),2)</f>
        <v>0</v>
      </c>
      <c r="E21" s="213">
        <f t="shared" si="14"/>
        <v>0</v>
      </c>
      <c r="F21" s="215">
        <f t="shared" si="0"/>
        <v>0</v>
      </c>
      <c r="G21" s="213">
        <f t="shared" ref="G21:G28" si="15">ROUND(G20*(1+$G67),2)</f>
        <v>98.6</v>
      </c>
      <c r="H21" s="226">
        <f t="shared" ref="H21" si="16">ROUND(H20*(1+$G67),2)</f>
        <v>0</v>
      </c>
      <c r="I21" s="215">
        <f t="shared" si="6"/>
        <v>98.6</v>
      </c>
      <c r="J21" s="215">
        <f t="shared" si="2"/>
        <v>779.52</v>
      </c>
      <c r="K21"/>
      <c r="L21" s="204"/>
      <c r="N21" s="70"/>
      <c r="O21" s="70"/>
      <c r="P21" s="70"/>
      <c r="Q21" s="267"/>
      <c r="R21" s="70"/>
    </row>
    <row r="22" spans="2:19">
      <c r="B22" s="224">
        <f t="shared" si="1"/>
        <v>2028</v>
      </c>
      <c r="C22" s="225"/>
      <c r="D22" s="219">
        <f t="shared" si="14"/>
        <v>0</v>
      </c>
      <c r="E22" s="219">
        <f t="shared" si="14"/>
        <v>0</v>
      </c>
      <c r="F22" s="220">
        <f t="shared" si="0"/>
        <v>0</v>
      </c>
      <c r="G22" s="219">
        <f t="shared" si="15"/>
        <v>100.89</v>
      </c>
      <c r="H22" s="219">
        <f t="shared" ref="H22" si="17">ROUND(H21*(1+$G68),2)</f>
        <v>0</v>
      </c>
      <c r="I22" s="220">
        <f t="shared" si="6"/>
        <v>100.89</v>
      </c>
      <c r="J22" s="220">
        <f t="shared" si="2"/>
        <v>797.63</v>
      </c>
      <c r="K22"/>
      <c r="L22" s="204"/>
      <c r="N22" s="70"/>
      <c r="O22" s="70"/>
      <c r="P22" s="70"/>
      <c r="Q22" s="267"/>
      <c r="R22" s="70"/>
    </row>
    <row r="23" spans="2:19">
      <c r="B23" s="224">
        <f t="shared" si="1"/>
        <v>2029</v>
      </c>
      <c r="C23" s="225"/>
      <c r="D23" s="213">
        <f t="shared" si="14"/>
        <v>0</v>
      </c>
      <c r="E23" s="213">
        <f t="shared" si="14"/>
        <v>0</v>
      </c>
      <c r="F23" s="215">
        <f t="shared" si="0"/>
        <v>0</v>
      </c>
      <c r="G23" s="213">
        <f t="shared" si="15"/>
        <v>103.28</v>
      </c>
      <c r="H23" s="226">
        <f t="shared" ref="H23" si="18">ROUND(H22*(1+$G69),2)</f>
        <v>0</v>
      </c>
      <c r="I23" s="215">
        <f t="shared" si="6"/>
        <v>103.28</v>
      </c>
      <c r="J23" s="215">
        <f t="shared" si="2"/>
        <v>816.52</v>
      </c>
      <c r="K23"/>
      <c r="L23" s="204"/>
      <c r="N23" s="70"/>
      <c r="O23" s="70"/>
      <c r="P23" s="267"/>
      <c r="Q23" s="267"/>
      <c r="R23" s="213"/>
      <c r="S23" s="244"/>
    </row>
    <row r="24" spans="2:19">
      <c r="B24" s="224">
        <f t="shared" si="1"/>
        <v>2030</v>
      </c>
      <c r="C24" s="225"/>
      <c r="D24" s="213">
        <f t="shared" si="14"/>
        <v>0</v>
      </c>
      <c r="E24" s="213">
        <f t="shared" si="14"/>
        <v>0</v>
      </c>
      <c r="F24" s="215">
        <f t="shared" si="0"/>
        <v>0</v>
      </c>
      <c r="G24" s="213">
        <f t="shared" si="15"/>
        <v>105.74</v>
      </c>
      <c r="H24" s="226">
        <f t="shared" ref="H24" si="19">ROUND(H23*(1+$G70),2)</f>
        <v>0</v>
      </c>
      <c r="I24" s="215">
        <f t="shared" si="6"/>
        <v>105.74</v>
      </c>
      <c r="J24" s="215">
        <f t="shared" si="2"/>
        <v>835.97</v>
      </c>
      <c r="K24"/>
      <c r="L24" s="204"/>
      <c r="N24" s="70"/>
      <c r="O24" s="70"/>
      <c r="P24" s="267"/>
      <c r="Q24" s="267"/>
      <c r="R24" s="213"/>
      <c r="S24" s="244"/>
    </row>
    <row r="25" spans="2:19">
      <c r="B25" s="224">
        <f t="shared" si="1"/>
        <v>2031</v>
      </c>
      <c r="C25" s="225"/>
      <c r="D25" s="213">
        <f t="shared" si="14"/>
        <v>0</v>
      </c>
      <c r="E25" s="213">
        <f t="shared" si="14"/>
        <v>0</v>
      </c>
      <c r="F25" s="215">
        <f t="shared" si="0"/>
        <v>0</v>
      </c>
      <c r="G25" s="213">
        <f t="shared" si="15"/>
        <v>108.28</v>
      </c>
      <c r="H25" s="226">
        <f t="shared" ref="H25" si="20">ROUND(H24*(1+$G71),2)</f>
        <v>0</v>
      </c>
      <c r="I25" s="215">
        <f t="shared" si="6"/>
        <v>108.28</v>
      </c>
      <c r="J25" s="215">
        <f t="shared" si="2"/>
        <v>856.05</v>
      </c>
      <c r="K25"/>
      <c r="L25" s="204"/>
      <c r="N25" s="70"/>
      <c r="O25" s="70"/>
      <c r="P25" s="267"/>
      <c r="Q25" s="267"/>
      <c r="R25" s="213"/>
      <c r="S25" s="244"/>
    </row>
    <row r="26" spans="2:19">
      <c r="B26" s="224">
        <f t="shared" si="1"/>
        <v>2032</v>
      </c>
      <c r="C26" s="225"/>
      <c r="D26" s="213">
        <f t="shared" si="14"/>
        <v>0</v>
      </c>
      <c r="E26" s="213">
        <f t="shared" si="14"/>
        <v>0</v>
      </c>
      <c r="F26" s="215">
        <f t="shared" si="0"/>
        <v>0</v>
      </c>
      <c r="G26" s="213">
        <f t="shared" si="15"/>
        <v>110.89</v>
      </c>
      <c r="H26" s="226">
        <f t="shared" ref="H26" si="21">ROUND(H25*(1+$G72),2)</f>
        <v>0</v>
      </c>
      <c r="I26" s="215">
        <f t="shared" si="6"/>
        <v>110.89</v>
      </c>
      <c r="J26" s="215">
        <f t="shared" si="2"/>
        <v>876.69</v>
      </c>
      <c r="K26"/>
      <c r="L26" s="204"/>
      <c r="N26" s="70"/>
      <c r="O26" s="70"/>
      <c r="P26" s="267"/>
      <c r="Q26" s="267"/>
      <c r="R26" s="213"/>
      <c r="S26" s="244"/>
    </row>
    <row r="27" spans="2:19">
      <c r="B27" s="224">
        <f t="shared" si="1"/>
        <v>2033</v>
      </c>
      <c r="C27" s="225"/>
      <c r="D27" s="213">
        <f t="shared" si="14"/>
        <v>0</v>
      </c>
      <c r="E27" s="213">
        <f t="shared" si="14"/>
        <v>0</v>
      </c>
      <c r="F27" s="215">
        <f t="shared" si="0"/>
        <v>0</v>
      </c>
      <c r="G27" s="213">
        <f t="shared" si="15"/>
        <v>113.57</v>
      </c>
      <c r="H27" s="226">
        <f t="shared" ref="H27" si="22">ROUND(H26*(1+$G73),2)</f>
        <v>0</v>
      </c>
      <c r="I27" s="215">
        <f t="shared" si="6"/>
        <v>113.57</v>
      </c>
      <c r="J27" s="215">
        <f t="shared" si="2"/>
        <v>897.87</v>
      </c>
      <c r="K27"/>
      <c r="L27" s="204"/>
      <c r="N27" s="70"/>
      <c r="O27" s="70"/>
      <c r="P27" s="267"/>
      <c r="Q27" s="267"/>
      <c r="R27" s="213"/>
      <c r="S27" s="244"/>
    </row>
    <row r="28" spans="2:19">
      <c r="B28" s="224">
        <f t="shared" si="1"/>
        <v>2034</v>
      </c>
      <c r="C28" s="225"/>
      <c r="D28" s="213">
        <f t="shared" si="14"/>
        <v>0</v>
      </c>
      <c r="E28" s="213">
        <f t="shared" si="14"/>
        <v>0</v>
      </c>
      <c r="F28" s="215">
        <f t="shared" si="0"/>
        <v>0</v>
      </c>
      <c r="G28" s="213">
        <f t="shared" si="15"/>
        <v>116.32</v>
      </c>
      <c r="H28" s="226">
        <f t="shared" ref="H28" si="23">ROUND(H27*(1+$G74),2)</f>
        <v>0</v>
      </c>
      <c r="I28" s="215">
        <f t="shared" si="6"/>
        <v>116.32</v>
      </c>
      <c r="J28" s="215">
        <f t="shared" si="2"/>
        <v>919.61</v>
      </c>
      <c r="K28"/>
      <c r="L28" s="204"/>
      <c r="N28" s="70"/>
      <c r="O28" s="70"/>
      <c r="P28" s="267"/>
      <c r="Q28" s="267"/>
      <c r="R28" s="213"/>
      <c r="S28" s="244"/>
    </row>
    <row r="29" spans="2:19">
      <c r="B29" s="224">
        <f t="shared" si="1"/>
        <v>2035</v>
      </c>
      <c r="C29" s="225"/>
      <c r="D29" s="213">
        <f>ROUND(D28*(1+$J66),2)</f>
        <v>0</v>
      </c>
      <c r="E29" s="213">
        <f>ROUND(E28*(1+$J66),2)</f>
        <v>0</v>
      </c>
      <c r="F29" s="215">
        <f t="shared" si="0"/>
        <v>0</v>
      </c>
      <c r="G29" s="213">
        <f>ROUND(G28*(1+$J66),2)</f>
        <v>119.13</v>
      </c>
      <c r="H29" s="226">
        <f>ROUND(H28*(1+$J66),2)</f>
        <v>0</v>
      </c>
      <c r="I29" s="215">
        <f t="shared" si="6"/>
        <v>119.13</v>
      </c>
      <c r="J29" s="215">
        <f t="shared" si="2"/>
        <v>941.83</v>
      </c>
      <c r="K29"/>
      <c r="L29" s="204"/>
      <c r="N29" s="70"/>
      <c r="O29" s="70"/>
      <c r="P29" s="267"/>
      <c r="Q29" s="267"/>
      <c r="R29" s="213"/>
      <c r="S29" s="244"/>
    </row>
    <row r="30" spans="2:19">
      <c r="B30" s="224">
        <f t="shared" si="1"/>
        <v>2036</v>
      </c>
      <c r="C30" s="225"/>
      <c r="D30" s="213">
        <f t="shared" ref="D30:E36" si="24">ROUND(D29*(1+$J67),2)</f>
        <v>0</v>
      </c>
      <c r="E30" s="213">
        <f t="shared" si="24"/>
        <v>0</v>
      </c>
      <c r="F30" s="215">
        <f t="shared" si="0"/>
        <v>0</v>
      </c>
      <c r="G30" s="213">
        <f t="shared" ref="G30:G36" si="25">ROUND(G29*(1+$J67),2)</f>
        <v>122.03</v>
      </c>
      <c r="H30" s="226">
        <f t="shared" ref="H30" si="26">ROUND(H29*(1+$J67),2)</f>
        <v>0</v>
      </c>
      <c r="I30" s="215">
        <f t="shared" si="6"/>
        <v>122.03</v>
      </c>
      <c r="J30" s="215">
        <f t="shared" si="2"/>
        <v>964.76</v>
      </c>
      <c r="K30"/>
      <c r="L30" s="204"/>
      <c r="N30" s="70"/>
      <c r="O30" s="70"/>
      <c r="P30" s="267"/>
      <c r="Q30" s="267"/>
      <c r="R30" s="213"/>
      <c r="S30" s="244"/>
    </row>
    <row r="31" spans="2:19">
      <c r="B31" s="224">
        <f t="shared" si="1"/>
        <v>2037</v>
      </c>
      <c r="C31" s="225"/>
      <c r="D31" s="213">
        <f t="shared" si="24"/>
        <v>0</v>
      </c>
      <c r="E31" s="213">
        <f t="shared" si="24"/>
        <v>0</v>
      </c>
      <c r="F31" s="215">
        <f t="shared" si="0"/>
        <v>0</v>
      </c>
      <c r="G31" s="213">
        <f t="shared" si="25"/>
        <v>124.99</v>
      </c>
      <c r="H31" s="226">
        <f t="shared" ref="H31" si="27">ROUND(H30*(1+$J68),2)</f>
        <v>0</v>
      </c>
      <c r="I31" s="215">
        <f t="shared" si="6"/>
        <v>124.99</v>
      </c>
      <c r="J31" s="215">
        <f t="shared" si="2"/>
        <v>988.16</v>
      </c>
      <c r="K31"/>
      <c r="L31" s="204"/>
      <c r="N31" s="70"/>
      <c r="O31" s="70"/>
      <c r="P31" s="70"/>
      <c r="Q31" s="267"/>
      <c r="R31" s="213"/>
      <c r="S31" s="213"/>
    </row>
    <row r="32" spans="2:19">
      <c r="B32" s="224">
        <f t="shared" si="1"/>
        <v>2038</v>
      </c>
      <c r="C32" s="225"/>
      <c r="D32" s="213">
        <f t="shared" si="24"/>
        <v>0</v>
      </c>
      <c r="E32" s="213">
        <f t="shared" si="24"/>
        <v>0</v>
      </c>
      <c r="F32" s="215">
        <f t="shared" si="0"/>
        <v>0</v>
      </c>
      <c r="G32" s="213">
        <f t="shared" si="25"/>
        <v>128.04</v>
      </c>
      <c r="H32" s="226">
        <f t="shared" ref="H32" si="28">ROUND(H31*(1+$J69),2)</f>
        <v>0</v>
      </c>
      <c r="I32" s="215">
        <f t="shared" si="6"/>
        <v>128.04</v>
      </c>
      <c r="J32" s="215">
        <f t="shared" si="2"/>
        <v>1012.27</v>
      </c>
      <c r="K32"/>
      <c r="L32" s="204"/>
      <c r="N32" s="70"/>
      <c r="O32" s="70"/>
      <c r="Q32" s="254"/>
      <c r="R32" s="213"/>
      <c r="S32" s="213"/>
    </row>
    <row r="33" spans="2:19">
      <c r="B33" s="224">
        <f t="shared" si="1"/>
        <v>2039</v>
      </c>
      <c r="C33" s="225"/>
      <c r="D33" s="213">
        <f t="shared" si="24"/>
        <v>0</v>
      </c>
      <c r="E33" s="213">
        <f t="shared" si="24"/>
        <v>0</v>
      </c>
      <c r="F33" s="215">
        <f t="shared" si="0"/>
        <v>0</v>
      </c>
      <c r="G33" s="213">
        <f t="shared" si="25"/>
        <v>131.18</v>
      </c>
      <c r="H33" s="226">
        <f t="shared" ref="H33" si="29">ROUND(H32*(1+$J70),2)</f>
        <v>0</v>
      </c>
      <c r="I33" s="215">
        <f t="shared" si="6"/>
        <v>131.18</v>
      </c>
      <c r="J33" s="215">
        <f t="shared" si="2"/>
        <v>1037.0999999999999</v>
      </c>
      <c r="K33"/>
      <c r="L33" s="204"/>
      <c r="N33" s="70"/>
      <c r="O33" s="70"/>
      <c r="Q33" s="254"/>
      <c r="R33" s="213"/>
      <c r="S33" s="213"/>
    </row>
    <row r="34" spans="2:19">
      <c r="B34" s="224">
        <f t="shared" si="1"/>
        <v>2040</v>
      </c>
      <c r="C34" s="225"/>
      <c r="D34" s="213">
        <f t="shared" si="24"/>
        <v>0</v>
      </c>
      <c r="E34" s="213">
        <f t="shared" si="24"/>
        <v>0</v>
      </c>
      <c r="F34" s="215">
        <f t="shared" si="0"/>
        <v>0</v>
      </c>
      <c r="G34" s="213">
        <f t="shared" si="25"/>
        <v>134.38</v>
      </c>
      <c r="H34" s="226">
        <f t="shared" ref="H34" si="30">ROUND(H33*(1+$J71),2)</f>
        <v>0</v>
      </c>
      <c r="I34" s="215">
        <f t="shared" si="6"/>
        <v>134.38</v>
      </c>
      <c r="J34" s="215">
        <f t="shared" si="2"/>
        <v>1062.3900000000001</v>
      </c>
      <c r="K34"/>
      <c r="L34" s="204"/>
      <c r="N34" s="70"/>
      <c r="O34" s="70"/>
      <c r="Q34" s="254"/>
      <c r="R34" s="213"/>
      <c r="S34" s="213"/>
    </row>
    <row r="35" spans="2:19">
      <c r="B35" s="224">
        <f t="shared" si="1"/>
        <v>2041</v>
      </c>
      <c r="C35" s="225"/>
      <c r="D35" s="213">
        <f t="shared" si="24"/>
        <v>0</v>
      </c>
      <c r="E35" s="213">
        <f t="shared" si="24"/>
        <v>0</v>
      </c>
      <c r="F35" s="215">
        <f t="shared" si="0"/>
        <v>0</v>
      </c>
      <c r="G35" s="213">
        <f t="shared" si="25"/>
        <v>137.68</v>
      </c>
      <c r="H35" s="226">
        <f t="shared" ref="H35" si="31">ROUND(H34*(1+$J72),2)</f>
        <v>0</v>
      </c>
      <c r="I35" s="215">
        <f t="shared" si="6"/>
        <v>137.68</v>
      </c>
      <c r="J35" s="215">
        <f t="shared" si="2"/>
        <v>1088.48</v>
      </c>
      <c r="K35"/>
      <c r="L35" s="204"/>
      <c r="N35" s="70"/>
      <c r="O35" s="70"/>
      <c r="Q35" s="254"/>
      <c r="R35" s="213"/>
      <c r="S35" s="213"/>
    </row>
    <row r="36" spans="2:19">
      <c r="B36" s="224">
        <f t="shared" si="1"/>
        <v>2042</v>
      </c>
      <c r="C36" s="225"/>
      <c r="D36" s="213">
        <f t="shared" si="24"/>
        <v>0</v>
      </c>
      <c r="E36" s="213">
        <f t="shared" si="24"/>
        <v>0</v>
      </c>
      <c r="F36" s="215">
        <f t="shared" si="0"/>
        <v>0</v>
      </c>
      <c r="G36" s="213">
        <f t="shared" si="25"/>
        <v>141.07</v>
      </c>
      <c r="H36" s="226">
        <f t="shared" ref="H36" si="32">ROUND(H35*(1+$J73),2)</f>
        <v>0</v>
      </c>
      <c r="I36" s="215">
        <f t="shared" si="6"/>
        <v>141.07</v>
      </c>
      <c r="J36" s="215">
        <f t="shared" si="2"/>
        <v>1115.29</v>
      </c>
      <c r="K36"/>
      <c r="L36" s="204"/>
      <c r="N36" s="70"/>
      <c r="O36" s="70"/>
      <c r="Q36" s="254"/>
      <c r="R36" s="213"/>
      <c r="S36" s="213"/>
    </row>
    <row r="37" spans="2:19">
      <c r="B37" s="224"/>
      <c r="C37" s="217"/>
      <c r="D37" s="213"/>
      <c r="E37" s="213"/>
      <c r="F37" s="214"/>
      <c r="G37" s="213"/>
      <c r="H37" s="213"/>
      <c r="I37" s="215"/>
      <c r="J37" s="227"/>
    </row>
    <row r="38" spans="2:19">
      <c r="B38" s="211"/>
      <c r="C38" s="217"/>
      <c r="D38" s="213"/>
      <c r="E38" s="213"/>
      <c r="F38" s="214"/>
      <c r="G38" s="213"/>
      <c r="H38" s="213"/>
      <c r="I38" s="215"/>
      <c r="J38" s="227"/>
    </row>
    <row r="39" spans="2:19">
      <c r="B39" s="211"/>
      <c r="C39" s="217"/>
      <c r="D39" s="213"/>
      <c r="E39" s="213"/>
      <c r="F39" s="214"/>
      <c r="G39" s="213"/>
      <c r="H39" s="213"/>
      <c r="I39" s="215"/>
      <c r="J39" s="227"/>
    </row>
    <row r="40" spans="2:19">
      <c r="B40" s="211"/>
      <c r="C40" s="217"/>
      <c r="D40" s="213"/>
      <c r="E40" s="213"/>
      <c r="F40" s="214"/>
      <c r="G40" s="213"/>
      <c r="H40" s="213"/>
      <c r="I40" s="215"/>
      <c r="J40" s="227"/>
    </row>
    <row r="42" spans="2:19" ht="14.25">
      <c r="B42" s="228" t="s">
        <v>31</v>
      </c>
      <c r="C42" s="229"/>
      <c r="D42" s="229"/>
      <c r="E42" s="229"/>
      <c r="F42" s="229"/>
      <c r="G42" s="229"/>
      <c r="H42" s="229"/>
    </row>
    <row r="44" spans="2:19">
      <c r="B44" s="202" t="s">
        <v>111</v>
      </c>
      <c r="C44" s="230" t="s">
        <v>112</v>
      </c>
      <c r="D44" s="231" t="str">
        <f>'Table 3 200 MW (Wyo) 2033'!E68</f>
        <v xml:space="preserve">Plant Costs  - 2017 IRP - Table 6.1 &amp; 6.2 </v>
      </c>
    </row>
    <row r="45" spans="2:19">
      <c r="C45" s="230" t="str">
        <f>C7</f>
        <v>(a)</v>
      </c>
      <c r="D45" s="202" t="s">
        <v>113</v>
      </c>
    </row>
    <row r="46" spans="2:19">
      <c r="C46" s="230" t="str">
        <f>D7</f>
        <v>(b)</v>
      </c>
      <c r="D46" s="215" t="str">
        <f>"= "&amp;C7&amp;" x "&amp;C62</f>
        <v>= (a) x 0.0631141369791985</v>
      </c>
    </row>
    <row r="47" spans="2:19">
      <c r="C47" s="230" t="str">
        <f>F7</f>
        <v>(d)</v>
      </c>
      <c r="D47" s="215" t="str">
        <f>"= ("&amp;$D$7&amp;" + "&amp;$E$7&amp;") /  (8.76 x "&amp;TEXT(C63,"0.0%")&amp;")"</f>
        <v>= ((b) + (c)) /  (8.76 x 90.3%)</v>
      </c>
    </row>
    <row r="48" spans="2:19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J7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2"/>
      <c r="E52" s="232"/>
      <c r="F52" s="232"/>
      <c r="G52" s="232"/>
      <c r="H52" s="232"/>
      <c r="I52" s="233"/>
      <c r="J52" s="234"/>
    </row>
    <row r="53" spans="2:24" ht="13.5" thickBot="1">
      <c r="C53" s="235" t="s">
        <v>120</v>
      </c>
      <c r="D53" s="236" t="s">
        <v>115</v>
      </c>
      <c r="E53" s="236"/>
      <c r="F53" s="236"/>
      <c r="G53" s="236"/>
      <c r="H53" s="237"/>
      <c r="I53" s="233"/>
      <c r="J53" s="234"/>
    </row>
    <row r="55" spans="2:24">
      <c r="B55" s="111" t="s">
        <v>102</v>
      </c>
      <c r="C55" s="238">
        <v>0</v>
      </c>
      <c r="D55" s="202" t="s">
        <v>113</v>
      </c>
      <c r="H55" s="202" t="s">
        <v>9</v>
      </c>
    </row>
    <row r="56" spans="2:24">
      <c r="B56" s="111" t="s">
        <v>102</v>
      </c>
      <c r="C56" s="239">
        <v>0</v>
      </c>
      <c r="D56" s="202" t="s">
        <v>116</v>
      </c>
      <c r="H56" s="202" t="s">
        <v>9</v>
      </c>
    </row>
    <row r="57" spans="2:24">
      <c r="B57" s="111" t="s">
        <v>102</v>
      </c>
      <c r="C57" s="244">
        <v>0</v>
      </c>
      <c r="D57" s="202" t="s">
        <v>121</v>
      </c>
      <c r="H57" s="202" t="s">
        <v>118</v>
      </c>
    </row>
    <row r="58" spans="2:24">
      <c r="B58" s="111" t="s">
        <v>102</v>
      </c>
      <c r="C58" s="239">
        <v>77.34</v>
      </c>
      <c r="D58" s="202" t="s">
        <v>117</v>
      </c>
      <c r="H58" s="202" t="s">
        <v>118</v>
      </c>
      <c r="J58" s="204"/>
      <c r="K58" s="240"/>
      <c r="L58" s="69"/>
      <c r="M58" s="241"/>
      <c r="N58" s="241"/>
      <c r="O58" s="69"/>
      <c r="P58" s="241"/>
      <c r="Q58" s="69"/>
      <c r="R58" s="204"/>
      <c r="S58" s="204"/>
      <c r="T58" s="204"/>
      <c r="U58" s="204"/>
      <c r="V58" s="204"/>
      <c r="W58" s="204"/>
      <c r="X58" s="204"/>
    </row>
    <row r="59" spans="2:24">
      <c r="B59" s="111" t="s">
        <v>102</v>
      </c>
      <c r="C59" s="252">
        <v>0</v>
      </c>
      <c r="D59" s="202" t="s">
        <v>119</v>
      </c>
      <c r="H59" s="202" t="s">
        <v>118</v>
      </c>
      <c r="J59" s="242"/>
      <c r="K59" s="242"/>
      <c r="L59" s="243"/>
      <c r="M59" s="244"/>
      <c r="N59" s="244"/>
      <c r="O59" s="241"/>
      <c r="P59" s="245"/>
      <c r="Q59" s="204"/>
      <c r="R59" s="204"/>
      <c r="S59" s="204"/>
      <c r="T59" s="204"/>
      <c r="U59" s="204"/>
      <c r="V59" s="204"/>
      <c r="W59" s="204"/>
      <c r="X59" s="204"/>
    </row>
    <row r="60" spans="2:24">
      <c r="J60" s="242"/>
      <c r="K60" s="242"/>
      <c r="L60" s="242"/>
      <c r="M60" s="204"/>
      <c r="N60" s="204"/>
      <c r="O60" s="241"/>
      <c r="P60" s="245"/>
      <c r="Q60" s="204"/>
      <c r="R60" s="204"/>
      <c r="S60" s="204"/>
      <c r="T60" s="204"/>
      <c r="U60" s="204"/>
      <c r="V60" s="204"/>
      <c r="W60" s="204"/>
      <c r="X60" s="204"/>
    </row>
    <row r="61" spans="2:24">
      <c r="C61" s="246"/>
      <c r="J61" s="242"/>
      <c r="K61" s="242"/>
      <c r="L61" s="242"/>
      <c r="M61" s="204"/>
      <c r="N61" s="204"/>
      <c r="O61" s="242"/>
      <c r="P61" s="245"/>
      <c r="S61" s="204"/>
      <c r="T61" s="204"/>
      <c r="U61" s="204"/>
      <c r="V61" s="204"/>
      <c r="W61" s="204"/>
      <c r="X61" s="204"/>
    </row>
    <row r="62" spans="2:24">
      <c r="C62" s="247">
        <v>6.3114136979198515E-2</v>
      </c>
      <c r="D62" s="202" t="s">
        <v>54</v>
      </c>
      <c r="J62" s="248"/>
      <c r="K62" s="249"/>
      <c r="L62" s="249"/>
      <c r="O62" s="250"/>
    </row>
    <row r="63" spans="2:24">
      <c r="C63" s="253">
        <v>0.90249999999999997</v>
      </c>
      <c r="D63" s="202" t="s">
        <v>55</v>
      </c>
    </row>
    <row r="64" spans="2:24" ht="13.5" thickBot="1">
      <c r="D64" s="245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4"/>
    </row>
    <row r="66" spans="3:10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57">
        <v>2.4174683944208519E-2</v>
      </c>
    </row>
    <row r="67" spans="3:10">
      <c r="C67" s="136">
        <f t="shared" ref="C67:C74" si="33">C66+1</f>
        <v>2018</v>
      </c>
      <c r="D67" s="57">
        <v>2.1684070430924685E-2</v>
      </c>
      <c r="E67" s="111"/>
      <c r="F67" s="136">
        <f t="shared" ref="F67:F74" si="34">F66+1</f>
        <v>2027</v>
      </c>
      <c r="G67" s="57">
        <v>2.3164081218836952E-2</v>
      </c>
      <c r="H67" s="111"/>
      <c r="I67" s="136">
        <f t="shared" ref="I67:I74" si="35">I66+1</f>
        <v>2036</v>
      </c>
      <c r="J67" s="57">
        <v>2.4311492116604327E-2</v>
      </c>
    </row>
    <row r="68" spans="3:10">
      <c r="C68" s="136">
        <f t="shared" si="33"/>
        <v>2019</v>
      </c>
      <c r="D68" s="57">
        <v>2.0023445288848141E-2</v>
      </c>
      <c r="E68" s="111"/>
      <c r="F68" s="136">
        <f t="shared" si="34"/>
        <v>2028</v>
      </c>
      <c r="G68" s="57">
        <v>2.3269517424980624E-2</v>
      </c>
      <c r="H68" s="111"/>
      <c r="I68" s="136">
        <f t="shared" si="35"/>
        <v>2037</v>
      </c>
      <c r="J68" s="57">
        <v>2.4277391473133791E-2</v>
      </c>
    </row>
    <row r="69" spans="3:10">
      <c r="C69" s="136">
        <f t="shared" si="33"/>
        <v>2020</v>
      </c>
      <c r="D69" s="57">
        <v>2.1423649370385656E-2</v>
      </c>
      <c r="E69" s="111"/>
      <c r="F69" s="136">
        <f t="shared" si="34"/>
        <v>2029</v>
      </c>
      <c r="G69" s="57">
        <v>2.3660062349176059E-2</v>
      </c>
      <c r="H69" s="111"/>
      <c r="I69" s="136">
        <f t="shared" si="35"/>
        <v>2038</v>
      </c>
      <c r="J69" s="57">
        <v>2.4418737348747444E-2</v>
      </c>
    </row>
    <row r="70" spans="3:10">
      <c r="C70" s="136">
        <f t="shared" si="33"/>
        <v>2021</v>
      </c>
      <c r="D70" s="57">
        <v>2.2444603435442634E-2</v>
      </c>
      <c r="E70" s="111"/>
      <c r="F70" s="136">
        <f t="shared" si="34"/>
        <v>2030</v>
      </c>
      <c r="G70" s="57">
        <v>2.3797996946838929E-2</v>
      </c>
      <c r="H70" s="111"/>
      <c r="I70" s="136">
        <f t="shared" si="35"/>
        <v>2039</v>
      </c>
      <c r="J70" s="57">
        <v>2.4490791911648602E-2</v>
      </c>
    </row>
    <row r="71" spans="3:10">
      <c r="C71" s="136">
        <f t="shared" si="33"/>
        <v>2022</v>
      </c>
      <c r="D71" s="57">
        <v>2.2559296067847567E-2</v>
      </c>
      <c r="E71" s="111"/>
      <c r="F71" s="136">
        <f t="shared" si="34"/>
        <v>2031</v>
      </c>
      <c r="G71" s="57">
        <v>2.4014000123530499E-2</v>
      </c>
      <c r="H71" s="111"/>
      <c r="I71" s="136">
        <f t="shared" si="35"/>
        <v>2040</v>
      </c>
      <c r="J71" s="57">
        <v>2.442458536688985E-2</v>
      </c>
    </row>
    <row r="72" spans="3:10" s="204" customFormat="1">
      <c r="C72" s="136">
        <f t="shared" si="33"/>
        <v>2023</v>
      </c>
      <c r="D72" s="57">
        <v>2.3031082544693549E-2</v>
      </c>
      <c r="E72" s="113"/>
      <c r="F72" s="136">
        <f t="shared" si="34"/>
        <v>2032</v>
      </c>
      <c r="G72" s="57">
        <v>2.4075090077113837E-2</v>
      </c>
      <c r="H72" s="113"/>
      <c r="I72" s="136">
        <f t="shared" si="35"/>
        <v>2041</v>
      </c>
      <c r="J72" s="57">
        <v>2.4530694634797623E-2</v>
      </c>
    </row>
    <row r="73" spans="3:10" s="204" customFormat="1">
      <c r="C73" s="136">
        <f t="shared" si="33"/>
        <v>2024</v>
      </c>
      <c r="D73" s="57">
        <v>2.3134274986934988E-2</v>
      </c>
      <c r="E73" s="113"/>
      <c r="F73" s="136">
        <f t="shared" si="34"/>
        <v>2033</v>
      </c>
      <c r="G73" s="57">
        <v>2.4191075903759129E-2</v>
      </c>
      <c r="H73" s="113"/>
      <c r="I73" s="136">
        <f t="shared" si="35"/>
        <v>2042</v>
      </c>
      <c r="J73" s="57">
        <v>2.4630996146588036E-2</v>
      </c>
    </row>
    <row r="74" spans="3:10" s="204" customFormat="1">
      <c r="C74" s="136">
        <f t="shared" si="33"/>
        <v>2025</v>
      </c>
      <c r="D74" s="57">
        <v>2.3159080336675242E-2</v>
      </c>
      <c r="E74" s="113"/>
      <c r="F74" s="136">
        <f t="shared" si="34"/>
        <v>2034</v>
      </c>
      <c r="G74" s="57">
        <v>2.4219456505286896E-2</v>
      </c>
      <c r="H74" s="113"/>
      <c r="I74" s="136">
        <f t="shared" si="35"/>
        <v>2043</v>
      </c>
      <c r="J74" s="57">
        <v>2.4704209858992465E-2</v>
      </c>
    </row>
    <row r="75" spans="3:10" s="204" customFormat="1"/>
    <row r="76" spans="3:10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D11" sqref="D11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4.1640625" style="111" customWidth="1"/>
    <col min="4" max="4" width="12.33203125" style="111" customWidth="1"/>
    <col min="5" max="5" width="9.16406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15.75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168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UT N - 200 MW - SCCT Frame "F" x1 - East Side Resource (5,050')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702</v>
      </c>
      <c r="D14" s="116">
        <f>ROUND(C14*$C$76,2)</f>
        <v>51.76</v>
      </c>
      <c r="E14" s="117">
        <f>$I$60</f>
        <v>30.66</v>
      </c>
      <c r="F14" s="117">
        <f>$J$65</f>
        <v>7.53</v>
      </c>
      <c r="G14" s="118">
        <f t="shared" ref="G14:G24" si="0">ROUND(F14*(8.76*$G$65)+E14,2)</f>
        <v>52.43</v>
      </c>
      <c r="H14" s="118">
        <f t="shared" ref="H14:H24" si="1">ROUND(D14+G14,2)</f>
        <v>104.19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 t="shared" ref="D15:F17" si="3">ROUND(D14*(1+$D83),2)</f>
        <v>52.9</v>
      </c>
      <c r="E15" s="116">
        <f t="shared" si="3"/>
        <v>31.34</v>
      </c>
      <c r="F15" s="116">
        <f t="shared" si="3"/>
        <v>7.7</v>
      </c>
      <c r="G15" s="120">
        <f t="shared" si="0"/>
        <v>53.6</v>
      </c>
      <c r="H15" s="120">
        <f t="shared" si="1"/>
        <v>106.5</v>
      </c>
      <c r="I15" s="118"/>
      <c r="J15" s="118"/>
      <c r="K15" s="118"/>
      <c r="M15" s="57"/>
    </row>
    <row r="16" spans="2:14">
      <c r="B16" s="114">
        <f t="shared" si="2"/>
        <v>2018</v>
      </c>
      <c r="C16" s="119"/>
      <c r="D16" s="116">
        <f t="shared" si="3"/>
        <v>54.05</v>
      </c>
      <c r="E16" s="116">
        <f t="shared" si="3"/>
        <v>32.020000000000003</v>
      </c>
      <c r="F16" s="116">
        <f t="shared" si="3"/>
        <v>7.87</v>
      </c>
      <c r="G16" s="118">
        <f t="shared" si="0"/>
        <v>54.77</v>
      </c>
      <c r="H16" s="118">
        <f t="shared" si="1"/>
        <v>108.82</v>
      </c>
      <c r="I16" s="118"/>
      <c r="J16" s="118"/>
      <c r="K16" s="118"/>
      <c r="M16" s="57"/>
    </row>
    <row r="17" spans="2:13">
      <c r="B17" s="114">
        <f t="shared" si="2"/>
        <v>2019</v>
      </c>
      <c r="C17" s="119"/>
      <c r="D17" s="116">
        <f t="shared" si="3"/>
        <v>55.13</v>
      </c>
      <c r="E17" s="116">
        <f t="shared" si="3"/>
        <v>32.659999999999997</v>
      </c>
      <c r="F17" s="116">
        <f t="shared" si="3"/>
        <v>8.0299999999999994</v>
      </c>
      <c r="G17" s="118">
        <f t="shared" si="0"/>
        <v>55.87</v>
      </c>
      <c r="H17" s="118">
        <f t="shared" si="1"/>
        <v>111</v>
      </c>
      <c r="I17" s="118"/>
      <c r="J17" s="118"/>
      <c r="K17" s="118"/>
      <c r="M17" s="57"/>
    </row>
    <row r="18" spans="2:13">
      <c r="B18" s="114">
        <f t="shared" si="2"/>
        <v>2020</v>
      </c>
      <c r="C18" s="119"/>
      <c r="D18" s="116">
        <f t="shared" ref="D18:F18" si="4">ROUND(D17*(1+$D86),2)</f>
        <v>56.31</v>
      </c>
      <c r="E18" s="116">
        <f t="shared" si="4"/>
        <v>33.36</v>
      </c>
      <c r="F18" s="116">
        <f t="shared" si="4"/>
        <v>8.1999999999999993</v>
      </c>
      <c r="G18" s="118">
        <f t="shared" ref="G18:G23" si="5">ROUND(F18*(8.76*$G$65)+E18,2)</f>
        <v>57.06</v>
      </c>
      <c r="H18" s="118">
        <f t="shared" ref="H18:H23" si="6">ROUND(D18+G18,2)</f>
        <v>113.37</v>
      </c>
      <c r="I18" s="118"/>
      <c r="J18" s="118"/>
      <c r="K18" s="118"/>
      <c r="M18" s="57"/>
    </row>
    <row r="19" spans="2:13">
      <c r="B19" s="114">
        <f t="shared" si="2"/>
        <v>2021</v>
      </c>
      <c r="C19" s="119"/>
      <c r="D19" s="116">
        <f t="shared" ref="D19:F19" si="7">ROUND(D18*(1+$D87),2)</f>
        <v>57.57</v>
      </c>
      <c r="E19" s="116">
        <f t="shared" si="7"/>
        <v>34.11</v>
      </c>
      <c r="F19" s="116">
        <f t="shared" si="7"/>
        <v>8.3800000000000008</v>
      </c>
      <c r="G19" s="118">
        <f t="shared" si="5"/>
        <v>58.33</v>
      </c>
      <c r="H19" s="118">
        <f t="shared" si="6"/>
        <v>115.9</v>
      </c>
      <c r="I19" s="118"/>
      <c r="J19" s="118"/>
      <c r="K19" s="118"/>
      <c r="M19" s="57"/>
    </row>
    <row r="20" spans="2:13">
      <c r="B20" s="114">
        <f t="shared" si="2"/>
        <v>2022</v>
      </c>
      <c r="C20" s="119"/>
      <c r="D20" s="116">
        <f t="shared" ref="D20:F20" si="8">ROUND(D19*(1+$D88),2)</f>
        <v>58.87</v>
      </c>
      <c r="E20" s="116">
        <f t="shared" si="8"/>
        <v>34.880000000000003</v>
      </c>
      <c r="F20" s="116">
        <f t="shared" si="8"/>
        <v>8.57</v>
      </c>
      <c r="G20" s="118">
        <f t="shared" si="5"/>
        <v>59.65</v>
      </c>
      <c r="H20" s="118">
        <f t="shared" si="6"/>
        <v>118.52</v>
      </c>
      <c r="I20" s="118"/>
      <c r="J20" s="118"/>
      <c r="K20" s="118"/>
      <c r="M20" s="57"/>
    </row>
    <row r="21" spans="2:13">
      <c r="B21" s="114">
        <f t="shared" si="2"/>
        <v>2023</v>
      </c>
      <c r="C21" s="119"/>
      <c r="D21" s="116">
        <f t="shared" ref="D21:F21" si="9">ROUND(D20*(1+$D89),2)</f>
        <v>60.23</v>
      </c>
      <c r="E21" s="116">
        <f t="shared" si="9"/>
        <v>35.68</v>
      </c>
      <c r="F21" s="116">
        <f t="shared" si="9"/>
        <v>8.77</v>
      </c>
      <c r="G21" s="118">
        <f t="shared" si="5"/>
        <v>61.03</v>
      </c>
      <c r="H21" s="118">
        <f t="shared" si="6"/>
        <v>121.26</v>
      </c>
      <c r="I21" s="118"/>
      <c r="J21" s="118"/>
      <c r="K21" s="118"/>
      <c r="M21" s="57"/>
    </row>
    <row r="22" spans="2:13">
      <c r="B22" s="114">
        <f t="shared" si="2"/>
        <v>2024</v>
      </c>
      <c r="C22" s="119"/>
      <c r="D22" s="116">
        <f t="shared" ref="D22:F22" si="10">ROUND(D21*(1+$D90),2)</f>
        <v>61.62</v>
      </c>
      <c r="E22" s="116">
        <f t="shared" si="10"/>
        <v>36.51</v>
      </c>
      <c r="F22" s="116">
        <f t="shared" si="10"/>
        <v>8.9700000000000006</v>
      </c>
      <c r="G22" s="118">
        <f t="shared" si="5"/>
        <v>62.44</v>
      </c>
      <c r="H22" s="118">
        <f t="shared" si="6"/>
        <v>124.06</v>
      </c>
      <c r="I22" s="118"/>
      <c r="J22" s="118"/>
      <c r="K22" s="118"/>
      <c r="M22" s="57"/>
    </row>
    <row r="23" spans="2:13">
      <c r="B23" s="114">
        <f t="shared" si="2"/>
        <v>2025</v>
      </c>
      <c r="C23" s="119"/>
      <c r="D23" s="116">
        <f t="shared" ref="D23:F23" si="11">ROUND(D22*(1+$D91),2)</f>
        <v>63.05</v>
      </c>
      <c r="E23" s="116">
        <f t="shared" si="11"/>
        <v>37.36</v>
      </c>
      <c r="F23" s="116">
        <f t="shared" si="11"/>
        <v>9.18</v>
      </c>
      <c r="G23" s="118">
        <f t="shared" si="5"/>
        <v>63.9</v>
      </c>
      <c r="H23" s="118">
        <f t="shared" si="6"/>
        <v>126.95</v>
      </c>
      <c r="I23" s="118"/>
      <c r="J23" s="118"/>
      <c r="K23" s="118"/>
      <c r="M23" s="57"/>
    </row>
    <row r="24" spans="2:13">
      <c r="B24" s="114">
        <f t="shared" si="2"/>
        <v>2026</v>
      </c>
      <c r="C24" s="119"/>
      <c r="D24" s="120">
        <f>ROUND(D23*(1+$G83),2)</f>
        <v>64.5</v>
      </c>
      <c r="E24" s="120">
        <f>ROUND(E23*(1+$G83),2)</f>
        <v>38.22</v>
      </c>
      <c r="F24" s="120">
        <f>ROUND(F23*(1+$G83),2)</f>
        <v>9.39</v>
      </c>
      <c r="G24" s="118">
        <f t="shared" si="0"/>
        <v>65.36</v>
      </c>
      <c r="H24" s="118">
        <f t="shared" si="1"/>
        <v>129.86000000000001</v>
      </c>
      <c r="I24" s="118"/>
      <c r="J24" s="118"/>
      <c r="K24" s="118"/>
      <c r="M24" s="57"/>
    </row>
    <row r="25" spans="2:13">
      <c r="B25" s="114">
        <f t="shared" si="2"/>
        <v>2027</v>
      </c>
      <c r="C25" s="119"/>
      <c r="D25" s="120">
        <f t="shared" ref="D25:F25" si="12">ROUND(D24*(1+$G84),2)</f>
        <v>65.989999999999995</v>
      </c>
      <c r="E25" s="120">
        <f t="shared" si="12"/>
        <v>39.11</v>
      </c>
      <c r="F25" s="120">
        <f t="shared" si="12"/>
        <v>9.61</v>
      </c>
      <c r="G25" s="118">
        <f t="shared" ref="G25:G30" si="13">ROUND(F25*(8.76*$G$65)+E25,2)</f>
        <v>66.89</v>
      </c>
      <c r="H25" s="118">
        <f t="shared" ref="H25:H30" si="14">ROUND(D25+G25,2)</f>
        <v>132.88</v>
      </c>
      <c r="I25" s="118"/>
      <c r="J25" s="118"/>
      <c r="K25" s="118"/>
      <c r="M25" s="57"/>
    </row>
    <row r="26" spans="2:13">
      <c r="B26" s="114">
        <f t="shared" si="2"/>
        <v>2028</v>
      </c>
      <c r="C26" s="119"/>
      <c r="D26" s="197">
        <f t="shared" ref="D26:F26" si="15">ROUND(D25*(1+$G85),2)</f>
        <v>67.53</v>
      </c>
      <c r="E26" s="197">
        <f t="shared" si="15"/>
        <v>40.020000000000003</v>
      </c>
      <c r="F26" s="197">
        <f t="shared" si="15"/>
        <v>9.83</v>
      </c>
      <c r="G26" s="198">
        <f t="shared" si="13"/>
        <v>68.44</v>
      </c>
      <c r="H26" s="198">
        <f t="shared" si="14"/>
        <v>135.97</v>
      </c>
      <c r="I26" s="198"/>
      <c r="J26" s="198"/>
      <c r="K26" s="198"/>
      <c r="M26" s="57"/>
    </row>
    <row r="27" spans="2:13">
      <c r="B27" s="114">
        <f t="shared" si="2"/>
        <v>2029</v>
      </c>
      <c r="C27" s="119"/>
      <c r="D27" s="120">
        <f t="shared" ref="D27:F28" si="16">ROUND(D26*(1+$G86),2)</f>
        <v>69.13</v>
      </c>
      <c r="E27" s="120">
        <f t="shared" si="16"/>
        <v>40.97</v>
      </c>
      <c r="F27" s="120">
        <f t="shared" si="16"/>
        <v>10.06</v>
      </c>
      <c r="G27" s="118">
        <f t="shared" si="13"/>
        <v>70.05</v>
      </c>
      <c r="H27" s="118">
        <f t="shared" si="14"/>
        <v>139.18</v>
      </c>
      <c r="I27" s="118">
        <f>VLOOKUP(B27,'Table 4'!$B$13:$D$43,2,FALSE)</f>
        <v>4.5</v>
      </c>
      <c r="J27" s="118">
        <f t="shared" ref="J27" si="17">ROUND($K$65*I27/1000,2)</f>
        <v>43.26</v>
      </c>
      <c r="K27" s="118">
        <f t="shared" ref="K27" si="18">ROUND(H27*1000/8760/$G$65+J27,2)</f>
        <v>91.41</v>
      </c>
      <c r="M27" s="57"/>
    </row>
    <row r="28" spans="2:13" s="155" customFormat="1">
      <c r="B28" s="158">
        <f t="shared" si="2"/>
        <v>2030</v>
      </c>
      <c r="C28" s="159"/>
      <c r="D28" s="153">
        <f t="shared" si="16"/>
        <v>70.78</v>
      </c>
      <c r="E28" s="153">
        <f t="shared" si="16"/>
        <v>41.95</v>
      </c>
      <c r="F28" s="153">
        <f t="shared" si="16"/>
        <v>10.3</v>
      </c>
      <c r="G28" s="153">
        <f t="shared" ref="G28" si="19">ROUND(F28*(8.76*$G$65)+E28,2)</f>
        <v>71.73</v>
      </c>
      <c r="H28" s="153">
        <f t="shared" ref="H28" si="20">ROUND(D28+G28,2)</f>
        <v>142.51</v>
      </c>
      <c r="I28" s="118">
        <f>VLOOKUP(B28,'Table 4'!$B$13:$D$43,3,FALSE)</f>
        <v>4.88</v>
      </c>
      <c r="J28" s="118">
        <f t="shared" ref="J28" si="21">ROUND($K$65*I28/1000,2)</f>
        <v>46.92</v>
      </c>
      <c r="K28" s="118">
        <f t="shared" ref="K28" si="22">ROUND(H28*1000/8760/$G$65+J28,2)</f>
        <v>96.22</v>
      </c>
      <c r="M28" s="67"/>
    </row>
    <row r="29" spans="2:13" s="155" customFormat="1">
      <c r="B29" s="158">
        <f t="shared" si="2"/>
        <v>2031</v>
      </c>
      <c r="C29" s="159"/>
      <c r="D29" s="153">
        <f t="shared" ref="D29" si="23">ROUND(D28*(1+$G88),2)</f>
        <v>72.48</v>
      </c>
      <c r="E29" s="153">
        <f t="shared" ref="E29" si="24">ROUND(E28*(1+$G88),2)</f>
        <v>42.96</v>
      </c>
      <c r="F29" s="153">
        <f t="shared" ref="F29" si="25">ROUND(F28*(1+$G88),2)</f>
        <v>10.55</v>
      </c>
      <c r="G29" s="153">
        <f t="shared" ref="G29" si="26">ROUND(F29*(8.76*$G$65)+E29,2)</f>
        <v>73.459999999999994</v>
      </c>
      <c r="H29" s="153">
        <f t="shared" ref="H29" si="27">ROUND(D29+G29,2)</f>
        <v>145.94</v>
      </c>
      <c r="I29" s="118">
        <f>VLOOKUP(B29,'Table 4'!$B$13:$C$43,2,FALSE)</f>
        <v>5.07</v>
      </c>
      <c r="J29" s="118">
        <f t="shared" ref="J29" si="28">ROUND($K$65*I29/1000,2)</f>
        <v>48.74</v>
      </c>
      <c r="K29" s="118">
        <f t="shared" ref="K29" si="29">ROUND(H29*1000/8760/$G$65+J29,2)</f>
        <v>99.22</v>
      </c>
      <c r="M29" s="67"/>
    </row>
    <row r="30" spans="2:13" s="155" customFormat="1">
      <c r="B30" s="158">
        <f t="shared" si="2"/>
        <v>2032</v>
      </c>
      <c r="C30" s="159"/>
      <c r="D30" s="153">
        <f t="shared" ref="D30:F30" si="30">ROUND(D29*(1+$G89),2)</f>
        <v>74.22</v>
      </c>
      <c r="E30" s="153">
        <f t="shared" si="30"/>
        <v>43.99</v>
      </c>
      <c r="F30" s="153">
        <f t="shared" si="30"/>
        <v>10.8</v>
      </c>
      <c r="G30" s="153">
        <f t="shared" si="13"/>
        <v>75.209999999999994</v>
      </c>
      <c r="H30" s="153">
        <f t="shared" si="14"/>
        <v>149.43</v>
      </c>
      <c r="I30" s="118">
        <f>VLOOKUP(B30,'Table 4'!$B$13:$C$43,2,FALSE)</f>
        <v>5.31</v>
      </c>
      <c r="J30" s="118">
        <f t="shared" ref="J30:J40" si="31">ROUND($K$65*I30/1000,2)</f>
        <v>51.05</v>
      </c>
      <c r="K30" s="118">
        <f t="shared" ref="K30:K40" si="32">ROUND(H30*1000/8760/$G$65+J30,2)</f>
        <v>102.74</v>
      </c>
      <c r="M30" s="67"/>
    </row>
    <row r="31" spans="2:13" s="155" customFormat="1">
      <c r="B31" s="158">
        <f t="shared" si="2"/>
        <v>2033</v>
      </c>
      <c r="C31" s="159"/>
      <c r="D31" s="153">
        <f t="shared" ref="D31:D32" si="33">ROUND(D30*(1+$G90),2)</f>
        <v>76.02</v>
      </c>
      <c r="E31" s="153">
        <f t="shared" ref="E31:E32" si="34">ROUND(E30*(1+$G90),2)</f>
        <v>45.05</v>
      </c>
      <c r="F31" s="153">
        <f t="shared" ref="F31:F32" si="35">ROUND(F30*(1+$G90),2)</f>
        <v>11.06</v>
      </c>
      <c r="G31" s="153">
        <f t="shared" ref="G31:G33" si="36">ROUND(F31*(8.76*$G$65)+E31,2)</f>
        <v>77.02</v>
      </c>
      <c r="H31" s="153">
        <f t="shared" ref="H31:H33" si="37">ROUND(D31+G31,2)</f>
        <v>153.04</v>
      </c>
      <c r="I31" s="118">
        <f>VLOOKUP(B31,'Table 4'!$B$13:$C$43,2,FALSE)</f>
        <v>5.65</v>
      </c>
      <c r="J31" s="118">
        <f t="shared" si="31"/>
        <v>54.32</v>
      </c>
      <c r="K31" s="118">
        <f t="shared" si="32"/>
        <v>107.26</v>
      </c>
      <c r="M31" s="67"/>
    </row>
    <row r="32" spans="2:13" s="155" customFormat="1">
      <c r="B32" s="158">
        <f t="shared" si="2"/>
        <v>2034</v>
      </c>
      <c r="C32" s="159"/>
      <c r="D32" s="153">
        <f t="shared" si="33"/>
        <v>77.86</v>
      </c>
      <c r="E32" s="153">
        <f t="shared" si="34"/>
        <v>46.14</v>
      </c>
      <c r="F32" s="153">
        <f t="shared" si="35"/>
        <v>11.33</v>
      </c>
      <c r="G32" s="153">
        <f t="shared" si="36"/>
        <v>78.89</v>
      </c>
      <c r="H32" s="153">
        <f t="shared" si="37"/>
        <v>156.75</v>
      </c>
      <c r="I32" s="118">
        <f>VLOOKUP(B32,'Table 4'!$B$13:$C$43,2,FALSE)</f>
        <v>5.93</v>
      </c>
      <c r="J32" s="118">
        <f t="shared" si="31"/>
        <v>57.01</v>
      </c>
      <c r="K32" s="118">
        <f t="shared" si="32"/>
        <v>111.23</v>
      </c>
      <c r="M32" s="67"/>
    </row>
    <row r="33" spans="2:15">
      <c r="B33" s="114">
        <f t="shared" si="2"/>
        <v>2035</v>
      </c>
      <c r="C33" s="119"/>
      <c r="D33" s="118">
        <f>ROUND(D32*(1+$J83),2)</f>
        <v>79.739999999999995</v>
      </c>
      <c r="E33" s="116">
        <f>ROUND(E32*(1+$J83),2)</f>
        <v>47.26</v>
      </c>
      <c r="F33" s="116">
        <f>ROUND(F32*(1+$J83),2)</f>
        <v>11.6</v>
      </c>
      <c r="G33" s="118">
        <f t="shared" si="36"/>
        <v>80.790000000000006</v>
      </c>
      <c r="H33" s="118">
        <f t="shared" si="37"/>
        <v>160.53</v>
      </c>
      <c r="I33" s="118">
        <f>VLOOKUP(B33,'Table 4'!$B$13:$C$43,2,FALSE)</f>
        <v>6.25</v>
      </c>
      <c r="J33" s="118">
        <f t="shared" si="31"/>
        <v>60.09</v>
      </c>
      <c r="K33" s="118">
        <f t="shared" si="32"/>
        <v>115.62</v>
      </c>
      <c r="M33" s="67"/>
    </row>
    <row r="34" spans="2:15">
      <c r="B34" s="114">
        <f t="shared" si="2"/>
        <v>2036</v>
      </c>
      <c r="C34" s="119"/>
      <c r="D34" s="118">
        <f t="shared" ref="D34:F34" si="38">ROUND(D33*(1+$J84),2)</f>
        <v>81.680000000000007</v>
      </c>
      <c r="E34" s="116">
        <f t="shared" si="38"/>
        <v>48.41</v>
      </c>
      <c r="F34" s="116">
        <f t="shared" si="38"/>
        <v>11.88</v>
      </c>
      <c r="G34" s="118">
        <f t="shared" ref="G34:G40" si="39">ROUND(F34*(8.76*$G$65)+E34,2)</f>
        <v>82.75</v>
      </c>
      <c r="H34" s="118">
        <f t="shared" ref="H34:H40" si="40">ROUND(D34+G34,2)</f>
        <v>164.43</v>
      </c>
      <c r="I34" s="118">
        <f>VLOOKUP(B34,'Table 4'!$B$13:$C$43,2,FALSE)</f>
        <v>6.73</v>
      </c>
      <c r="J34" s="118">
        <f t="shared" si="31"/>
        <v>64.7</v>
      </c>
      <c r="K34" s="118">
        <f t="shared" si="32"/>
        <v>121.58</v>
      </c>
      <c r="M34" s="67"/>
    </row>
    <row r="35" spans="2:15">
      <c r="B35" s="114">
        <f t="shared" si="2"/>
        <v>2037</v>
      </c>
      <c r="C35" s="119"/>
      <c r="D35" s="118">
        <f t="shared" ref="D35:F35" si="41">ROUND(D34*(1+$J85),2)</f>
        <v>83.66</v>
      </c>
      <c r="E35" s="116">
        <f t="shared" si="41"/>
        <v>49.59</v>
      </c>
      <c r="F35" s="116">
        <f t="shared" si="41"/>
        <v>12.17</v>
      </c>
      <c r="G35" s="118">
        <f t="shared" si="39"/>
        <v>84.77</v>
      </c>
      <c r="H35" s="118">
        <f t="shared" si="40"/>
        <v>168.43</v>
      </c>
      <c r="I35" s="118">
        <f>VLOOKUP(B35,'Table 4'!$B$13:$C$43,2,FALSE)</f>
        <v>6.93</v>
      </c>
      <c r="J35" s="118">
        <f t="shared" si="31"/>
        <v>66.63</v>
      </c>
      <c r="K35" s="118">
        <f t="shared" si="32"/>
        <v>124.89</v>
      </c>
      <c r="M35" s="67"/>
    </row>
    <row r="36" spans="2:15">
      <c r="B36" s="114">
        <f t="shared" si="2"/>
        <v>2038</v>
      </c>
      <c r="C36" s="119"/>
      <c r="D36" s="118">
        <f t="shared" ref="D36:F36" si="42">ROUND(D35*(1+$J86),2)</f>
        <v>85.7</v>
      </c>
      <c r="E36" s="116">
        <f t="shared" si="42"/>
        <v>50.8</v>
      </c>
      <c r="F36" s="116">
        <f t="shared" si="42"/>
        <v>12.47</v>
      </c>
      <c r="G36" s="118">
        <f t="shared" si="39"/>
        <v>86.85</v>
      </c>
      <c r="H36" s="118">
        <f t="shared" si="40"/>
        <v>172.55</v>
      </c>
      <c r="I36" s="118">
        <f>VLOOKUP(B36,'Table 4'!$B$13:$C$43,2,FALSE)</f>
        <v>7.3</v>
      </c>
      <c r="J36" s="118">
        <f t="shared" si="31"/>
        <v>70.180000000000007</v>
      </c>
      <c r="K36" s="118">
        <f t="shared" si="32"/>
        <v>129.87</v>
      </c>
      <c r="M36" s="67"/>
    </row>
    <row r="37" spans="2:15">
      <c r="B37" s="114">
        <f t="shared" si="2"/>
        <v>2039</v>
      </c>
      <c r="C37" s="119"/>
      <c r="D37" s="118">
        <f t="shared" ref="D37:F37" si="43">ROUND(D36*(1+$J87),2)</f>
        <v>87.8</v>
      </c>
      <c r="E37" s="116">
        <f t="shared" si="43"/>
        <v>52.04</v>
      </c>
      <c r="F37" s="116">
        <f t="shared" si="43"/>
        <v>12.78</v>
      </c>
      <c r="G37" s="118">
        <f t="shared" si="39"/>
        <v>88.98</v>
      </c>
      <c r="H37" s="118">
        <f t="shared" si="40"/>
        <v>176.78</v>
      </c>
      <c r="I37" s="118">
        <f>VLOOKUP(B37,'Table 4'!$B$13:$C$43,2,FALSE)</f>
        <v>7.56</v>
      </c>
      <c r="J37" s="118">
        <f t="shared" si="31"/>
        <v>72.680000000000007</v>
      </c>
      <c r="K37" s="118">
        <f t="shared" si="32"/>
        <v>133.83000000000001</v>
      </c>
      <c r="M37" s="67"/>
    </row>
    <row r="38" spans="2:15">
      <c r="B38" s="114">
        <f t="shared" si="2"/>
        <v>2040</v>
      </c>
      <c r="C38" s="119"/>
      <c r="D38" s="118">
        <f t="shared" ref="D38:F38" si="44">ROUND(D37*(1+$J88),2)</f>
        <v>89.94</v>
      </c>
      <c r="E38" s="116">
        <f t="shared" si="44"/>
        <v>53.31</v>
      </c>
      <c r="F38" s="116">
        <f t="shared" si="44"/>
        <v>13.09</v>
      </c>
      <c r="G38" s="118">
        <f t="shared" si="39"/>
        <v>91.15</v>
      </c>
      <c r="H38" s="118">
        <f t="shared" si="40"/>
        <v>181.09</v>
      </c>
      <c r="I38" s="118">
        <f>VLOOKUP(B38,'Table 4'!$B$13:$C$43,2,FALSE)</f>
        <v>7.84</v>
      </c>
      <c r="J38" s="118">
        <f t="shared" si="31"/>
        <v>75.37</v>
      </c>
      <c r="K38" s="118">
        <f t="shared" si="32"/>
        <v>138.01</v>
      </c>
      <c r="M38" s="67"/>
    </row>
    <row r="39" spans="2:15">
      <c r="B39" s="114">
        <f t="shared" si="2"/>
        <v>2041</v>
      </c>
      <c r="C39" s="119"/>
      <c r="D39" s="118">
        <f t="shared" ref="D39:F39" si="45">ROUND(D38*(1+$J89),2)</f>
        <v>92.15</v>
      </c>
      <c r="E39" s="116">
        <f t="shared" si="45"/>
        <v>54.62</v>
      </c>
      <c r="F39" s="116">
        <f t="shared" si="45"/>
        <v>13.41</v>
      </c>
      <c r="G39" s="118">
        <f t="shared" si="39"/>
        <v>93.39</v>
      </c>
      <c r="H39" s="118">
        <f t="shared" si="40"/>
        <v>185.54</v>
      </c>
      <c r="I39" s="118">
        <f>VLOOKUP(B39,'Table 4'!$B$13:$C$43,2,FALSE)</f>
        <v>8.0399999999999991</v>
      </c>
      <c r="J39" s="118">
        <f t="shared" si="31"/>
        <v>77.3</v>
      </c>
      <c r="K39" s="118">
        <f t="shared" si="32"/>
        <v>141.47999999999999</v>
      </c>
      <c r="M39" s="67"/>
    </row>
    <row r="40" spans="2:15">
      <c r="B40" s="114">
        <f t="shared" si="2"/>
        <v>2042</v>
      </c>
      <c r="C40" s="119"/>
      <c r="D40" s="118">
        <f t="shared" ref="D40:F40" si="46">ROUND(D39*(1+$J90),2)</f>
        <v>94.42</v>
      </c>
      <c r="E40" s="116">
        <f t="shared" si="46"/>
        <v>55.97</v>
      </c>
      <c r="F40" s="116">
        <f t="shared" si="46"/>
        <v>13.74</v>
      </c>
      <c r="G40" s="118">
        <f t="shared" si="39"/>
        <v>95.69</v>
      </c>
      <c r="H40" s="118">
        <f t="shared" si="40"/>
        <v>190.11</v>
      </c>
      <c r="I40" s="118">
        <f>VLOOKUP(B40,'Table 4'!$B$13:$C$43,2,FALSE)</f>
        <v>8.25</v>
      </c>
      <c r="J40" s="118">
        <f t="shared" si="31"/>
        <v>79.319999999999993</v>
      </c>
      <c r="K40" s="118">
        <f t="shared" si="32"/>
        <v>145.08000000000001</v>
      </c>
      <c r="M40" s="67"/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tr">
        <f>'Table 3 436MW (West M) 2030'!D46</f>
        <v xml:space="preserve">Plant Costs  - 2017 IRP - Table 6.1 &amp; 6.2 </v>
      </c>
    </row>
    <row r="47" spans="2:15">
      <c r="C47" s="123" t="str">
        <f>D10</f>
        <v>(b)</v>
      </c>
      <c r="D47" s="118" t="str">
        <f>"= "&amp;C10&amp;" x "&amp;C76</f>
        <v>= (a) x 0.0737263117964292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33.0%) + (c)</v>
      </c>
    </row>
    <row r="49" spans="3:11">
      <c r="C49" s="123" t="str">
        <f>H10</f>
        <v>(f)</v>
      </c>
      <c r="D49" s="118" t="str">
        <f>"= "&amp;D10&amp;" + "&amp;G10</f>
        <v>= (b) + (e)</v>
      </c>
    </row>
    <row r="50" spans="3:11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1">
      <c r="C51" s="123" t="str">
        <f>J10</f>
        <v>(h)</v>
      </c>
      <c r="D51" s="118" t="str">
        <f>"= "&amp;TEXT(K65,"?,0")&amp;" MMBtu/MWH x "&amp;I9</f>
        <v>= 9,614 MMBtu/MWH x $/MMBtu</v>
      </c>
    </row>
    <row r="52" spans="3:11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103</v>
      </c>
      <c r="D54" s="55"/>
      <c r="E54" s="55"/>
      <c r="F54" s="55"/>
      <c r="G54" s="55"/>
      <c r="H54" s="55"/>
      <c r="I54" s="55"/>
      <c r="J54" s="56"/>
      <c r="K54" s="124"/>
    </row>
    <row r="55" spans="3:11" ht="5.25" customHeight="1"/>
    <row r="56" spans="3:11" ht="5.25" customHeight="1"/>
    <row r="57" spans="3:11">
      <c r="C57" s="42" t="s">
        <v>169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5" t="s">
        <v>105</v>
      </c>
      <c r="F58" s="125">
        <f>C69</f>
        <v>199.924125</v>
      </c>
      <c r="G58" s="57">
        <f>F58/F60</f>
        <v>1</v>
      </c>
      <c r="H58" s="139">
        <f>C70</f>
        <v>701.59905041057641</v>
      </c>
      <c r="I58" s="141">
        <f>C73</f>
        <v>30.657239904849501</v>
      </c>
    </row>
    <row r="59" spans="3:11">
      <c r="C59" s="155"/>
      <c r="F59" s="48">
        <f>D69</f>
        <v>0</v>
      </c>
      <c r="G59" s="44">
        <f>1-G58</f>
        <v>0</v>
      </c>
      <c r="H59" s="140">
        <f>D70</f>
        <v>0</v>
      </c>
      <c r="I59" s="142">
        <f>D73</f>
        <v>0</v>
      </c>
    </row>
    <row r="60" spans="3:11">
      <c r="C60" s="155" t="s">
        <v>45</v>
      </c>
      <c r="F60" s="125">
        <f>F58+F59</f>
        <v>199.924125</v>
      </c>
      <c r="G60" s="57">
        <f>G58+G59</f>
        <v>1</v>
      </c>
      <c r="H60" s="139">
        <f>ROUND(((F58*H58)+(F59*H59))/F60,0)</f>
        <v>702</v>
      </c>
      <c r="I60" s="141">
        <f>ROUND(((F58*I58)+(F59*I59))/F60,2)</f>
        <v>30.66</v>
      </c>
    </row>
    <row r="61" spans="3:11">
      <c r="C61" s="155"/>
      <c r="F61" s="125"/>
      <c r="G61" s="57"/>
      <c r="H61" s="126"/>
      <c r="I61" s="127"/>
    </row>
    <row r="62" spans="3:11">
      <c r="C62" s="156" t="s">
        <v>169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7" t="str">
        <f>C58</f>
        <v>SCCT Dry "F" - Turbine</v>
      </c>
      <c r="D63" s="128"/>
      <c r="E63" s="128"/>
      <c r="F63" s="111">
        <f>C69</f>
        <v>199.924125</v>
      </c>
      <c r="G63" s="57">
        <f>C77</f>
        <v>0.33</v>
      </c>
      <c r="H63" s="178">
        <f>G63*F63</f>
        <v>65.974961250000007</v>
      </c>
      <c r="I63" s="57">
        <f>H63/H65</f>
        <v>1</v>
      </c>
      <c r="J63" s="127">
        <f>C74</f>
        <v>7.5299874286936257</v>
      </c>
      <c r="K63" s="129">
        <f>C75</f>
        <v>9614</v>
      </c>
    </row>
    <row r="64" spans="3:11">
      <c r="C64" s="157">
        <f>C59</f>
        <v>0</v>
      </c>
      <c r="D64" s="128"/>
      <c r="E64" s="128"/>
      <c r="F64" s="43">
        <f>D69</f>
        <v>0</v>
      </c>
      <c r="G64" s="44">
        <f>D77</f>
        <v>0</v>
      </c>
      <c r="H64" s="17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5" t="s">
        <v>50</v>
      </c>
      <c r="F65" s="111">
        <f>F63+F64</f>
        <v>199.924125</v>
      </c>
      <c r="G65" s="130">
        <f>ROUND(H65/F65,3)</f>
        <v>0.33</v>
      </c>
      <c r="H65" s="178">
        <f>SUM(H63:H64)</f>
        <v>65.974961250000007</v>
      </c>
      <c r="I65" s="57">
        <f>I63+I64</f>
        <v>1</v>
      </c>
      <c r="J65" s="127">
        <f>ROUND(($I63*J63)+($I64*J64),2)</f>
        <v>7.53</v>
      </c>
      <c r="K65" s="131">
        <f>ROUND(($I63*K63)+($I64*K64),0)</f>
        <v>9614</v>
      </c>
    </row>
    <row r="66" spans="2:11">
      <c r="G66" s="130"/>
      <c r="I66" s="57"/>
      <c r="J66" s="127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2"/>
      <c r="G68" s="132"/>
      <c r="H68" s="132"/>
      <c r="I68" s="132"/>
      <c r="J68" s="132"/>
      <c r="K68" s="133"/>
    </row>
    <row r="69" spans="2:11">
      <c r="C69" s="111">
        <v>199.924125</v>
      </c>
      <c r="E69" s="111" t="s">
        <v>77</v>
      </c>
      <c r="H69" s="134"/>
    </row>
    <row r="70" spans="2:11">
      <c r="B70" s="111" t="s">
        <v>102</v>
      </c>
      <c r="C70" s="126">
        <v>701.59905041057641</v>
      </c>
      <c r="D70" s="126"/>
      <c r="E70" s="111" t="s">
        <v>78</v>
      </c>
    </row>
    <row r="71" spans="2:11">
      <c r="B71" s="111" t="s">
        <v>102</v>
      </c>
      <c r="C71" s="127">
        <v>16.0158293408495</v>
      </c>
      <c r="D71" s="127"/>
      <c r="E71" s="111" t="s">
        <v>79</v>
      </c>
    </row>
    <row r="72" spans="2:11">
      <c r="B72" s="111" t="s">
        <v>102</v>
      </c>
      <c r="C72" s="49">
        <v>14.641410564000001</v>
      </c>
      <c r="D72" s="49"/>
      <c r="E72" s="111" t="s">
        <v>75</v>
      </c>
    </row>
    <row r="73" spans="2:11">
      <c r="B73" s="111" t="s">
        <v>102</v>
      </c>
      <c r="C73" s="127">
        <f>C71+C72</f>
        <v>30.657239904849501</v>
      </c>
      <c r="D73" s="127"/>
      <c r="E73" s="111" t="s">
        <v>80</v>
      </c>
    </row>
    <row r="74" spans="2:11">
      <c r="B74" s="111" t="s">
        <v>102</v>
      </c>
      <c r="C74" s="127">
        <v>7.5299874286936257</v>
      </c>
      <c r="D74" s="127"/>
      <c r="E74" s="111" t="s">
        <v>81</v>
      </c>
    </row>
    <row r="75" spans="2:11">
      <c r="C75" s="131">
        <v>9614</v>
      </c>
      <c r="D75" s="131"/>
      <c r="E75" s="111" t="s">
        <v>53</v>
      </c>
    </row>
    <row r="76" spans="2:11">
      <c r="C76" s="152">
        <v>7.3726311796429175E-2</v>
      </c>
      <c r="D76" s="152"/>
      <c r="E76" s="111" t="s">
        <v>54</v>
      </c>
    </row>
    <row r="77" spans="2:11">
      <c r="C77" s="135">
        <v>0.33</v>
      </c>
      <c r="D77" s="135"/>
      <c r="E77" s="111" t="s">
        <v>55</v>
      </c>
    </row>
    <row r="78" spans="2:11">
      <c r="D78" s="57">
        <f>ROUND(H65/F65,3)</f>
        <v>0.33</v>
      </c>
      <c r="E78" s="111" t="s">
        <v>56</v>
      </c>
    </row>
    <row r="79" spans="2:11">
      <c r="D79" s="130"/>
      <c r="E79" s="67"/>
    </row>
    <row r="80" spans="2:11">
      <c r="C80" s="135"/>
      <c r="D80" s="135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47">C83+1</f>
        <v>2018</v>
      </c>
      <c r="D84" s="57">
        <v>2.1684070430924685E-2</v>
      </c>
      <c r="F84" s="136">
        <f t="shared" ref="F84:F91" si="48">F83+1</f>
        <v>2027</v>
      </c>
      <c r="G84" s="57">
        <v>2.3164081218836952E-2</v>
      </c>
      <c r="I84" s="136">
        <f t="shared" ref="I84:I91" si="49">I83+1</f>
        <v>2036</v>
      </c>
      <c r="J84" s="57">
        <v>2.4311492116604327E-2</v>
      </c>
    </row>
    <row r="85" spans="3:15">
      <c r="C85" s="136">
        <f t="shared" si="47"/>
        <v>2019</v>
      </c>
      <c r="D85" s="57">
        <v>2.0023445288848141E-2</v>
      </c>
      <c r="F85" s="136">
        <f t="shared" si="48"/>
        <v>2028</v>
      </c>
      <c r="G85" s="57">
        <v>2.3269517424980624E-2</v>
      </c>
      <c r="I85" s="136">
        <f t="shared" si="49"/>
        <v>2037</v>
      </c>
      <c r="J85" s="57">
        <v>2.4277391473133791E-2</v>
      </c>
    </row>
    <row r="86" spans="3:15">
      <c r="C86" s="136">
        <f t="shared" si="47"/>
        <v>2020</v>
      </c>
      <c r="D86" s="57">
        <v>2.1423649370385656E-2</v>
      </c>
      <c r="F86" s="136">
        <f t="shared" si="48"/>
        <v>2029</v>
      </c>
      <c r="G86" s="57">
        <v>2.3660062349176059E-2</v>
      </c>
      <c r="I86" s="136">
        <f t="shared" si="49"/>
        <v>2038</v>
      </c>
      <c r="J86" s="57">
        <v>2.4418737348747444E-2</v>
      </c>
    </row>
    <row r="87" spans="3:15">
      <c r="C87" s="136">
        <f t="shared" si="47"/>
        <v>2021</v>
      </c>
      <c r="D87" s="57">
        <v>2.2444603435442634E-2</v>
      </c>
      <c r="F87" s="136">
        <f t="shared" si="48"/>
        <v>2030</v>
      </c>
      <c r="G87" s="57">
        <v>2.3797996946838929E-2</v>
      </c>
      <c r="I87" s="136">
        <f t="shared" si="49"/>
        <v>2039</v>
      </c>
      <c r="J87" s="57">
        <v>2.4490791911648602E-2</v>
      </c>
    </row>
    <row r="88" spans="3:15">
      <c r="C88" s="136">
        <f t="shared" si="47"/>
        <v>2022</v>
      </c>
      <c r="D88" s="57">
        <v>2.2559296067847567E-2</v>
      </c>
      <c r="F88" s="136">
        <f t="shared" si="48"/>
        <v>2031</v>
      </c>
      <c r="G88" s="57">
        <v>2.4014000123530499E-2</v>
      </c>
      <c r="I88" s="136">
        <f t="shared" si="49"/>
        <v>2040</v>
      </c>
      <c r="J88" s="57">
        <v>2.442458536688985E-2</v>
      </c>
    </row>
    <row r="89" spans="3:15" s="113" customFormat="1">
      <c r="C89" s="136">
        <f t="shared" si="47"/>
        <v>2023</v>
      </c>
      <c r="D89" s="57">
        <v>2.3031082544693549E-2</v>
      </c>
      <c r="F89" s="136">
        <f t="shared" si="48"/>
        <v>2032</v>
      </c>
      <c r="G89" s="57">
        <v>2.4075090077113837E-2</v>
      </c>
      <c r="I89" s="136">
        <f t="shared" si="49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47"/>
        <v>2024</v>
      </c>
      <c r="D90" s="57">
        <v>2.3134274986934988E-2</v>
      </c>
      <c r="F90" s="136">
        <f t="shared" si="48"/>
        <v>2033</v>
      </c>
      <c r="G90" s="57">
        <v>2.4191075903759129E-2</v>
      </c>
      <c r="I90" s="136">
        <f t="shared" si="49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47"/>
        <v>2025</v>
      </c>
      <c r="D91" s="57">
        <v>2.3159080336675242E-2</v>
      </c>
      <c r="F91" s="136">
        <f t="shared" si="48"/>
        <v>2034</v>
      </c>
      <c r="G91" s="57">
        <v>2.4219456505286896E-2</v>
      </c>
      <c r="I91" s="136">
        <f t="shared" si="49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honeticPr fontId="6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D11" sqref="D11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7.33203125" style="111" customWidth="1"/>
    <col min="4" max="4" width="12.33203125" style="111" customWidth="1"/>
    <col min="5" max="5" width="9.16406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15.75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170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Willamette Valley - 436 MW - CCCT Dry "G/H", 1x1 - West Side Resource (1,500')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1363</v>
      </c>
      <c r="D14" s="116">
        <f>ROUND(C14*$C$76,2)</f>
        <v>98.9</v>
      </c>
      <c r="E14" s="117">
        <f>$I$60</f>
        <v>43.7</v>
      </c>
      <c r="F14" s="117">
        <f>$J$65</f>
        <v>2.02</v>
      </c>
      <c r="G14" s="118">
        <f t="shared" ref="G14:G24" si="0">ROUND(F14*(8.76*$G$65)+E14,2)</f>
        <v>56.14</v>
      </c>
      <c r="H14" s="118">
        <f t="shared" ref="H14:H24" si="1">ROUND(D14+G14,2)</f>
        <v>155.04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>ROUND(D14*(1+$D83),2)</f>
        <v>101.08</v>
      </c>
      <c r="E15" s="116">
        <f t="shared" ref="D15:F17" si="3">ROUND(E14*(1+$D83),2)</f>
        <v>44.67</v>
      </c>
      <c r="F15" s="116">
        <f t="shared" si="3"/>
        <v>2.06</v>
      </c>
      <c r="G15" s="120">
        <f t="shared" si="0"/>
        <v>57.36</v>
      </c>
      <c r="H15" s="120">
        <f t="shared" si="1"/>
        <v>158.44</v>
      </c>
      <c r="I15" s="118"/>
      <c r="J15" s="118"/>
      <c r="K15" s="118"/>
    </row>
    <row r="16" spans="2:14">
      <c r="B16" s="114">
        <f t="shared" si="2"/>
        <v>2018</v>
      </c>
      <c r="C16" s="119"/>
      <c r="D16" s="116">
        <f t="shared" si="3"/>
        <v>103.27</v>
      </c>
      <c r="E16" s="116">
        <f t="shared" si="3"/>
        <v>45.64</v>
      </c>
      <c r="F16" s="116">
        <f t="shared" si="3"/>
        <v>2.1</v>
      </c>
      <c r="G16" s="118">
        <f t="shared" si="0"/>
        <v>58.57</v>
      </c>
      <c r="H16" s="118">
        <f t="shared" si="1"/>
        <v>161.84</v>
      </c>
      <c r="I16" s="118"/>
      <c r="J16" s="118"/>
      <c r="K16" s="118"/>
    </row>
    <row r="17" spans="2:13">
      <c r="B17" s="114">
        <f t="shared" si="2"/>
        <v>2019</v>
      </c>
      <c r="C17" s="119"/>
      <c r="D17" s="116">
        <f t="shared" si="3"/>
        <v>105.34</v>
      </c>
      <c r="E17" s="116">
        <f t="shared" si="3"/>
        <v>46.55</v>
      </c>
      <c r="F17" s="116">
        <f t="shared" si="3"/>
        <v>2.14</v>
      </c>
      <c r="G17" s="118">
        <f t="shared" si="0"/>
        <v>59.73</v>
      </c>
      <c r="H17" s="118">
        <f t="shared" si="1"/>
        <v>165.07</v>
      </c>
      <c r="I17" s="118"/>
      <c r="J17" s="118"/>
      <c r="K17" s="118"/>
    </row>
    <row r="18" spans="2:13">
      <c r="B18" s="114">
        <f t="shared" si="2"/>
        <v>2020</v>
      </c>
      <c r="C18" s="119"/>
      <c r="D18" s="116">
        <f t="shared" ref="D18:F18" si="4">ROUND(D17*(1+$D86),2)</f>
        <v>107.6</v>
      </c>
      <c r="E18" s="116">
        <f t="shared" si="4"/>
        <v>47.55</v>
      </c>
      <c r="F18" s="116">
        <f t="shared" si="4"/>
        <v>2.19</v>
      </c>
      <c r="G18" s="118">
        <f t="shared" ref="G18:G23" si="5">ROUND(F18*(8.76*$G$65)+E18,2)</f>
        <v>61.04</v>
      </c>
      <c r="H18" s="118">
        <f t="shared" ref="H18:H23" si="6">ROUND(D18+G18,2)</f>
        <v>168.64</v>
      </c>
      <c r="I18" s="118"/>
      <c r="J18" s="118"/>
      <c r="K18" s="118"/>
    </row>
    <row r="19" spans="2:13">
      <c r="B19" s="114">
        <f t="shared" si="2"/>
        <v>2021</v>
      </c>
      <c r="C19" s="119"/>
      <c r="D19" s="116">
        <f t="shared" ref="D19:F19" si="7">ROUND(D18*(1+$D87),2)</f>
        <v>110.02</v>
      </c>
      <c r="E19" s="116">
        <f t="shared" si="7"/>
        <v>48.62</v>
      </c>
      <c r="F19" s="116">
        <f t="shared" si="7"/>
        <v>2.2400000000000002</v>
      </c>
      <c r="G19" s="118">
        <f t="shared" si="5"/>
        <v>62.41</v>
      </c>
      <c r="H19" s="118">
        <f t="shared" si="6"/>
        <v>172.43</v>
      </c>
      <c r="I19" s="118"/>
      <c r="J19" s="118"/>
      <c r="K19" s="118"/>
    </row>
    <row r="20" spans="2:13">
      <c r="B20" s="114">
        <f t="shared" si="2"/>
        <v>2022</v>
      </c>
      <c r="C20" s="119"/>
      <c r="D20" s="116">
        <f t="shared" ref="D20:F20" si="8">ROUND(D19*(1+$D88),2)</f>
        <v>112.5</v>
      </c>
      <c r="E20" s="116">
        <f t="shared" si="8"/>
        <v>49.72</v>
      </c>
      <c r="F20" s="116">
        <f t="shared" si="8"/>
        <v>2.29</v>
      </c>
      <c r="G20" s="118">
        <f t="shared" si="5"/>
        <v>63.82</v>
      </c>
      <c r="H20" s="118">
        <f t="shared" si="6"/>
        <v>176.32</v>
      </c>
      <c r="I20" s="118"/>
      <c r="J20" s="118"/>
      <c r="K20" s="118"/>
    </row>
    <row r="21" spans="2:13">
      <c r="B21" s="114">
        <f t="shared" si="2"/>
        <v>2023</v>
      </c>
      <c r="C21" s="119"/>
      <c r="D21" s="116">
        <f t="shared" ref="D21:F21" si="9">ROUND(D20*(1+$D89),2)</f>
        <v>115.09</v>
      </c>
      <c r="E21" s="116">
        <f t="shared" si="9"/>
        <v>50.87</v>
      </c>
      <c r="F21" s="116">
        <f t="shared" si="9"/>
        <v>2.34</v>
      </c>
      <c r="G21" s="118">
        <f t="shared" si="5"/>
        <v>65.28</v>
      </c>
      <c r="H21" s="118">
        <f t="shared" si="6"/>
        <v>180.37</v>
      </c>
      <c r="I21" s="118"/>
      <c r="J21" s="118"/>
      <c r="K21" s="118"/>
    </row>
    <row r="22" spans="2:13">
      <c r="B22" s="114">
        <f t="shared" si="2"/>
        <v>2024</v>
      </c>
      <c r="C22" s="119"/>
      <c r="D22" s="116">
        <f t="shared" ref="D22:F22" si="10">ROUND(D21*(1+$D90),2)</f>
        <v>117.75</v>
      </c>
      <c r="E22" s="116">
        <f t="shared" si="10"/>
        <v>52.05</v>
      </c>
      <c r="F22" s="116">
        <f t="shared" si="10"/>
        <v>2.39</v>
      </c>
      <c r="G22" s="118">
        <f t="shared" si="5"/>
        <v>66.77</v>
      </c>
      <c r="H22" s="118">
        <f t="shared" si="6"/>
        <v>184.52</v>
      </c>
      <c r="I22" s="118"/>
      <c r="J22" s="118"/>
      <c r="K22" s="118"/>
    </row>
    <row r="23" spans="2:13">
      <c r="B23" s="114">
        <f t="shared" si="2"/>
        <v>2025</v>
      </c>
      <c r="C23" s="119"/>
      <c r="D23" s="116">
        <f t="shared" ref="D23:F23" si="11">ROUND(D22*(1+$D91),2)</f>
        <v>120.48</v>
      </c>
      <c r="E23" s="116">
        <f t="shared" si="11"/>
        <v>53.26</v>
      </c>
      <c r="F23" s="116">
        <f t="shared" si="11"/>
        <v>2.4500000000000002</v>
      </c>
      <c r="G23" s="118">
        <f t="shared" si="5"/>
        <v>68.349999999999994</v>
      </c>
      <c r="H23" s="118">
        <f t="shared" si="6"/>
        <v>188.83</v>
      </c>
      <c r="I23" s="118"/>
      <c r="J23" s="118"/>
      <c r="K23" s="118"/>
    </row>
    <row r="24" spans="2:13">
      <c r="B24" s="114">
        <f t="shared" si="2"/>
        <v>2026</v>
      </c>
      <c r="C24" s="119"/>
      <c r="D24" s="120">
        <f>ROUND(D23*(1+$G83),2)</f>
        <v>123.24</v>
      </c>
      <c r="E24" s="120">
        <f>ROUND(E23*(1+$G83),2)</f>
        <v>54.48</v>
      </c>
      <c r="F24" s="120">
        <f>ROUND(F23*(1+$G83),2)</f>
        <v>2.5099999999999998</v>
      </c>
      <c r="G24" s="118">
        <f t="shared" si="0"/>
        <v>69.94</v>
      </c>
      <c r="H24" s="118">
        <f t="shared" si="1"/>
        <v>193.18</v>
      </c>
      <c r="I24" s="118"/>
      <c r="J24" s="118"/>
      <c r="K24" s="118"/>
    </row>
    <row r="25" spans="2:13">
      <c r="B25" s="114">
        <f t="shared" si="2"/>
        <v>2027</v>
      </c>
      <c r="C25" s="119"/>
      <c r="D25" s="120">
        <f t="shared" ref="D25:F25" si="12">ROUND(D24*(1+$G84),2)</f>
        <v>126.09</v>
      </c>
      <c r="E25" s="120">
        <f t="shared" si="12"/>
        <v>55.74</v>
      </c>
      <c r="F25" s="120">
        <f t="shared" si="12"/>
        <v>2.57</v>
      </c>
      <c r="G25" s="118">
        <f t="shared" ref="G25:G30" si="13">ROUND(F25*(8.76*$G$65)+E25,2)</f>
        <v>71.569999999999993</v>
      </c>
      <c r="H25" s="118">
        <f t="shared" ref="H25:H30" si="14">ROUND(D25+G25,2)</f>
        <v>197.66</v>
      </c>
      <c r="I25" s="118"/>
      <c r="J25" s="118"/>
      <c r="K25" s="118"/>
    </row>
    <row r="26" spans="2:13">
      <c r="B26" s="114">
        <f t="shared" si="2"/>
        <v>2028</v>
      </c>
      <c r="C26" s="119"/>
      <c r="D26" s="120">
        <f t="shared" ref="D26:F26" si="15">ROUND(D25*(1+$G85),2)</f>
        <v>129.02000000000001</v>
      </c>
      <c r="E26" s="120">
        <f t="shared" si="15"/>
        <v>57.04</v>
      </c>
      <c r="F26" s="120">
        <f t="shared" si="15"/>
        <v>2.63</v>
      </c>
      <c r="G26" s="118">
        <f t="shared" si="13"/>
        <v>73.239999999999995</v>
      </c>
      <c r="H26" s="118">
        <f t="shared" si="14"/>
        <v>202.26</v>
      </c>
      <c r="I26" s="118"/>
      <c r="J26" s="118"/>
      <c r="K26" s="118"/>
    </row>
    <row r="27" spans="2:13">
      <c r="B27" s="114">
        <f t="shared" si="2"/>
        <v>2029</v>
      </c>
      <c r="C27" s="119"/>
      <c r="D27" s="120">
        <f t="shared" ref="D27:F27" si="16">ROUND(D26*(1+$G86),2)</f>
        <v>132.07</v>
      </c>
      <c r="E27" s="120">
        <f t="shared" si="16"/>
        <v>58.39</v>
      </c>
      <c r="F27" s="120">
        <f t="shared" si="16"/>
        <v>2.69</v>
      </c>
      <c r="G27" s="118">
        <f t="shared" si="13"/>
        <v>74.959999999999994</v>
      </c>
      <c r="H27" s="118">
        <f t="shared" si="14"/>
        <v>207.03</v>
      </c>
      <c r="I27" s="118"/>
      <c r="J27" s="118"/>
      <c r="K27" s="118"/>
    </row>
    <row r="28" spans="2:13">
      <c r="B28" s="114">
        <f t="shared" si="2"/>
        <v>2030</v>
      </c>
      <c r="C28" s="119"/>
      <c r="D28" s="120">
        <f t="shared" ref="D28:D29" si="17">ROUND(D27*(1+$G87),2)</f>
        <v>135.21</v>
      </c>
      <c r="E28" s="120">
        <f t="shared" ref="E28:E29" si="18">ROUND(E27*(1+$G87),2)</f>
        <v>59.78</v>
      </c>
      <c r="F28" s="120">
        <f t="shared" ref="F28:F29" si="19">ROUND(F27*(1+$G87),2)</f>
        <v>2.75</v>
      </c>
      <c r="G28" s="118">
        <f t="shared" ref="G28:G29" si="20">ROUND(F28*(8.76*$G$65)+E28,2)</f>
        <v>76.72</v>
      </c>
      <c r="H28" s="118">
        <f t="shared" ref="H28:H29" si="21">ROUND(D28+G28,2)</f>
        <v>211.93</v>
      </c>
      <c r="I28" s="118"/>
      <c r="J28" s="118"/>
      <c r="K28" s="118"/>
    </row>
    <row r="29" spans="2:13" ht="13.5" thickBot="1">
      <c r="B29" s="189">
        <f t="shared" si="2"/>
        <v>2031</v>
      </c>
      <c r="C29" s="190"/>
      <c r="D29" s="174">
        <f t="shared" si="17"/>
        <v>138.46</v>
      </c>
      <c r="E29" s="174">
        <f t="shared" si="18"/>
        <v>61.22</v>
      </c>
      <c r="F29" s="174">
        <f t="shared" si="19"/>
        <v>2.82</v>
      </c>
      <c r="G29" s="145">
        <f t="shared" si="20"/>
        <v>78.59</v>
      </c>
      <c r="H29" s="145">
        <f t="shared" si="21"/>
        <v>217.05</v>
      </c>
      <c r="I29" s="145"/>
      <c r="J29" s="145"/>
      <c r="K29" s="145"/>
    </row>
    <row r="30" spans="2:13" s="155" customFormat="1">
      <c r="B30" s="158">
        <f t="shared" si="2"/>
        <v>2032</v>
      </c>
      <c r="C30" s="159"/>
      <c r="D30" s="120">
        <f t="shared" ref="D30:F30" si="22">ROUND(D29*(1+$G89),2)</f>
        <v>141.79</v>
      </c>
      <c r="E30" s="120">
        <f t="shared" si="22"/>
        <v>62.69</v>
      </c>
      <c r="F30" s="120">
        <f t="shared" si="22"/>
        <v>2.89</v>
      </c>
      <c r="G30" s="118">
        <f t="shared" si="13"/>
        <v>80.489999999999995</v>
      </c>
      <c r="H30" s="118">
        <f t="shared" si="14"/>
        <v>222.28</v>
      </c>
      <c r="I30" s="118">
        <f>VLOOKUP(B30,'Table 4'!$B$13:$D$43,3,FALSE)</f>
        <v>5.38</v>
      </c>
      <c r="J30" s="118">
        <f t="shared" ref="J30:J32" si="23">ROUND($K$65*I30/1000,2)</f>
        <v>34.51</v>
      </c>
      <c r="K30" s="118">
        <f t="shared" ref="K30:K32" si="24">ROUND(H30*1000/8760/$G$65+J30,2)</f>
        <v>70.599999999999994</v>
      </c>
      <c r="M30" s="111"/>
    </row>
    <row r="31" spans="2:13" s="155" customFormat="1">
      <c r="B31" s="158">
        <f t="shared" si="2"/>
        <v>2033</v>
      </c>
      <c r="C31" s="159"/>
      <c r="D31" s="120">
        <f t="shared" ref="D31:D32" si="25">ROUND(D30*(1+$G90),2)</f>
        <v>145.22</v>
      </c>
      <c r="E31" s="120">
        <f t="shared" ref="E31:E32" si="26">ROUND(E30*(1+$G90),2)</f>
        <v>64.209999999999994</v>
      </c>
      <c r="F31" s="120">
        <f t="shared" ref="F31:F32" si="27">ROUND(F30*(1+$G90),2)</f>
        <v>2.96</v>
      </c>
      <c r="G31" s="118">
        <f t="shared" ref="G31:G32" si="28">ROUND(F31*(8.76*$G$65)+E31,2)</f>
        <v>82.44</v>
      </c>
      <c r="H31" s="118">
        <f t="shared" ref="H31:H32" si="29">ROUND(D31+G31,2)</f>
        <v>227.66</v>
      </c>
      <c r="I31" s="118">
        <f>VLOOKUP(B31,'Table 4'!$B$13:$D$43,3,FALSE)</f>
        <v>5.76</v>
      </c>
      <c r="J31" s="118">
        <f t="shared" si="23"/>
        <v>36.950000000000003</v>
      </c>
      <c r="K31" s="118">
        <f t="shared" si="24"/>
        <v>73.92</v>
      </c>
      <c r="M31" s="111"/>
    </row>
    <row r="32" spans="2:13" s="155" customFormat="1">
      <c r="B32" s="114">
        <f t="shared" si="2"/>
        <v>2034</v>
      </c>
      <c r="C32" s="119"/>
      <c r="D32" s="118">
        <f t="shared" si="25"/>
        <v>148.74</v>
      </c>
      <c r="E32" s="116">
        <f t="shared" si="26"/>
        <v>65.77</v>
      </c>
      <c r="F32" s="116">
        <f t="shared" si="27"/>
        <v>3.03</v>
      </c>
      <c r="G32" s="118">
        <f t="shared" si="28"/>
        <v>84.43</v>
      </c>
      <c r="H32" s="118">
        <f t="shared" si="29"/>
        <v>233.17</v>
      </c>
      <c r="I32" s="118">
        <f>VLOOKUP(B32,'Table 4'!$B$13:$D$43,3,FALSE)</f>
        <v>6.02</v>
      </c>
      <c r="J32" s="118">
        <f t="shared" si="23"/>
        <v>38.619999999999997</v>
      </c>
      <c r="K32" s="118">
        <f t="shared" si="24"/>
        <v>76.48</v>
      </c>
      <c r="M32" s="111"/>
    </row>
    <row r="33" spans="2:15">
      <c r="B33" s="114">
        <f t="shared" si="2"/>
        <v>2035</v>
      </c>
      <c r="C33" s="119"/>
      <c r="D33" s="118">
        <f>ROUND(D32*(1+$J83),2)</f>
        <v>152.34</v>
      </c>
      <c r="E33" s="116">
        <f>ROUND(E32*(1+$J83),2)</f>
        <v>67.36</v>
      </c>
      <c r="F33" s="116">
        <f>ROUND(F32*(1+$J83),2)</f>
        <v>3.1</v>
      </c>
      <c r="G33" s="118">
        <f t="shared" ref="G33" si="30">ROUND(F33*(8.76*$G$65)+E33,2)</f>
        <v>86.45</v>
      </c>
      <c r="H33" s="118">
        <f t="shared" ref="H33" si="31">ROUND(D33+G33,2)</f>
        <v>238.79</v>
      </c>
      <c r="I33" s="118">
        <f>VLOOKUP(B33,'Table 4'!$B$13:$D$43,3,FALSE)</f>
        <v>6.29</v>
      </c>
      <c r="J33" s="118">
        <f t="shared" ref="J33:J35" si="32">ROUND($K$65*I33/1000,2)</f>
        <v>40.35</v>
      </c>
      <c r="K33" s="118">
        <f t="shared" ref="K33:K35" si="33">ROUND(H33*1000/8760/$G$65+J33,2)</f>
        <v>79.13</v>
      </c>
    </row>
    <row r="34" spans="2:15">
      <c r="B34" s="114">
        <f t="shared" si="2"/>
        <v>2036</v>
      </c>
      <c r="C34" s="119"/>
      <c r="D34" s="118">
        <f t="shared" ref="D34:F34" si="34">ROUND(D33*(1+$J84),2)</f>
        <v>156.04</v>
      </c>
      <c r="E34" s="116">
        <f t="shared" si="34"/>
        <v>69</v>
      </c>
      <c r="F34" s="116">
        <f t="shared" si="34"/>
        <v>3.18</v>
      </c>
      <c r="G34" s="118">
        <f t="shared" ref="G34:G39" si="35">ROUND(F34*(8.76*$G$65)+E34,2)</f>
        <v>88.58</v>
      </c>
      <c r="H34" s="118">
        <f t="shared" ref="H34:H39" si="36">ROUND(D34+G34,2)</f>
        <v>244.62</v>
      </c>
      <c r="I34" s="118">
        <f>VLOOKUP(B34,'Table 4'!$B$13:$D$43,3,FALSE)</f>
        <v>6.8</v>
      </c>
      <c r="J34" s="118">
        <f t="shared" si="32"/>
        <v>43.62</v>
      </c>
      <c r="K34" s="118">
        <f t="shared" si="33"/>
        <v>83.34</v>
      </c>
    </row>
    <row r="35" spans="2:15">
      <c r="B35" s="114">
        <f t="shared" si="2"/>
        <v>2037</v>
      </c>
      <c r="C35" s="119"/>
      <c r="D35" s="118">
        <f t="shared" ref="D35:F35" si="37">ROUND(D34*(1+$J85),2)</f>
        <v>159.83000000000001</v>
      </c>
      <c r="E35" s="116">
        <f t="shared" si="37"/>
        <v>70.680000000000007</v>
      </c>
      <c r="F35" s="116">
        <f t="shared" si="37"/>
        <v>3.26</v>
      </c>
      <c r="G35" s="118">
        <f t="shared" si="35"/>
        <v>90.76</v>
      </c>
      <c r="H35" s="118">
        <f t="shared" si="36"/>
        <v>250.59</v>
      </c>
      <c r="I35" s="118">
        <f>VLOOKUP(B35,'Table 4'!$B$13:$D$43,3,FALSE)</f>
        <v>7.05</v>
      </c>
      <c r="J35" s="118">
        <f t="shared" si="32"/>
        <v>45.23</v>
      </c>
      <c r="K35" s="118">
        <f t="shared" si="33"/>
        <v>85.92</v>
      </c>
    </row>
    <row r="36" spans="2:15">
      <c r="B36" s="114">
        <f t="shared" si="2"/>
        <v>2038</v>
      </c>
      <c r="C36" s="119"/>
      <c r="D36" s="118">
        <f t="shared" ref="D36:F36" si="38">ROUND(D35*(1+$J86),2)</f>
        <v>163.72999999999999</v>
      </c>
      <c r="E36" s="116">
        <f t="shared" si="38"/>
        <v>72.41</v>
      </c>
      <c r="F36" s="116">
        <f t="shared" si="38"/>
        <v>3.34</v>
      </c>
      <c r="G36" s="118">
        <f t="shared" si="35"/>
        <v>92.98</v>
      </c>
      <c r="H36" s="118">
        <f t="shared" si="36"/>
        <v>256.70999999999998</v>
      </c>
      <c r="I36" s="118">
        <f>VLOOKUP(B36,'Table 4'!$B$13:$D$43,3,FALSE)</f>
        <v>7.46</v>
      </c>
      <c r="J36" s="118">
        <f t="shared" ref="J36:J39" si="39">ROUND($K$65*I36/1000,2)</f>
        <v>47.86</v>
      </c>
      <c r="K36" s="118">
        <f t="shared" ref="K36:K39" si="40">ROUND(H36*1000/8760/$G$65+J36,2)</f>
        <v>89.55</v>
      </c>
    </row>
    <row r="37" spans="2:15">
      <c r="B37" s="114">
        <f t="shared" si="2"/>
        <v>2039</v>
      </c>
      <c r="C37" s="119"/>
      <c r="D37" s="118">
        <f t="shared" ref="D37:F37" si="41">ROUND(D36*(1+$J87),2)</f>
        <v>167.74</v>
      </c>
      <c r="E37" s="116">
        <f t="shared" si="41"/>
        <v>74.180000000000007</v>
      </c>
      <c r="F37" s="116">
        <f t="shared" si="41"/>
        <v>3.42</v>
      </c>
      <c r="G37" s="118">
        <f t="shared" si="35"/>
        <v>95.24</v>
      </c>
      <c r="H37" s="118">
        <f t="shared" si="36"/>
        <v>262.98</v>
      </c>
      <c r="I37" s="118">
        <f>VLOOKUP(B37,'Table 4'!$B$13:$D$43,3,FALSE)</f>
        <v>7.75</v>
      </c>
      <c r="J37" s="118">
        <f t="shared" si="39"/>
        <v>49.72</v>
      </c>
      <c r="K37" s="118">
        <f t="shared" si="40"/>
        <v>92.42</v>
      </c>
    </row>
    <row r="38" spans="2:15">
      <c r="B38" s="114">
        <f t="shared" si="2"/>
        <v>2040</v>
      </c>
      <c r="C38" s="119"/>
      <c r="D38" s="118">
        <f t="shared" ref="D38:F38" si="42">ROUND(D37*(1+$J88),2)</f>
        <v>171.84</v>
      </c>
      <c r="E38" s="116">
        <f t="shared" si="42"/>
        <v>75.989999999999995</v>
      </c>
      <c r="F38" s="116">
        <f t="shared" si="42"/>
        <v>3.5</v>
      </c>
      <c r="G38" s="118">
        <f t="shared" si="35"/>
        <v>97.54</v>
      </c>
      <c r="H38" s="118">
        <f t="shared" si="36"/>
        <v>269.38</v>
      </c>
      <c r="I38" s="118">
        <f>VLOOKUP(B38,'Table 4'!$B$13:$D$43,3,FALSE)</f>
        <v>8.0299999999999994</v>
      </c>
      <c r="J38" s="118">
        <f t="shared" si="39"/>
        <v>51.51</v>
      </c>
      <c r="K38" s="118">
        <f t="shared" si="40"/>
        <v>95.25</v>
      </c>
    </row>
    <row r="39" spans="2:15">
      <c r="B39" s="114">
        <f t="shared" si="2"/>
        <v>2041</v>
      </c>
      <c r="C39" s="119"/>
      <c r="D39" s="118">
        <f t="shared" ref="D39:F40" si="43">ROUND(D38*(1+$J89),2)</f>
        <v>176.06</v>
      </c>
      <c r="E39" s="116">
        <f t="shared" si="43"/>
        <v>77.849999999999994</v>
      </c>
      <c r="F39" s="116">
        <f t="shared" si="43"/>
        <v>3.59</v>
      </c>
      <c r="G39" s="118">
        <f t="shared" si="35"/>
        <v>99.96</v>
      </c>
      <c r="H39" s="118">
        <f t="shared" si="36"/>
        <v>276.02</v>
      </c>
      <c r="I39" s="118">
        <f>VLOOKUP(B39,'Table 4'!$B$13:$D$43,3,FALSE)</f>
        <v>8.24</v>
      </c>
      <c r="J39" s="118">
        <f t="shared" si="39"/>
        <v>52.86</v>
      </c>
      <c r="K39" s="118">
        <f t="shared" si="40"/>
        <v>97.68</v>
      </c>
    </row>
    <row r="40" spans="2:15">
      <c r="B40" s="114">
        <f t="shared" si="2"/>
        <v>2042</v>
      </c>
      <c r="C40" s="119"/>
      <c r="D40" s="118">
        <f t="shared" si="43"/>
        <v>180.4</v>
      </c>
      <c r="E40" s="116">
        <f t="shared" si="43"/>
        <v>79.77</v>
      </c>
      <c r="F40" s="116">
        <f t="shared" si="43"/>
        <v>3.68</v>
      </c>
      <c r="G40" s="118">
        <f t="shared" ref="G40" si="44">ROUND(F40*(8.76*$G$65)+E40,2)</f>
        <v>102.43</v>
      </c>
      <c r="H40" s="118">
        <f t="shared" ref="H40" si="45">ROUND(D40+G40,2)</f>
        <v>282.83</v>
      </c>
      <c r="I40" s="118">
        <f>VLOOKUP(B40,'Table 4'!$B$13:$D$43,3,FALSE)</f>
        <v>8.4499999999999993</v>
      </c>
      <c r="J40" s="118">
        <f t="shared" ref="J40" si="46">ROUND($K$65*I40/1000,2)</f>
        <v>54.21</v>
      </c>
      <c r="K40" s="118">
        <f t="shared" ref="K40" si="47">ROUND(H40*1000/8760/$G$65+J40,2)</f>
        <v>100.14</v>
      </c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">
        <v>101</v>
      </c>
    </row>
    <row r="47" spans="2:15">
      <c r="C47" s="123" t="str">
        <f>D10</f>
        <v>(b)</v>
      </c>
      <c r="D47" s="118" t="str">
        <f>"= "&amp;C10&amp;" x "&amp;C76</f>
        <v>= (a) x 0.0725628795024555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70.3%) + (c)</v>
      </c>
    </row>
    <row r="49" spans="3:15">
      <c r="C49" s="123" t="str">
        <f>H10</f>
        <v>(f)</v>
      </c>
      <c r="D49" s="118" t="str">
        <f>"= "&amp;D10&amp;" + "&amp;G10</f>
        <v>= (b) + (e)</v>
      </c>
    </row>
    <row r="50" spans="3:15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5">
      <c r="C51" s="123" t="str">
        <f>J10</f>
        <v>(h)</v>
      </c>
      <c r="D51" s="118" t="str">
        <f>"= "&amp;TEXT(K65,"?,0")&amp;" MMBtu/MWH x "&amp;I9</f>
        <v>= 6,415 MMBtu/MWH x $/MMBtu</v>
      </c>
    </row>
    <row r="52" spans="3:15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93</v>
      </c>
      <c r="D54" s="55"/>
      <c r="E54" s="55"/>
      <c r="F54" s="55"/>
      <c r="G54" s="55"/>
      <c r="H54" s="55"/>
      <c r="I54" s="55"/>
      <c r="J54" s="56"/>
      <c r="K54" s="124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5" t="s">
        <v>94</v>
      </c>
      <c r="F58" s="125">
        <f>C69</f>
        <v>385.35346874999999</v>
      </c>
      <c r="G58" s="57">
        <f>F58/F60</f>
        <v>0.88311475045887722</v>
      </c>
      <c r="H58" s="139">
        <f>C70</f>
        <v>1484.338135058779</v>
      </c>
      <c r="I58" s="141">
        <f>C73</f>
        <v>44.501635407885907</v>
      </c>
      <c r="O58" s="196"/>
    </row>
    <row r="59" spans="3:15">
      <c r="C59" s="155" t="s">
        <v>95</v>
      </c>
      <c r="F59" s="48">
        <f>D69</f>
        <v>51.003718749999997</v>
      </c>
      <c r="G59" s="44">
        <f>1-G58</f>
        <v>0.11688524954112278</v>
      </c>
      <c r="H59" s="140">
        <f>D70</f>
        <v>443.00439708045104</v>
      </c>
      <c r="I59" s="142">
        <f>D73</f>
        <v>37.670659567999998</v>
      </c>
    </row>
    <row r="60" spans="3:15">
      <c r="C60" s="155" t="s">
        <v>45</v>
      </c>
      <c r="F60" s="125">
        <f>F58+F59</f>
        <v>436.35718750000001</v>
      </c>
      <c r="G60" s="57">
        <f>G58+G59</f>
        <v>1</v>
      </c>
      <c r="H60" s="139">
        <f>ROUND(((F58*H58)+(F59*H59))/F60,0)</f>
        <v>1363</v>
      </c>
      <c r="I60" s="141">
        <f>ROUND(((F58*I58)+(F59*I59))/F60,2)</f>
        <v>43.7</v>
      </c>
    </row>
    <row r="61" spans="3:15">
      <c r="C61" s="155"/>
      <c r="F61" s="125"/>
      <c r="G61" s="57"/>
      <c r="H61" s="126"/>
      <c r="I61" s="127"/>
    </row>
    <row r="62" spans="3:15">
      <c r="C62" s="15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7" t="str">
        <f>C58</f>
        <v>CCCT Dry "G/H", 1x1 - Turbine</v>
      </c>
      <c r="D63" s="128"/>
      <c r="E63" s="128"/>
      <c r="F63" s="111">
        <f>C69</f>
        <v>385.35346874999999</v>
      </c>
      <c r="G63" s="57">
        <f>C77</f>
        <v>0.78</v>
      </c>
      <c r="H63" s="178">
        <f>G63*F63</f>
        <v>300.57570562500001</v>
      </c>
      <c r="I63" s="57">
        <f>H63/H65</f>
        <v>0.98004394182130306</v>
      </c>
      <c r="J63" s="127">
        <f>C74</f>
        <v>2.0592662948867351</v>
      </c>
      <c r="K63" s="129">
        <f>C75</f>
        <v>6362</v>
      </c>
    </row>
    <row r="64" spans="3:15">
      <c r="C64" s="157" t="str">
        <f>C59</f>
        <v>CCCT Dry "G/H", 1x1 - Duct Firing</v>
      </c>
      <c r="D64" s="128"/>
      <c r="E64" s="128"/>
      <c r="F64" s="43">
        <f>D69</f>
        <v>51.003718749999997</v>
      </c>
      <c r="G64" s="44">
        <f>D77</f>
        <v>0.12</v>
      </c>
      <c r="H64" s="179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5" t="s">
        <v>50</v>
      </c>
      <c r="F65" s="111">
        <f>F63+F64</f>
        <v>436.35718750000001</v>
      </c>
      <c r="G65" s="130">
        <f>ROUND(H65/F65,3)</f>
        <v>0.70299999999999996</v>
      </c>
      <c r="H65" s="178">
        <f>SUM(H63:H64)</f>
        <v>306.696151875</v>
      </c>
      <c r="I65" s="57">
        <f>I63+I64</f>
        <v>1</v>
      </c>
      <c r="J65" s="127">
        <f>ROUND(($I63*J63)+($I64*J64),2)</f>
        <v>2.02</v>
      </c>
      <c r="K65" s="131">
        <f>ROUND(($I63*K63)+($I64*K64),0)</f>
        <v>6415</v>
      </c>
    </row>
    <row r="66" spans="2:12">
      <c r="G66" s="130"/>
      <c r="I66" s="57"/>
      <c r="J66" s="127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2"/>
      <c r="G68" s="132"/>
      <c r="H68" s="132"/>
      <c r="I68" s="132"/>
      <c r="J68" s="132"/>
      <c r="K68" s="133"/>
    </row>
    <row r="69" spans="2:12">
      <c r="C69" s="111">
        <v>385.35346874999999</v>
      </c>
      <c r="D69" s="111">
        <v>51.003718749999997</v>
      </c>
      <c r="E69" s="111" t="s">
        <v>77</v>
      </c>
      <c r="H69" s="134"/>
    </row>
    <row r="70" spans="2:12">
      <c r="B70" s="111" t="s">
        <v>102</v>
      </c>
      <c r="C70" s="126">
        <v>1484.338135058779</v>
      </c>
      <c r="D70" s="126">
        <v>443.00439708045104</v>
      </c>
      <c r="E70" s="111" t="s">
        <v>78</v>
      </c>
      <c r="L70" s="68"/>
    </row>
    <row r="71" spans="2:12">
      <c r="B71" s="111" t="s">
        <v>102</v>
      </c>
      <c r="C71" s="127">
        <v>21.713180439885903</v>
      </c>
      <c r="D71" s="127">
        <v>5.39</v>
      </c>
      <c r="E71" s="111" t="s">
        <v>79</v>
      </c>
      <c r="L71" s="68"/>
    </row>
    <row r="72" spans="2:12">
      <c r="B72" s="111" t="s">
        <v>102</v>
      </c>
      <c r="C72" s="49">
        <v>22.788454968000003</v>
      </c>
      <c r="D72" s="49">
        <v>32.280659567999997</v>
      </c>
      <c r="E72" s="111" t="s">
        <v>75</v>
      </c>
      <c r="L72" s="68"/>
    </row>
    <row r="73" spans="2:12">
      <c r="B73" s="111" t="s">
        <v>102</v>
      </c>
      <c r="C73" s="127">
        <f>C71+C72</f>
        <v>44.501635407885907</v>
      </c>
      <c r="D73" s="127">
        <f>D71+D72</f>
        <v>37.670659567999998</v>
      </c>
      <c r="E73" s="111" t="s">
        <v>80</v>
      </c>
    </row>
    <row r="74" spans="2:12">
      <c r="C74" s="127">
        <v>2.0592662948867351</v>
      </c>
      <c r="D74" s="127">
        <v>0.15</v>
      </c>
      <c r="E74" s="111" t="s">
        <v>81</v>
      </c>
    </row>
    <row r="75" spans="2:12">
      <c r="C75" s="131">
        <v>6362</v>
      </c>
      <c r="D75" s="131">
        <v>9012</v>
      </c>
      <c r="E75" s="111" t="s">
        <v>53</v>
      </c>
    </row>
    <row r="76" spans="2:12">
      <c r="C76" s="152">
        <v>7.2562879502455491E-2</v>
      </c>
      <c r="D76" s="152">
        <v>7.2562879502455491E-2</v>
      </c>
      <c r="E76" s="111" t="s">
        <v>54</v>
      </c>
    </row>
    <row r="77" spans="2:12">
      <c r="C77" s="135">
        <v>0.78</v>
      </c>
      <c r="D77" s="135">
        <v>0.12</v>
      </c>
      <c r="E77" s="111" t="s">
        <v>55</v>
      </c>
    </row>
    <row r="78" spans="2:12">
      <c r="D78" s="57">
        <f>ROUND(H65/F65,3)</f>
        <v>0.70299999999999996</v>
      </c>
      <c r="E78" s="111" t="s">
        <v>56</v>
      </c>
    </row>
    <row r="79" spans="2:12">
      <c r="D79" s="130"/>
      <c r="E79" s="67"/>
    </row>
    <row r="80" spans="2:12">
      <c r="C80" s="135"/>
      <c r="D80" s="135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48">C83+1</f>
        <v>2018</v>
      </c>
      <c r="D84" s="57">
        <v>2.1684070430924685E-2</v>
      </c>
      <c r="F84" s="136">
        <f t="shared" ref="F84:F91" si="49">F83+1</f>
        <v>2027</v>
      </c>
      <c r="G84" s="57">
        <v>2.3164081218836952E-2</v>
      </c>
      <c r="I84" s="136">
        <f t="shared" ref="I84:I91" si="50">I83+1</f>
        <v>2036</v>
      </c>
      <c r="J84" s="57">
        <v>2.4311492116604327E-2</v>
      </c>
    </row>
    <row r="85" spans="3:15">
      <c r="C85" s="136">
        <f t="shared" si="48"/>
        <v>2019</v>
      </c>
      <c r="D85" s="57">
        <v>2.0023445288848141E-2</v>
      </c>
      <c r="F85" s="136">
        <f t="shared" si="49"/>
        <v>2028</v>
      </c>
      <c r="G85" s="57">
        <v>2.3269517424980624E-2</v>
      </c>
      <c r="I85" s="136">
        <f t="shared" si="50"/>
        <v>2037</v>
      </c>
      <c r="J85" s="57">
        <v>2.4277391473133791E-2</v>
      </c>
    </row>
    <row r="86" spans="3:15">
      <c r="C86" s="136">
        <f t="shared" si="48"/>
        <v>2020</v>
      </c>
      <c r="D86" s="57">
        <v>2.1423649370385656E-2</v>
      </c>
      <c r="F86" s="136">
        <f t="shared" si="49"/>
        <v>2029</v>
      </c>
      <c r="G86" s="57">
        <v>2.3660062349176059E-2</v>
      </c>
      <c r="I86" s="136">
        <f t="shared" si="50"/>
        <v>2038</v>
      </c>
      <c r="J86" s="57">
        <v>2.4418737348747444E-2</v>
      </c>
    </row>
    <row r="87" spans="3:15">
      <c r="C87" s="136">
        <f t="shared" si="48"/>
        <v>2021</v>
      </c>
      <c r="D87" s="57">
        <v>2.2444603435442634E-2</v>
      </c>
      <c r="F87" s="136">
        <f t="shared" si="49"/>
        <v>2030</v>
      </c>
      <c r="G87" s="57">
        <v>2.3797996946838929E-2</v>
      </c>
      <c r="I87" s="136">
        <f t="shared" si="50"/>
        <v>2039</v>
      </c>
      <c r="J87" s="57">
        <v>2.4490791911648602E-2</v>
      </c>
    </row>
    <row r="88" spans="3:15">
      <c r="C88" s="136">
        <f t="shared" si="48"/>
        <v>2022</v>
      </c>
      <c r="D88" s="57">
        <v>2.2559296067847567E-2</v>
      </c>
      <c r="F88" s="136">
        <f t="shared" si="49"/>
        <v>2031</v>
      </c>
      <c r="G88" s="57">
        <v>2.4014000123530499E-2</v>
      </c>
      <c r="I88" s="136">
        <f t="shared" si="50"/>
        <v>2040</v>
      </c>
      <c r="J88" s="57">
        <v>2.442458536688985E-2</v>
      </c>
    </row>
    <row r="89" spans="3:15" s="113" customFormat="1">
      <c r="C89" s="136">
        <f t="shared" si="48"/>
        <v>2023</v>
      </c>
      <c r="D89" s="57">
        <v>2.3031082544693549E-2</v>
      </c>
      <c r="F89" s="136">
        <f t="shared" si="49"/>
        <v>2032</v>
      </c>
      <c r="G89" s="57">
        <v>2.4075090077113837E-2</v>
      </c>
      <c r="I89" s="136">
        <f t="shared" si="50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48"/>
        <v>2024</v>
      </c>
      <c r="D90" s="57">
        <v>2.3134274986934988E-2</v>
      </c>
      <c r="F90" s="136">
        <f t="shared" si="49"/>
        <v>2033</v>
      </c>
      <c r="G90" s="57">
        <v>2.4191075903759129E-2</v>
      </c>
      <c r="I90" s="136">
        <f t="shared" si="50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48"/>
        <v>2025</v>
      </c>
      <c r="D91" s="57">
        <v>2.3159080336675242E-2</v>
      </c>
      <c r="F91" s="136">
        <f t="shared" si="49"/>
        <v>2034</v>
      </c>
      <c r="G91" s="57">
        <v>2.4219456505286896E-2</v>
      </c>
      <c r="I91" s="136">
        <f t="shared" si="50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rintOptions horizontalCentered="1"/>
  <pageMargins left="0.25" right="0.25" top="0.75" bottom="0.75" header="0.3" footer="0.3"/>
  <pageSetup scale="94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C11" sqref="C11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4.1640625" style="111" customWidth="1"/>
    <col min="4" max="4" width="12.33203125" style="111" customWidth="1"/>
    <col min="5" max="5" width="9.16406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5.25" hidden="1" customHeight="1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170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WYNE  DJohns - 477 MW - CCCT Dry "J/HA.02", 1x1 - East Side Resource (5,050')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1203</v>
      </c>
      <c r="D14" s="116">
        <f>ROUND(C14*$C$76,2)</f>
        <v>87.29</v>
      </c>
      <c r="E14" s="117">
        <f>$I$60</f>
        <v>57.97</v>
      </c>
      <c r="F14" s="117">
        <f>$J$65</f>
        <v>2.2200000000000002</v>
      </c>
      <c r="G14" s="118">
        <f t="shared" ref="G14:G24" si="0">ROUND(F14*(8.76*$G$65)+E14,2)</f>
        <v>71.45</v>
      </c>
      <c r="H14" s="118">
        <f t="shared" ref="H14:H24" si="1">ROUND(D14+G14,2)</f>
        <v>158.74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 t="shared" ref="D15:F17" si="3">ROUND(D14*(1+$D83),2)</f>
        <v>89.22</v>
      </c>
      <c r="E15" s="116">
        <f t="shared" si="3"/>
        <v>59.25</v>
      </c>
      <c r="F15" s="116">
        <f t="shared" si="3"/>
        <v>2.27</v>
      </c>
      <c r="G15" s="120">
        <f t="shared" si="0"/>
        <v>73.03</v>
      </c>
      <c r="H15" s="120">
        <f t="shared" si="1"/>
        <v>162.25</v>
      </c>
      <c r="I15" s="118"/>
      <c r="J15" s="118"/>
      <c r="K15" s="118"/>
      <c r="M15" s="57"/>
    </row>
    <row r="16" spans="2:14">
      <c r="B16" s="114">
        <f t="shared" si="2"/>
        <v>2018</v>
      </c>
      <c r="C16" s="119"/>
      <c r="D16" s="116">
        <f t="shared" si="3"/>
        <v>91.15</v>
      </c>
      <c r="E16" s="116">
        <f t="shared" si="3"/>
        <v>60.53</v>
      </c>
      <c r="F16" s="116">
        <f t="shared" si="3"/>
        <v>2.3199999999999998</v>
      </c>
      <c r="G16" s="118">
        <f t="shared" si="0"/>
        <v>74.61</v>
      </c>
      <c r="H16" s="118">
        <f t="shared" si="1"/>
        <v>165.76</v>
      </c>
      <c r="I16" s="118"/>
      <c r="J16" s="118"/>
      <c r="K16" s="118"/>
      <c r="M16" s="57"/>
    </row>
    <row r="17" spans="2:13">
      <c r="B17" s="114">
        <f t="shared" si="2"/>
        <v>2019</v>
      </c>
      <c r="C17" s="119"/>
      <c r="D17" s="116">
        <f t="shared" si="3"/>
        <v>92.98</v>
      </c>
      <c r="E17" s="116">
        <f t="shared" si="3"/>
        <v>61.74</v>
      </c>
      <c r="F17" s="116">
        <f t="shared" si="3"/>
        <v>2.37</v>
      </c>
      <c r="G17" s="118">
        <f t="shared" si="0"/>
        <v>76.13</v>
      </c>
      <c r="H17" s="118">
        <f t="shared" si="1"/>
        <v>169.11</v>
      </c>
      <c r="I17" s="118"/>
      <c r="J17" s="118"/>
      <c r="K17" s="118"/>
      <c r="M17" s="57"/>
    </row>
    <row r="18" spans="2:13">
      <c r="B18" s="114">
        <f t="shared" si="2"/>
        <v>2020</v>
      </c>
      <c r="C18" s="119"/>
      <c r="D18" s="116">
        <f t="shared" ref="D18:F18" si="4">ROUND(D17*(1+$D86),2)</f>
        <v>94.97</v>
      </c>
      <c r="E18" s="116">
        <f t="shared" si="4"/>
        <v>63.06</v>
      </c>
      <c r="F18" s="116">
        <f t="shared" si="4"/>
        <v>2.42</v>
      </c>
      <c r="G18" s="118">
        <f t="shared" ref="G18:G23" si="5">ROUND(F18*(8.76*$G$65)+E18,2)</f>
        <v>77.75</v>
      </c>
      <c r="H18" s="118">
        <f t="shared" ref="H18:H23" si="6">ROUND(D18+G18,2)</f>
        <v>172.72</v>
      </c>
      <c r="I18" s="118"/>
      <c r="J18" s="118"/>
      <c r="K18" s="118"/>
      <c r="M18" s="57"/>
    </row>
    <row r="19" spans="2:13">
      <c r="B19" s="114">
        <f t="shared" si="2"/>
        <v>2021</v>
      </c>
      <c r="C19" s="119"/>
      <c r="D19" s="116">
        <f t="shared" ref="D19:F19" si="7">ROUND(D18*(1+$D87),2)</f>
        <v>97.1</v>
      </c>
      <c r="E19" s="116">
        <f t="shared" si="7"/>
        <v>64.48</v>
      </c>
      <c r="F19" s="116">
        <f t="shared" si="7"/>
        <v>2.4700000000000002</v>
      </c>
      <c r="G19" s="118">
        <f t="shared" si="5"/>
        <v>79.47</v>
      </c>
      <c r="H19" s="118">
        <f t="shared" si="6"/>
        <v>176.57</v>
      </c>
      <c r="I19" s="118"/>
      <c r="J19" s="118"/>
      <c r="K19" s="118"/>
      <c r="M19" s="57"/>
    </row>
    <row r="20" spans="2:13">
      <c r="B20" s="114">
        <f t="shared" si="2"/>
        <v>2022</v>
      </c>
      <c r="C20" s="119"/>
      <c r="D20" s="116">
        <f t="shared" ref="D20:F20" si="8">ROUND(D19*(1+$D88),2)</f>
        <v>99.29</v>
      </c>
      <c r="E20" s="116">
        <f t="shared" si="8"/>
        <v>65.930000000000007</v>
      </c>
      <c r="F20" s="116">
        <f t="shared" si="8"/>
        <v>2.5299999999999998</v>
      </c>
      <c r="G20" s="118">
        <f t="shared" si="5"/>
        <v>81.290000000000006</v>
      </c>
      <c r="H20" s="118">
        <f t="shared" si="6"/>
        <v>180.58</v>
      </c>
      <c r="I20" s="118"/>
      <c r="J20" s="118"/>
      <c r="K20" s="118"/>
      <c r="M20" s="57"/>
    </row>
    <row r="21" spans="2:13">
      <c r="B21" s="114">
        <f t="shared" si="2"/>
        <v>2023</v>
      </c>
      <c r="C21" s="119"/>
      <c r="D21" s="116">
        <f t="shared" ref="D21:F21" si="9">ROUND(D20*(1+$D89),2)</f>
        <v>101.58</v>
      </c>
      <c r="E21" s="116">
        <f t="shared" si="9"/>
        <v>67.45</v>
      </c>
      <c r="F21" s="116">
        <f t="shared" si="9"/>
        <v>2.59</v>
      </c>
      <c r="G21" s="118">
        <f t="shared" si="5"/>
        <v>83.17</v>
      </c>
      <c r="H21" s="118">
        <f t="shared" si="6"/>
        <v>184.75</v>
      </c>
      <c r="I21" s="118"/>
      <c r="J21" s="118"/>
      <c r="K21" s="118"/>
      <c r="M21" s="57"/>
    </row>
    <row r="22" spans="2:13">
      <c r="B22" s="114">
        <f t="shared" si="2"/>
        <v>2024</v>
      </c>
      <c r="C22" s="119"/>
      <c r="D22" s="116">
        <f t="shared" ref="D22:F22" si="10">ROUND(D21*(1+$D90),2)</f>
        <v>103.93</v>
      </c>
      <c r="E22" s="116">
        <f t="shared" si="10"/>
        <v>69.010000000000005</v>
      </c>
      <c r="F22" s="116">
        <f t="shared" si="10"/>
        <v>2.65</v>
      </c>
      <c r="G22" s="118">
        <f t="shared" si="5"/>
        <v>85.1</v>
      </c>
      <c r="H22" s="118">
        <f t="shared" si="6"/>
        <v>189.03</v>
      </c>
      <c r="I22" s="118"/>
      <c r="J22" s="118"/>
      <c r="K22" s="118"/>
      <c r="M22" s="57"/>
    </row>
    <row r="23" spans="2:13">
      <c r="B23" s="114">
        <f t="shared" si="2"/>
        <v>2025</v>
      </c>
      <c r="C23" s="119"/>
      <c r="D23" s="116">
        <f t="shared" ref="D23:F23" si="11">ROUND(D22*(1+$D91),2)</f>
        <v>106.34</v>
      </c>
      <c r="E23" s="116">
        <f t="shared" si="11"/>
        <v>70.61</v>
      </c>
      <c r="F23" s="116">
        <f t="shared" si="11"/>
        <v>2.71</v>
      </c>
      <c r="G23" s="118">
        <f t="shared" si="5"/>
        <v>87.06</v>
      </c>
      <c r="H23" s="118">
        <f t="shared" si="6"/>
        <v>193.4</v>
      </c>
      <c r="I23" s="118"/>
      <c r="J23" s="118"/>
      <c r="K23" s="118"/>
      <c r="M23" s="57"/>
    </row>
    <row r="24" spans="2:13">
      <c r="B24" s="114">
        <f t="shared" si="2"/>
        <v>2026</v>
      </c>
      <c r="C24" s="119"/>
      <c r="D24" s="120">
        <f>ROUND(D23*(1+$G83),2)</f>
        <v>108.78</v>
      </c>
      <c r="E24" s="120">
        <f>ROUND(E23*(1+$G83),2)</f>
        <v>72.23</v>
      </c>
      <c r="F24" s="120">
        <f>ROUND(F23*(1+$G83),2)</f>
        <v>2.77</v>
      </c>
      <c r="G24" s="118">
        <f t="shared" si="0"/>
        <v>89.05</v>
      </c>
      <c r="H24" s="118">
        <f t="shared" si="1"/>
        <v>197.83</v>
      </c>
      <c r="I24" s="118"/>
      <c r="J24" s="118"/>
      <c r="K24" s="118"/>
      <c r="M24" s="57"/>
    </row>
    <row r="25" spans="2:13" ht="12" customHeight="1">
      <c r="B25" s="114">
        <f t="shared" si="2"/>
        <v>2027</v>
      </c>
      <c r="C25" s="119"/>
      <c r="D25" s="120">
        <f t="shared" ref="D25:F25" si="12">ROUND(D24*(1+$G84),2)</f>
        <v>111.3</v>
      </c>
      <c r="E25" s="120">
        <f t="shared" si="12"/>
        <v>73.900000000000006</v>
      </c>
      <c r="F25" s="120">
        <f t="shared" si="12"/>
        <v>2.83</v>
      </c>
      <c r="G25" s="118">
        <f t="shared" ref="G25:G30" si="13">ROUND(F25*(8.76*$G$65)+E25,2)</f>
        <v>91.08</v>
      </c>
      <c r="H25" s="118">
        <f t="shared" ref="H25:H30" si="14">ROUND(D25+G25,2)</f>
        <v>202.38</v>
      </c>
      <c r="I25" s="118"/>
      <c r="J25" s="118"/>
      <c r="K25" s="118"/>
      <c r="M25" s="57"/>
    </row>
    <row r="26" spans="2:13">
      <c r="B26" s="114">
        <f t="shared" si="2"/>
        <v>2028</v>
      </c>
      <c r="C26" s="119"/>
      <c r="D26" s="120">
        <f t="shared" ref="D26:F26" si="15">ROUND(D25*(1+$G85),2)</f>
        <v>113.89</v>
      </c>
      <c r="E26" s="120">
        <f t="shared" si="15"/>
        <v>75.62</v>
      </c>
      <c r="F26" s="120">
        <f t="shared" si="15"/>
        <v>2.9</v>
      </c>
      <c r="G26" s="118">
        <f t="shared" si="13"/>
        <v>93.22</v>
      </c>
      <c r="H26" s="118">
        <f t="shared" si="14"/>
        <v>207.11</v>
      </c>
      <c r="I26" s="118"/>
      <c r="J26" s="118"/>
      <c r="K26" s="118"/>
      <c r="M26" s="57"/>
    </row>
    <row r="27" spans="2:13">
      <c r="B27" s="114">
        <f t="shared" si="2"/>
        <v>2029</v>
      </c>
      <c r="C27" s="119"/>
      <c r="D27" s="120">
        <f t="shared" ref="D27:F27" si="16">ROUND(D26*(1+$G86),2)</f>
        <v>116.58</v>
      </c>
      <c r="E27" s="120">
        <f t="shared" si="16"/>
        <v>77.41</v>
      </c>
      <c r="F27" s="120">
        <f t="shared" si="16"/>
        <v>2.97</v>
      </c>
      <c r="G27" s="118">
        <f t="shared" si="13"/>
        <v>95.44</v>
      </c>
      <c r="H27" s="118">
        <f t="shared" si="14"/>
        <v>212.02</v>
      </c>
      <c r="I27" s="118"/>
      <c r="J27" s="118"/>
      <c r="K27" s="118"/>
      <c r="M27" s="57"/>
    </row>
    <row r="28" spans="2:13">
      <c r="B28" s="114">
        <f t="shared" si="2"/>
        <v>2030</v>
      </c>
      <c r="C28" s="119"/>
      <c r="D28" s="120">
        <f t="shared" ref="D28:D29" si="17">ROUND(D27*(1+$G87),2)</f>
        <v>119.35</v>
      </c>
      <c r="E28" s="120">
        <f t="shared" ref="E28:E29" si="18">ROUND(E27*(1+$G87),2)</f>
        <v>79.25</v>
      </c>
      <c r="F28" s="120">
        <f t="shared" ref="F28:F29" si="19">ROUND(F27*(1+$G87),2)</f>
        <v>3.04</v>
      </c>
      <c r="G28" s="118">
        <f t="shared" ref="G28:G29" si="20">ROUND(F28*(8.76*$G$65)+E28,2)</f>
        <v>97.7</v>
      </c>
      <c r="H28" s="118">
        <f t="shared" ref="H28:H29" si="21">ROUND(D28+G28,2)</f>
        <v>217.05</v>
      </c>
      <c r="I28" s="118"/>
      <c r="J28" s="118"/>
      <c r="K28" s="118"/>
      <c r="M28" s="57"/>
    </row>
    <row r="29" spans="2:13">
      <c r="B29" s="158">
        <f t="shared" si="2"/>
        <v>2031</v>
      </c>
      <c r="C29" s="159"/>
      <c r="D29" s="153">
        <f t="shared" si="17"/>
        <v>122.22</v>
      </c>
      <c r="E29" s="153">
        <f t="shared" si="18"/>
        <v>81.150000000000006</v>
      </c>
      <c r="F29" s="153">
        <f t="shared" si="19"/>
        <v>3.11</v>
      </c>
      <c r="G29" s="153">
        <f t="shared" si="20"/>
        <v>100.03</v>
      </c>
      <c r="H29" s="153">
        <f t="shared" si="21"/>
        <v>222.25</v>
      </c>
      <c r="I29" s="118"/>
      <c r="J29" s="118"/>
      <c r="K29" s="118"/>
      <c r="M29" s="57"/>
    </row>
    <row r="30" spans="2:13" s="155" customFormat="1">
      <c r="B30" s="158">
        <f t="shared" si="2"/>
        <v>2032</v>
      </c>
      <c r="C30" s="159"/>
      <c r="D30" s="199">
        <f t="shared" ref="D30:F30" si="22">ROUND(D29*(1+$G89),2)</f>
        <v>125.16</v>
      </c>
      <c r="E30" s="199">
        <f t="shared" si="22"/>
        <v>83.1</v>
      </c>
      <c r="F30" s="199">
        <f t="shared" si="22"/>
        <v>3.18</v>
      </c>
      <c r="G30" s="199">
        <f t="shared" si="13"/>
        <v>102.4</v>
      </c>
      <c r="H30" s="199">
        <f t="shared" si="14"/>
        <v>227.56</v>
      </c>
      <c r="I30" s="198"/>
      <c r="J30" s="198"/>
      <c r="K30" s="198"/>
      <c r="M30" s="57"/>
    </row>
    <row r="31" spans="2:13" s="155" customFormat="1">
      <c r="B31" s="158">
        <f t="shared" si="2"/>
        <v>2033</v>
      </c>
      <c r="C31" s="159"/>
      <c r="D31" s="153">
        <f t="shared" ref="D31:D32" si="23">ROUND(D30*(1+$G90),2)</f>
        <v>128.19</v>
      </c>
      <c r="E31" s="153">
        <f t="shared" ref="E31:E32" si="24">ROUND(E30*(1+$G90),2)</f>
        <v>85.11</v>
      </c>
      <c r="F31" s="153">
        <f t="shared" ref="F31:F32" si="25">ROUND(F30*(1+$G90),2)</f>
        <v>3.26</v>
      </c>
      <c r="G31" s="153">
        <f t="shared" ref="G31:G33" si="26">ROUND(F31*(8.76*$G$65)+E31,2)</f>
        <v>104.9</v>
      </c>
      <c r="H31" s="153">
        <f t="shared" ref="H31:H33" si="27">ROUND(D31+G31,2)</f>
        <v>233.09</v>
      </c>
      <c r="I31" s="118">
        <f>VLOOKUP(B31,'Table 4'!$B$13:$E$43,4,FALSE)</f>
        <v>5.62</v>
      </c>
      <c r="J31" s="118">
        <f t="shared" ref="J31:J40" si="28">ROUND($K$65*I31/1000,2)</f>
        <v>35.92</v>
      </c>
      <c r="K31" s="118">
        <f t="shared" ref="K31:K40" si="29">ROUND(H31*1000/8760/$G$65+J31,2)</f>
        <v>74.319999999999993</v>
      </c>
      <c r="M31" s="57"/>
    </row>
    <row r="32" spans="2:13" s="155" customFormat="1">
      <c r="B32" s="158">
        <f t="shared" si="2"/>
        <v>2034</v>
      </c>
      <c r="C32" s="159"/>
      <c r="D32" s="153">
        <f t="shared" si="23"/>
        <v>131.29</v>
      </c>
      <c r="E32" s="153">
        <f t="shared" si="24"/>
        <v>87.17</v>
      </c>
      <c r="F32" s="153">
        <f t="shared" si="25"/>
        <v>3.34</v>
      </c>
      <c r="G32" s="153">
        <f t="shared" si="26"/>
        <v>107.45</v>
      </c>
      <c r="H32" s="153">
        <f t="shared" si="27"/>
        <v>238.74</v>
      </c>
      <c r="I32" s="118">
        <f>VLOOKUP(B32,'Table 4'!$B$13:$E$43,4,FALSE)</f>
        <v>5.9</v>
      </c>
      <c r="J32" s="118">
        <f t="shared" si="28"/>
        <v>37.71</v>
      </c>
      <c r="K32" s="118">
        <f t="shared" si="29"/>
        <v>77.040000000000006</v>
      </c>
      <c r="M32" s="57"/>
    </row>
    <row r="33" spans="2:15">
      <c r="B33" s="114">
        <f t="shared" si="2"/>
        <v>2035</v>
      </c>
      <c r="C33" s="119"/>
      <c r="D33" s="118">
        <f>ROUND(D32*(1+$J83),2)</f>
        <v>134.46</v>
      </c>
      <c r="E33" s="116">
        <f>ROUND(E32*(1+$J83),2)</f>
        <v>89.28</v>
      </c>
      <c r="F33" s="116">
        <f>ROUND(F32*(1+$J83),2)</f>
        <v>3.42</v>
      </c>
      <c r="G33" s="118">
        <f t="shared" si="26"/>
        <v>110.04</v>
      </c>
      <c r="H33" s="118">
        <f t="shared" si="27"/>
        <v>244.5</v>
      </c>
      <c r="I33" s="118">
        <f>VLOOKUP(B33,'Table 4'!$B$13:$E$43,4,FALSE)</f>
        <v>6.23</v>
      </c>
      <c r="J33" s="118">
        <f t="shared" si="28"/>
        <v>39.82</v>
      </c>
      <c r="K33" s="118">
        <f t="shared" si="29"/>
        <v>80.099999999999994</v>
      </c>
      <c r="M33" s="57"/>
    </row>
    <row r="34" spans="2:15">
      <c r="B34" s="114">
        <f t="shared" si="2"/>
        <v>2036</v>
      </c>
      <c r="C34" s="119"/>
      <c r="D34" s="118">
        <f t="shared" ref="D34:F34" si="30">ROUND(D33*(1+$J84),2)</f>
        <v>137.72999999999999</v>
      </c>
      <c r="E34" s="116">
        <f t="shared" si="30"/>
        <v>91.45</v>
      </c>
      <c r="F34" s="116">
        <f t="shared" si="30"/>
        <v>3.5</v>
      </c>
      <c r="G34" s="118">
        <f t="shared" ref="G34:G40" si="31">ROUND(F34*(8.76*$G$65)+E34,2)</f>
        <v>112.7</v>
      </c>
      <c r="H34" s="118">
        <f t="shared" ref="H34:H40" si="32">ROUND(D34+G34,2)</f>
        <v>250.43</v>
      </c>
      <c r="I34" s="118">
        <f>VLOOKUP(B34,'Table 4'!$B$13:$E$43,4,FALSE)</f>
        <v>6.7</v>
      </c>
      <c r="J34" s="118">
        <f t="shared" si="28"/>
        <v>42.83</v>
      </c>
      <c r="K34" s="118">
        <f t="shared" si="29"/>
        <v>84.08</v>
      </c>
      <c r="M34" s="57"/>
    </row>
    <row r="35" spans="2:15">
      <c r="B35" s="114">
        <f t="shared" si="2"/>
        <v>2037</v>
      </c>
      <c r="C35" s="119"/>
      <c r="D35" s="118">
        <f t="shared" ref="D35:F35" si="33">ROUND(D34*(1+$J85),2)</f>
        <v>141.07</v>
      </c>
      <c r="E35" s="116">
        <f t="shared" si="33"/>
        <v>93.67</v>
      </c>
      <c r="F35" s="116">
        <f t="shared" si="33"/>
        <v>3.58</v>
      </c>
      <c r="G35" s="118">
        <f t="shared" si="31"/>
        <v>115.4</v>
      </c>
      <c r="H35" s="118">
        <f t="shared" si="32"/>
        <v>256.47000000000003</v>
      </c>
      <c r="I35" s="118">
        <f>VLOOKUP(B35,'Table 4'!$B$13:$E$43,4,FALSE)</f>
        <v>6.9</v>
      </c>
      <c r="J35" s="118">
        <f t="shared" si="28"/>
        <v>44.1</v>
      </c>
      <c r="K35" s="118">
        <f t="shared" si="29"/>
        <v>86.35</v>
      </c>
      <c r="M35" s="57"/>
    </row>
    <row r="36" spans="2:15">
      <c r="B36" s="114">
        <f t="shared" si="2"/>
        <v>2038</v>
      </c>
      <c r="C36" s="119"/>
      <c r="D36" s="118">
        <f t="shared" ref="D36:F36" si="34">ROUND(D35*(1+$J86),2)</f>
        <v>144.51</v>
      </c>
      <c r="E36" s="116">
        <f t="shared" si="34"/>
        <v>95.96</v>
      </c>
      <c r="F36" s="116">
        <f t="shared" si="34"/>
        <v>3.67</v>
      </c>
      <c r="G36" s="118">
        <f t="shared" si="31"/>
        <v>118.24</v>
      </c>
      <c r="H36" s="118">
        <f t="shared" si="32"/>
        <v>262.75</v>
      </c>
      <c r="I36" s="118">
        <f>VLOOKUP(B36,'Table 4'!$B$13:$E$43,4,FALSE)</f>
        <v>7.28</v>
      </c>
      <c r="J36" s="118">
        <f t="shared" si="28"/>
        <v>46.53</v>
      </c>
      <c r="K36" s="118">
        <f t="shared" si="29"/>
        <v>89.81</v>
      </c>
      <c r="M36" s="57"/>
    </row>
    <row r="37" spans="2:15">
      <c r="B37" s="114">
        <f t="shared" si="2"/>
        <v>2039</v>
      </c>
      <c r="C37" s="119"/>
      <c r="D37" s="118">
        <f t="shared" ref="D37:F37" si="35">ROUND(D36*(1+$J87),2)</f>
        <v>148.05000000000001</v>
      </c>
      <c r="E37" s="116">
        <f t="shared" si="35"/>
        <v>98.31</v>
      </c>
      <c r="F37" s="116">
        <f t="shared" si="35"/>
        <v>3.76</v>
      </c>
      <c r="G37" s="118">
        <f t="shared" si="31"/>
        <v>121.14</v>
      </c>
      <c r="H37" s="118">
        <f t="shared" si="32"/>
        <v>269.19</v>
      </c>
      <c r="I37" s="118">
        <f>VLOOKUP(B37,'Table 4'!$B$13:$E$43,4,FALSE)</f>
        <v>7.54</v>
      </c>
      <c r="J37" s="118">
        <f t="shared" si="28"/>
        <v>48.2</v>
      </c>
      <c r="K37" s="118">
        <f t="shared" si="29"/>
        <v>92.54</v>
      </c>
      <c r="M37" s="57"/>
    </row>
    <row r="38" spans="2:15">
      <c r="B38" s="114">
        <f t="shared" si="2"/>
        <v>2040</v>
      </c>
      <c r="C38" s="119"/>
      <c r="D38" s="118">
        <f t="shared" ref="D38:F38" si="36">ROUND(D37*(1+$J88),2)</f>
        <v>151.66999999999999</v>
      </c>
      <c r="E38" s="116">
        <f t="shared" si="36"/>
        <v>100.71</v>
      </c>
      <c r="F38" s="116">
        <f t="shared" si="36"/>
        <v>3.85</v>
      </c>
      <c r="G38" s="118">
        <f t="shared" si="31"/>
        <v>124.08</v>
      </c>
      <c r="H38" s="118">
        <f t="shared" si="32"/>
        <v>275.75</v>
      </c>
      <c r="I38" s="118">
        <f>VLOOKUP(B38,'Table 4'!$B$13:$E$43,4,FALSE)</f>
        <v>7.82</v>
      </c>
      <c r="J38" s="118">
        <f t="shared" si="28"/>
        <v>49.99</v>
      </c>
      <c r="K38" s="118">
        <f t="shared" si="29"/>
        <v>95.41</v>
      </c>
      <c r="M38" s="57"/>
    </row>
    <row r="39" spans="2:15">
      <c r="B39" s="114">
        <f t="shared" si="2"/>
        <v>2041</v>
      </c>
      <c r="C39" s="119"/>
      <c r="D39" s="118">
        <f t="shared" ref="D39:F39" si="37">ROUND(D38*(1+$J89),2)</f>
        <v>155.38999999999999</v>
      </c>
      <c r="E39" s="116">
        <f t="shared" si="37"/>
        <v>103.18</v>
      </c>
      <c r="F39" s="116">
        <f t="shared" si="37"/>
        <v>3.94</v>
      </c>
      <c r="G39" s="118">
        <f t="shared" si="31"/>
        <v>127.1</v>
      </c>
      <c r="H39" s="118">
        <f t="shared" si="32"/>
        <v>282.49</v>
      </c>
      <c r="I39" s="118">
        <f>VLOOKUP(B39,'Table 4'!$B$13:$E$43,4,FALSE)</f>
        <v>8.0299999999999994</v>
      </c>
      <c r="J39" s="118">
        <f t="shared" si="28"/>
        <v>51.33</v>
      </c>
      <c r="K39" s="118">
        <f t="shared" si="29"/>
        <v>97.86</v>
      </c>
      <c r="M39" s="57"/>
    </row>
    <row r="40" spans="2:15">
      <c r="B40" s="114">
        <f t="shared" si="2"/>
        <v>2042</v>
      </c>
      <c r="C40" s="119"/>
      <c r="D40" s="118">
        <f t="shared" ref="D40:F40" si="38">ROUND(D39*(1+$J90),2)</f>
        <v>159.22</v>
      </c>
      <c r="E40" s="116">
        <f t="shared" si="38"/>
        <v>105.72</v>
      </c>
      <c r="F40" s="116">
        <f t="shared" si="38"/>
        <v>4.04</v>
      </c>
      <c r="G40" s="118">
        <f t="shared" si="31"/>
        <v>130.25</v>
      </c>
      <c r="H40" s="118">
        <f t="shared" si="32"/>
        <v>289.47000000000003</v>
      </c>
      <c r="I40" s="118">
        <f>VLOOKUP(B40,'Table 4'!$B$13:$E$43,4,FALSE)</f>
        <v>8.24</v>
      </c>
      <c r="J40" s="118">
        <f t="shared" si="28"/>
        <v>52.67</v>
      </c>
      <c r="K40" s="118">
        <f t="shared" si="29"/>
        <v>100.35</v>
      </c>
      <c r="M40" s="57"/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">
        <v>86</v>
      </c>
    </row>
    <row r="47" spans="2:15">
      <c r="C47" s="123" t="str">
        <f>D10</f>
        <v>(b)</v>
      </c>
      <c r="D47" s="118" t="str">
        <f>"= "&amp;C10&amp;" x "&amp;C76</f>
        <v>= (a) x 0.0725628795024555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69.3%) + (c)</v>
      </c>
    </row>
    <row r="49" spans="3:11">
      <c r="C49" s="123" t="str">
        <f>H10</f>
        <v>(f)</v>
      </c>
      <c r="D49" s="118" t="str">
        <f>"= "&amp;D10&amp;" + "&amp;G10</f>
        <v>= (b) + (e)</v>
      </c>
    </row>
    <row r="50" spans="3:11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1">
      <c r="C51" s="123" t="str">
        <f>J10</f>
        <v>(h)</v>
      </c>
      <c r="D51" s="118" t="str">
        <f>"= "&amp;TEXT(K65,"?,0")&amp;" MMBtu/MWH x "&amp;I9</f>
        <v>= 6,392 MMBtu/MWH x $/MMBtu</v>
      </c>
    </row>
    <row r="52" spans="3:11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106</v>
      </c>
      <c r="D54" s="55"/>
      <c r="E54" s="55"/>
      <c r="F54" s="55"/>
      <c r="G54" s="55"/>
      <c r="H54" s="55"/>
      <c r="I54" s="55"/>
      <c r="J54" s="56"/>
      <c r="K54" s="124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5" t="s">
        <v>82</v>
      </c>
      <c r="F58" s="125">
        <f>C69</f>
        <v>413.5678125</v>
      </c>
      <c r="G58" s="57">
        <f>F58/F60</f>
        <v>0.86778904695639725</v>
      </c>
      <c r="H58" s="139">
        <f>C70</f>
        <v>1334.2100235755099</v>
      </c>
      <c r="I58" s="141">
        <f>C73</f>
        <v>57.933984723786267</v>
      </c>
    </row>
    <row r="59" spans="3:11">
      <c r="C59" s="155" t="s">
        <v>83</v>
      </c>
      <c r="F59" s="48">
        <f>D69</f>
        <v>63.008625000000002</v>
      </c>
      <c r="G59" s="44">
        <f>1-G58</f>
        <v>0.13221095304360275</v>
      </c>
      <c r="H59" s="140">
        <f>D70</f>
        <v>341.60689307865113</v>
      </c>
      <c r="I59" s="142">
        <f>D73</f>
        <v>58.211939462399997</v>
      </c>
    </row>
    <row r="60" spans="3:11">
      <c r="C60" s="155" t="s">
        <v>45</v>
      </c>
      <c r="F60" s="125">
        <f>F58+F59</f>
        <v>476.5764375</v>
      </c>
      <c r="G60" s="57">
        <f>G58+G59</f>
        <v>1</v>
      </c>
      <c r="H60" s="139">
        <f>ROUND(((F58*H58)+(F59*H59))/F60,0)</f>
        <v>1203</v>
      </c>
      <c r="I60" s="141">
        <f>ROUND(((F58*I58)+(F59*I59))/F60,2)</f>
        <v>57.97</v>
      </c>
    </row>
    <row r="61" spans="3:11">
      <c r="C61" s="155"/>
      <c r="F61" s="125"/>
      <c r="G61" s="57"/>
      <c r="H61" s="126"/>
      <c r="I61" s="127"/>
    </row>
    <row r="62" spans="3:11">
      <c r="C62" s="15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7" t="str">
        <f>C58</f>
        <v>CCCT Dry "J" - Turbine</v>
      </c>
      <c r="D63" s="128"/>
      <c r="E63" s="128"/>
      <c r="F63" s="111">
        <f>C69</f>
        <v>413.5678125</v>
      </c>
      <c r="G63" s="57">
        <f>C77</f>
        <v>0.78</v>
      </c>
      <c r="H63" s="178">
        <f>G63*F63</f>
        <v>322.58289375000004</v>
      </c>
      <c r="I63" s="57">
        <f>H63/H65</f>
        <v>0.97709776148654981</v>
      </c>
      <c r="J63" s="127">
        <f>C74</f>
        <v>2.2696214540418311</v>
      </c>
      <c r="K63" s="129">
        <f>C75</f>
        <v>6326</v>
      </c>
    </row>
    <row r="64" spans="3:11">
      <c r="C64" s="157" t="str">
        <f>C59</f>
        <v>CCCT Dry "J" - Duct Firing</v>
      </c>
      <c r="D64" s="128"/>
      <c r="E64" s="128"/>
      <c r="F64" s="43">
        <f>D69</f>
        <v>63.008625000000002</v>
      </c>
      <c r="G64" s="44">
        <f>D77</f>
        <v>0.12</v>
      </c>
      <c r="H64" s="179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5" t="s">
        <v>50</v>
      </c>
      <c r="F65" s="111">
        <f>F63+F64</f>
        <v>476.5764375</v>
      </c>
      <c r="G65" s="130">
        <f>ROUND(H65/F65,3)</f>
        <v>0.69299999999999995</v>
      </c>
      <c r="H65" s="178">
        <f>SUM(H63:H64)</f>
        <v>330.14392875000004</v>
      </c>
      <c r="I65" s="57">
        <f>I63+I64</f>
        <v>1</v>
      </c>
      <c r="J65" s="127">
        <f>ROUND(($I63*J63)+($I64*J64),2)</f>
        <v>2.2200000000000002</v>
      </c>
      <c r="K65" s="131">
        <f>ROUND(($I63*K63)+($I64*K64),0)</f>
        <v>6392</v>
      </c>
    </row>
    <row r="66" spans="3:11">
      <c r="G66" s="130"/>
      <c r="I66" s="57"/>
      <c r="J66" s="127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- 2015 IRP - Table 6.1 &amp; 6.2 - Page 92</v>
      </c>
      <c r="F68" s="132"/>
      <c r="G68" s="132"/>
      <c r="H68" s="132"/>
      <c r="I68" s="132"/>
      <c r="J68" s="132"/>
      <c r="K68" s="133"/>
    </row>
    <row r="69" spans="3:11">
      <c r="C69" s="111">
        <v>413.5678125</v>
      </c>
      <c r="D69" s="111">
        <v>63.008625000000002</v>
      </c>
      <c r="E69" s="111" t="s">
        <v>77</v>
      </c>
      <c r="H69" s="134"/>
    </row>
    <row r="70" spans="3:11">
      <c r="C70" s="126">
        <v>1334.2100235755099</v>
      </c>
      <c r="D70" s="126">
        <v>341.60689307865113</v>
      </c>
      <c r="E70" s="111" t="s">
        <v>78</v>
      </c>
    </row>
    <row r="71" spans="3:11">
      <c r="C71" s="127">
        <v>21.292537645386268</v>
      </c>
      <c r="D71" s="127">
        <v>4.8600000000000003</v>
      </c>
      <c r="E71" s="111" t="s">
        <v>79</v>
      </c>
    </row>
    <row r="72" spans="3:11">
      <c r="C72" s="49">
        <v>36.641447078399999</v>
      </c>
      <c r="D72" s="49">
        <v>53.351939462399997</v>
      </c>
      <c r="E72" s="111" t="s">
        <v>75</v>
      </c>
    </row>
    <row r="73" spans="3:11">
      <c r="C73" s="127">
        <f>C71+C72</f>
        <v>57.933984723786267</v>
      </c>
      <c r="D73" s="127">
        <f>D71+D72</f>
        <v>58.211939462399997</v>
      </c>
      <c r="E73" s="111" t="s">
        <v>80</v>
      </c>
    </row>
    <row r="74" spans="3:11">
      <c r="C74" s="127">
        <v>2.2696214540418311</v>
      </c>
      <c r="D74" s="127">
        <v>0.16</v>
      </c>
      <c r="E74" s="111" t="s">
        <v>81</v>
      </c>
    </row>
    <row r="75" spans="3:11">
      <c r="C75" s="131">
        <v>6326</v>
      </c>
      <c r="D75" s="131">
        <v>9211</v>
      </c>
      <c r="E75" s="111" t="s">
        <v>53</v>
      </c>
    </row>
    <row r="76" spans="3:11">
      <c r="C76" s="152">
        <v>7.2562879502455491E-2</v>
      </c>
      <c r="D76" s="152">
        <v>7.2562879502455491E-2</v>
      </c>
      <c r="E76" s="111" t="s">
        <v>54</v>
      </c>
    </row>
    <row r="77" spans="3:11">
      <c r="C77" s="135">
        <v>0.78</v>
      </c>
      <c r="D77" s="135">
        <v>0.12</v>
      </c>
      <c r="E77" s="111" t="s">
        <v>55</v>
      </c>
    </row>
    <row r="78" spans="3:11">
      <c r="D78" s="57">
        <f>ROUND(H65/F65,3)</f>
        <v>0.69299999999999995</v>
      </c>
      <c r="E78" s="111" t="s">
        <v>56</v>
      </c>
    </row>
    <row r="79" spans="3:11">
      <c r="D79" s="130"/>
      <c r="E79" s="67"/>
    </row>
    <row r="80" spans="3:11">
      <c r="C80" s="135"/>
      <c r="D80" s="135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39">C83+1</f>
        <v>2018</v>
      </c>
      <c r="D84" s="57">
        <v>2.1684070430924685E-2</v>
      </c>
      <c r="F84" s="136">
        <f t="shared" ref="F84:F91" si="40">F83+1</f>
        <v>2027</v>
      </c>
      <c r="G84" s="57">
        <v>2.3164081218836952E-2</v>
      </c>
      <c r="I84" s="136">
        <f t="shared" ref="I84:I91" si="41">I83+1</f>
        <v>2036</v>
      </c>
      <c r="J84" s="57">
        <v>2.4311492116604327E-2</v>
      </c>
    </row>
    <row r="85" spans="3:15">
      <c r="C85" s="136">
        <f t="shared" si="39"/>
        <v>2019</v>
      </c>
      <c r="D85" s="57">
        <v>2.0023445288848141E-2</v>
      </c>
      <c r="F85" s="136">
        <f t="shared" si="40"/>
        <v>2028</v>
      </c>
      <c r="G85" s="57">
        <v>2.3269517424980624E-2</v>
      </c>
      <c r="I85" s="136">
        <f t="shared" si="41"/>
        <v>2037</v>
      </c>
      <c r="J85" s="57">
        <v>2.4277391473133791E-2</v>
      </c>
    </row>
    <row r="86" spans="3:15">
      <c r="C86" s="136">
        <f t="shared" si="39"/>
        <v>2020</v>
      </c>
      <c r="D86" s="57">
        <v>2.1423649370385656E-2</v>
      </c>
      <c r="F86" s="136">
        <f t="shared" si="40"/>
        <v>2029</v>
      </c>
      <c r="G86" s="57">
        <v>2.3660062349176059E-2</v>
      </c>
      <c r="I86" s="136">
        <f t="shared" si="41"/>
        <v>2038</v>
      </c>
      <c r="J86" s="57">
        <v>2.4418737348747444E-2</v>
      </c>
    </row>
    <row r="87" spans="3:15">
      <c r="C87" s="136">
        <f t="shared" si="39"/>
        <v>2021</v>
      </c>
      <c r="D87" s="57">
        <v>2.2444603435442634E-2</v>
      </c>
      <c r="F87" s="136">
        <f t="shared" si="40"/>
        <v>2030</v>
      </c>
      <c r="G87" s="57">
        <v>2.3797996946838929E-2</v>
      </c>
      <c r="I87" s="136">
        <f t="shared" si="41"/>
        <v>2039</v>
      </c>
      <c r="J87" s="57">
        <v>2.4490791911648602E-2</v>
      </c>
    </row>
    <row r="88" spans="3:15">
      <c r="C88" s="136">
        <f t="shared" si="39"/>
        <v>2022</v>
      </c>
      <c r="D88" s="57">
        <v>2.2559296067847567E-2</v>
      </c>
      <c r="F88" s="136">
        <f t="shared" si="40"/>
        <v>2031</v>
      </c>
      <c r="G88" s="57">
        <v>2.4014000123530499E-2</v>
      </c>
      <c r="I88" s="136">
        <f t="shared" si="41"/>
        <v>2040</v>
      </c>
      <c r="J88" s="57">
        <v>2.442458536688985E-2</v>
      </c>
    </row>
    <row r="89" spans="3:15" s="113" customFormat="1">
      <c r="C89" s="136">
        <f t="shared" si="39"/>
        <v>2023</v>
      </c>
      <c r="D89" s="57">
        <v>2.3031082544693549E-2</v>
      </c>
      <c r="F89" s="136">
        <f t="shared" si="40"/>
        <v>2032</v>
      </c>
      <c r="G89" s="57">
        <v>2.4075090077113837E-2</v>
      </c>
      <c r="I89" s="136">
        <f t="shared" si="41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39"/>
        <v>2024</v>
      </c>
      <c r="D90" s="57">
        <v>2.3134274986934988E-2</v>
      </c>
      <c r="F90" s="136">
        <f t="shared" si="40"/>
        <v>2033</v>
      </c>
      <c r="G90" s="57">
        <v>2.4191075903759129E-2</v>
      </c>
      <c r="I90" s="136">
        <f t="shared" si="41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39"/>
        <v>2025</v>
      </c>
      <c r="D91" s="57">
        <v>2.3159080336675242E-2</v>
      </c>
      <c r="F91" s="136">
        <f t="shared" si="40"/>
        <v>2034</v>
      </c>
      <c r="G91" s="57">
        <v>2.4219456505286896E-2</v>
      </c>
      <c r="I91" s="136">
        <f t="shared" si="41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D11" sqref="D11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4.1640625" style="111" customWidth="1"/>
    <col min="4" max="4" width="12.33203125" style="111" customWidth="1"/>
    <col min="5" max="5" width="10.332031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15.75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171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WYNE DJohns- 200 MW - SCCT Frame "F" x1 - East Side Resource (5,050')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589</v>
      </c>
      <c r="D14" s="116">
        <f>ROUND(C14*$C$76,2)</f>
        <v>43.42</v>
      </c>
      <c r="E14" s="117">
        <f>$I$60</f>
        <v>71.7</v>
      </c>
      <c r="F14" s="117">
        <f>$J$65</f>
        <v>7.53</v>
      </c>
      <c r="G14" s="118">
        <f t="shared" ref="G14:G40" si="0">ROUND(F14*(8.76*$G$65)+E14,2)</f>
        <v>93.47</v>
      </c>
      <c r="H14" s="118">
        <f t="shared" ref="H14:H40" si="1">ROUND(D14+G14,2)</f>
        <v>136.88999999999999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 t="shared" ref="D15:F23" si="3">ROUND(D14*(1+$D83),2)</f>
        <v>44.38</v>
      </c>
      <c r="E15" s="116">
        <f t="shared" si="3"/>
        <v>73.28</v>
      </c>
      <c r="F15" s="116">
        <f t="shared" si="3"/>
        <v>7.7</v>
      </c>
      <c r="G15" s="120">
        <f t="shared" si="0"/>
        <v>95.54</v>
      </c>
      <c r="H15" s="120">
        <f t="shared" si="1"/>
        <v>139.91999999999999</v>
      </c>
      <c r="I15" s="118"/>
      <c r="J15" s="118"/>
      <c r="K15" s="118"/>
      <c r="M15" s="57"/>
    </row>
    <row r="16" spans="2:14">
      <c r="B16" s="114">
        <f t="shared" si="2"/>
        <v>2018</v>
      </c>
      <c r="C16" s="119"/>
      <c r="D16" s="116">
        <f t="shared" si="3"/>
        <v>45.34</v>
      </c>
      <c r="E16" s="116">
        <f t="shared" si="3"/>
        <v>74.87</v>
      </c>
      <c r="F16" s="116">
        <f t="shared" si="3"/>
        <v>7.87</v>
      </c>
      <c r="G16" s="118">
        <f t="shared" si="0"/>
        <v>97.62</v>
      </c>
      <c r="H16" s="118">
        <f t="shared" si="1"/>
        <v>142.96</v>
      </c>
      <c r="I16" s="118"/>
      <c r="J16" s="118"/>
      <c r="K16" s="118"/>
      <c r="M16" s="57"/>
    </row>
    <row r="17" spans="2:13">
      <c r="B17" s="114">
        <f t="shared" si="2"/>
        <v>2019</v>
      </c>
      <c r="C17" s="119"/>
      <c r="D17" s="116">
        <f t="shared" si="3"/>
        <v>46.25</v>
      </c>
      <c r="E17" s="116">
        <f t="shared" si="3"/>
        <v>76.37</v>
      </c>
      <c r="F17" s="116">
        <f t="shared" si="3"/>
        <v>8.0299999999999994</v>
      </c>
      <c r="G17" s="118">
        <f t="shared" si="0"/>
        <v>99.58</v>
      </c>
      <c r="H17" s="118">
        <f t="shared" si="1"/>
        <v>145.83000000000001</v>
      </c>
      <c r="I17" s="118"/>
      <c r="J17" s="118"/>
      <c r="K17" s="118"/>
      <c r="M17" s="57"/>
    </row>
    <row r="18" spans="2:13">
      <c r="B18" s="114">
        <f t="shared" si="2"/>
        <v>2020</v>
      </c>
      <c r="C18" s="119"/>
      <c r="D18" s="116">
        <f t="shared" si="3"/>
        <v>47.24</v>
      </c>
      <c r="E18" s="116">
        <f t="shared" si="3"/>
        <v>78.010000000000005</v>
      </c>
      <c r="F18" s="116">
        <f t="shared" si="3"/>
        <v>8.1999999999999993</v>
      </c>
      <c r="G18" s="118">
        <f t="shared" si="0"/>
        <v>101.71</v>
      </c>
      <c r="H18" s="118">
        <f t="shared" si="1"/>
        <v>148.94999999999999</v>
      </c>
      <c r="I18" s="118"/>
      <c r="J18" s="118"/>
      <c r="K18" s="118"/>
      <c r="M18" s="57"/>
    </row>
    <row r="19" spans="2:13">
      <c r="B19" s="114">
        <f t="shared" si="2"/>
        <v>2021</v>
      </c>
      <c r="C19" s="119"/>
      <c r="D19" s="116">
        <f t="shared" si="3"/>
        <v>48.3</v>
      </c>
      <c r="E19" s="116">
        <f t="shared" si="3"/>
        <v>79.760000000000005</v>
      </c>
      <c r="F19" s="116">
        <f t="shared" si="3"/>
        <v>8.3800000000000008</v>
      </c>
      <c r="G19" s="118">
        <f t="shared" si="0"/>
        <v>103.98</v>
      </c>
      <c r="H19" s="118">
        <f t="shared" si="1"/>
        <v>152.28</v>
      </c>
      <c r="I19" s="118"/>
      <c r="J19" s="118"/>
      <c r="K19" s="118"/>
      <c r="M19" s="57"/>
    </row>
    <row r="20" spans="2:13">
      <c r="B20" s="114">
        <f t="shared" si="2"/>
        <v>2022</v>
      </c>
      <c r="C20" s="119"/>
      <c r="D20" s="116">
        <f t="shared" si="3"/>
        <v>49.39</v>
      </c>
      <c r="E20" s="116">
        <f t="shared" si="3"/>
        <v>81.56</v>
      </c>
      <c r="F20" s="116">
        <f t="shared" si="3"/>
        <v>8.57</v>
      </c>
      <c r="G20" s="118">
        <f t="shared" si="0"/>
        <v>106.33</v>
      </c>
      <c r="H20" s="118">
        <f t="shared" si="1"/>
        <v>155.72</v>
      </c>
      <c r="I20" s="118"/>
      <c r="J20" s="118"/>
      <c r="K20" s="118"/>
      <c r="M20" s="57"/>
    </row>
    <row r="21" spans="2:13">
      <c r="B21" s="114">
        <f t="shared" si="2"/>
        <v>2023</v>
      </c>
      <c r="C21" s="119"/>
      <c r="D21" s="116">
        <f t="shared" si="3"/>
        <v>50.53</v>
      </c>
      <c r="E21" s="116">
        <f t="shared" si="3"/>
        <v>83.44</v>
      </c>
      <c r="F21" s="116">
        <f t="shared" si="3"/>
        <v>8.77</v>
      </c>
      <c r="G21" s="118">
        <f t="shared" si="0"/>
        <v>108.79</v>
      </c>
      <c r="H21" s="118">
        <f t="shared" si="1"/>
        <v>159.32</v>
      </c>
      <c r="I21" s="118"/>
      <c r="J21" s="118"/>
      <c r="K21" s="118"/>
      <c r="M21" s="57"/>
    </row>
    <row r="22" spans="2:13">
      <c r="B22" s="114">
        <f t="shared" si="2"/>
        <v>2024</v>
      </c>
      <c r="C22" s="119"/>
      <c r="D22" s="116">
        <f t="shared" si="3"/>
        <v>51.7</v>
      </c>
      <c r="E22" s="116">
        <f t="shared" si="3"/>
        <v>85.37</v>
      </c>
      <c r="F22" s="116">
        <f t="shared" si="3"/>
        <v>8.9700000000000006</v>
      </c>
      <c r="G22" s="118">
        <f t="shared" si="0"/>
        <v>111.3</v>
      </c>
      <c r="H22" s="118">
        <f t="shared" si="1"/>
        <v>163</v>
      </c>
      <c r="I22" s="118"/>
      <c r="J22" s="118"/>
      <c r="K22" s="118"/>
      <c r="M22" s="57"/>
    </row>
    <row r="23" spans="2:13">
      <c r="B23" s="114">
        <f t="shared" si="2"/>
        <v>2025</v>
      </c>
      <c r="C23" s="119"/>
      <c r="D23" s="116">
        <f t="shared" si="3"/>
        <v>52.9</v>
      </c>
      <c r="E23" s="116">
        <f t="shared" si="3"/>
        <v>87.35</v>
      </c>
      <c r="F23" s="116">
        <f t="shared" si="3"/>
        <v>9.18</v>
      </c>
      <c r="G23" s="118">
        <f t="shared" si="0"/>
        <v>113.89</v>
      </c>
      <c r="H23" s="118">
        <f t="shared" si="1"/>
        <v>166.79</v>
      </c>
      <c r="I23" s="118"/>
      <c r="J23" s="118"/>
      <c r="K23" s="118"/>
      <c r="M23" s="57"/>
    </row>
    <row r="24" spans="2:13">
      <c r="B24" s="114">
        <f t="shared" si="2"/>
        <v>2026</v>
      </c>
      <c r="C24" s="119"/>
      <c r="D24" s="120">
        <f>ROUND(D23*(1+$G83),2)</f>
        <v>54.11</v>
      </c>
      <c r="E24" s="120">
        <f>ROUND(E23*(1+$G83),2)</f>
        <v>89.35</v>
      </c>
      <c r="F24" s="120">
        <f>ROUND(F23*(1+$G83),2)</f>
        <v>9.39</v>
      </c>
      <c r="G24" s="118">
        <f t="shared" si="0"/>
        <v>116.49</v>
      </c>
      <c r="H24" s="118">
        <f t="shared" si="1"/>
        <v>170.6</v>
      </c>
      <c r="I24" s="118"/>
      <c r="J24" s="118"/>
      <c r="K24" s="118"/>
      <c r="M24" s="57"/>
    </row>
    <row r="25" spans="2:13">
      <c r="B25" s="114">
        <f t="shared" si="2"/>
        <v>2027</v>
      </c>
      <c r="C25" s="119"/>
      <c r="D25" s="120">
        <f t="shared" ref="D25:F32" si="4">ROUND(D24*(1+$G84),2)</f>
        <v>55.36</v>
      </c>
      <c r="E25" s="120">
        <f t="shared" si="4"/>
        <v>91.42</v>
      </c>
      <c r="F25" s="120">
        <f t="shared" si="4"/>
        <v>9.61</v>
      </c>
      <c r="G25" s="118">
        <f t="shared" si="0"/>
        <v>119.2</v>
      </c>
      <c r="H25" s="118">
        <f t="shared" si="1"/>
        <v>174.56</v>
      </c>
      <c r="I25" s="118"/>
      <c r="J25" s="118"/>
      <c r="K25" s="118"/>
      <c r="M25" s="57"/>
    </row>
    <row r="26" spans="2:13">
      <c r="B26" s="114">
        <f t="shared" si="2"/>
        <v>2028</v>
      </c>
      <c r="C26" s="119"/>
      <c r="D26" s="120">
        <f t="shared" si="4"/>
        <v>56.65</v>
      </c>
      <c r="E26" s="120">
        <f t="shared" si="4"/>
        <v>93.55</v>
      </c>
      <c r="F26" s="120">
        <f t="shared" si="4"/>
        <v>9.83</v>
      </c>
      <c r="G26" s="118">
        <f t="shared" si="0"/>
        <v>121.97</v>
      </c>
      <c r="H26" s="118">
        <f t="shared" si="1"/>
        <v>178.62</v>
      </c>
      <c r="I26" s="118"/>
      <c r="J26" s="118"/>
      <c r="K26" s="118"/>
      <c r="M26" s="57"/>
    </row>
    <row r="27" spans="2:13">
      <c r="B27" s="114">
        <f t="shared" si="2"/>
        <v>2029</v>
      </c>
      <c r="C27" s="119"/>
      <c r="D27" s="120">
        <f t="shared" si="4"/>
        <v>57.99</v>
      </c>
      <c r="E27" s="120">
        <f t="shared" si="4"/>
        <v>95.76</v>
      </c>
      <c r="F27" s="120">
        <f t="shared" si="4"/>
        <v>10.06</v>
      </c>
      <c r="G27" s="118">
        <f t="shared" si="0"/>
        <v>124.84</v>
      </c>
      <c r="H27" s="118">
        <f t="shared" si="1"/>
        <v>182.83</v>
      </c>
      <c r="I27" s="118"/>
      <c r="J27" s="118"/>
      <c r="K27" s="118"/>
      <c r="M27" s="57"/>
    </row>
    <row r="28" spans="2:13" s="155" customFormat="1">
      <c r="B28" s="158">
        <f t="shared" si="2"/>
        <v>2030</v>
      </c>
      <c r="C28" s="159"/>
      <c r="D28" s="153">
        <f t="shared" si="4"/>
        <v>59.37</v>
      </c>
      <c r="E28" s="153">
        <f t="shared" si="4"/>
        <v>98.04</v>
      </c>
      <c r="F28" s="153">
        <f t="shared" si="4"/>
        <v>10.3</v>
      </c>
      <c r="G28" s="153">
        <f t="shared" si="0"/>
        <v>127.82</v>
      </c>
      <c r="H28" s="153">
        <f t="shared" si="1"/>
        <v>187.19</v>
      </c>
      <c r="I28" s="118"/>
      <c r="J28" s="118"/>
      <c r="K28" s="118"/>
      <c r="M28" s="67"/>
    </row>
    <row r="29" spans="2:13" s="155" customFormat="1">
      <c r="B29" s="158">
        <f t="shared" si="2"/>
        <v>2031</v>
      </c>
      <c r="C29" s="159"/>
      <c r="D29" s="153">
        <f t="shared" si="4"/>
        <v>60.8</v>
      </c>
      <c r="E29" s="153">
        <f t="shared" si="4"/>
        <v>100.39</v>
      </c>
      <c r="F29" s="153">
        <f t="shared" si="4"/>
        <v>10.55</v>
      </c>
      <c r="G29" s="153">
        <f t="shared" si="0"/>
        <v>130.88999999999999</v>
      </c>
      <c r="H29" s="153">
        <f t="shared" si="1"/>
        <v>191.69</v>
      </c>
      <c r="I29" s="118"/>
      <c r="J29" s="118"/>
      <c r="K29" s="118"/>
      <c r="M29" s="67"/>
    </row>
    <row r="30" spans="2:13" s="155" customFormat="1">
      <c r="B30" s="158">
        <f t="shared" si="2"/>
        <v>2032</v>
      </c>
      <c r="C30" s="159"/>
      <c r="D30" s="199">
        <f t="shared" si="4"/>
        <v>62.26</v>
      </c>
      <c r="E30" s="199">
        <f t="shared" si="4"/>
        <v>102.81</v>
      </c>
      <c r="F30" s="199">
        <f t="shared" si="4"/>
        <v>10.8</v>
      </c>
      <c r="G30" s="199">
        <f t="shared" si="0"/>
        <v>134.03</v>
      </c>
      <c r="H30" s="199">
        <f t="shared" si="1"/>
        <v>196.29</v>
      </c>
      <c r="I30" s="198"/>
      <c r="J30" s="198"/>
      <c r="K30" s="198"/>
      <c r="M30" s="67"/>
    </row>
    <row r="31" spans="2:13" s="155" customFormat="1">
      <c r="B31" s="158">
        <f t="shared" si="2"/>
        <v>2033</v>
      </c>
      <c r="C31" s="159"/>
      <c r="D31" s="153">
        <f t="shared" si="4"/>
        <v>63.77</v>
      </c>
      <c r="E31" s="153">
        <f t="shared" si="4"/>
        <v>105.3</v>
      </c>
      <c r="F31" s="153">
        <f t="shared" si="4"/>
        <v>11.06</v>
      </c>
      <c r="G31" s="153">
        <f t="shared" si="0"/>
        <v>137.27000000000001</v>
      </c>
      <c r="H31" s="153">
        <f t="shared" si="1"/>
        <v>201.04</v>
      </c>
      <c r="I31" s="118">
        <f>VLOOKUP(B31,'Table 4'!$B$13:$E$43,4,FALSE)</f>
        <v>5.62</v>
      </c>
      <c r="J31" s="118">
        <f t="shared" ref="J31:J40" si="5">ROUND($K$65*I31/1000,2)</f>
        <v>54.03</v>
      </c>
      <c r="K31" s="118">
        <f t="shared" ref="K31:K40" si="6">ROUND(H31*1000/8760/$G$65+J31,2)</f>
        <v>123.57</v>
      </c>
      <c r="M31" s="67"/>
    </row>
    <row r="32" spans="2:13" s="155" customFormat="1">
      <c r="B32" s="158">
        <f t="shared" si="2"/>
        <v>2034</v>
      </c>
      <c r="C32" s="159"/>
      <c r="D32" s="153">
        <f t="shared" si="4"/>
        <v>65.31</v>
      </c>
      <c r="E32" s="153">
        <f t="shared" si="4"/>
        <v>107.85</v>
      </c>
      <c r="F32" s="153">
        <f t="shared" si="4"/>
        <v>11.33</v>
      </c>
      <c r="G32" s="153">
        <f t="shared" si="0"/>
        <v>140.6</v>
      </c>
      <c r="H32" s="153">
        <f t="shared" si="1"/>
        <v>205.91</v>
      </c>
      <c r="I32" s="118">
        <f>VLOOKUP(B32,'Table 4'!$B$13:$E$43,4,FALSE)</f>
        <v>5.9</v>
      </c>
      <c r="J32" s="118">
        <f t="shared" si="5"/>
        <v>56.72</v>
      </c>
      <c r="K32" s="118">
        <f t="shared" si="6"/>
        <v>127.95</v>
      </c>
      <c r="M32" s="67"/>
    </row>
    <row r="33" spans="2:15">
      <c r="B33" s="114">
        <f t="shared" si="2"/>
        <v>2035</v>
      </c>
      <c r="C33" s="119"/>
      <c r="D33" s="118">
        <f>ROUND(D32*(1+$J83),2)</f>
        <v>66.89</v>
      </c>
      <c r="E33" s="116">
        <f>ROUND(E32*(1+$J83),2)</f>
        <v>110.46</v>
      </c>
      <c r="F33" s="116">
        <f>ROUND(F32*(1+$J83),2)</f>
        <v>11.6</v>
      </c>
      <c r="G33" s="118">
        <f t="shared" si="0"/>
        <v>143.99</v>
      </c>
      <c r="H33" s="118">
        <f t="shared" si="1"/>
        <v>210.88</v>
      </c>
      <c r="I33" s="118">
        <f>VLOOKUP(B33,'Table 4'!$B$13:$E$43,4,FALSE)</f>
        <v>6.23</v>
      </c>
      <c r="J33" s="118">
        <f t="shared" si="5"/>
        <v>59.9</v>
      </c>
      <c r="K33" s="118">
        <f t="shared" si="6"/>
        <v>132.85</v>
      </c>
      <c r="M33" s="67"/>
    </row>
    <row r="34" spans="2:15">
      <c r="B34" s="114">
        <f t="shared" si="2"/>
        <v>2036</v>
      </c>
      <c r="C34" s="119"/>
      <c r="D34" s="118">
        <f t="shared" ref="D34:F40" si="7">ROUND(D33*(1+$J84),2)</f>
        <v>68.52</v>
      </c>
      <c r="E34" s="116">
        <f t="shared" si="7"/>
        <v>113.15</v>
      </c>
      <c r="F34" s="116">
        <f t="shared" si="7"/>
        <v>11.88</v>
      </c>
      <c r="G34" s="118">
        <f t="shared" si="0"/>
        <v>147.49</v>
      </c>
      <c r="H34" s="118">
        <f t="shared" si="1"/>
        <v>216.01</v>
      </c>
      <c r="I34" s="118">
        <f>VLOOKUP(B34,'Table 4'!$B$13:$E$43,4,FALSE)</f>
        <v>6.7</v>
      </c>
      <c r="J34" s="118">
        <f t="shared" si="5"/>
        <v>64.41</v>
      </c>
      <c r="K34" s="118">
        <f t="shared" si="6"/>
        <v>139.13</v>
      </c>
      <c r="M34" s="67"/>
    </row>
    <row r="35" spans="2:15">
      <c r="B35" s="114">
        <f t="shared" si="2"/>
        <v>2037</v>
      </c>
      <c r="C35" s="119"/>
      <c r="D35" s="118">
        <f t="shared" si="7"/>
        <v>70.180000000000007</v>
      </c>
      <c r="E35" s="116">
        <f t="shared" si="7"/>
        <v>115.9</v>
      </c>
      <c r="F35" s="116">
        <f t="shared" si="7"/>
        <v>12.17</v>
      </c>
      <c r="G35" s="118">
        <f t="shared" si="0"/>
        <v>151.08000000000001</v>
      </c>
      <c r="H35" s="118">
        <f t="shared" si="1"/>
        <v>221.26</v>
      </c>
      <c r="I35" s="118">
        <f>VLOOKUP(B35,'Table 4'!$B$13:$E$43,4,FALSE)</f>
        <v>6.9</v>
      </c>
      <c r="J35" s="118">
        <f t="shared" si="5"/>
        <v>66.34</v>
      </c>
      <c r="K35" s="118">
        <f t="shared" si="6"/>
        <v>142.88</v>
      </c>
      <c r="M35" s="67"/>
    </row>
    <row r="36" spans="2:15">
      <c r="B36" s="114">
        <f t="shared" si="2"/>
        <v>2038</v>
      </c>
      <c r="C36" s="119"/>
      <c r="D36" s="118">
        <f t="shared" si="7"/>
        <v>71.89</v>
      </c>
      <c r="E36" s="116">
        <f t="shared" si="7"/>
        <v>118.73</v>
      </c>
      <c r="F36" s="116">
        <f t="shared" si="7"/>
        <v>12.47</v>
      </c>
      <c r="G36" s="118">
        <f t="shared" si="0"/>
        <v>154.78</v>
      </c>
      <c r="H36" s="118">
        <f t="shared" si="1"/>
        <v>226.67</v>
      </c>
      <c r="I36" s="118">
        <f>VLOOKUP(B36,'Table 4'!$B$13:$E$43,4,FALSE)</f>
        <v>7.28</v>
      </c>
      <c r="J36" s="118">
        <f t="shared" si="5"/>
        <v>69.989999999999995</v>
      </c>
      <c r="K36" s="118">
        <f t="shared" si="6"/>
        <v>148.4</v>
      </c>
      <c r="M36" s="67"/>
    </row>
    <row r="37" spans="2:15">
      <c r="B37" s="114">
        <f t="shared" si="2"/>
        <v>2039</v>
      </c>
      <c r="C37" s="119"/>
      <c r="D37" s="118">
        <f t="shared" si="7"/>
        <v>73.650000000000006</v>
      </c>
      <c r="E37" s="116">
        <f t="shared" si="7"/>
        <v>121.64</v>
      </c>
      <c r="F37" s="116">
        <f t="shared" si="7"/>
        <v>12.78</v>
      </c>
      <c r="G37" s="118">
        <f t="shared" si="0"/>
        <v>158.58000000000001</v>
      </c>
      <c r="H37" s="118">
        <f t="shared" si="1"/>
        <v>232.23</v>
      </c>
      <c r="I37" s="118">
        <f>VLOOKUP(B37,'Table 4'!$B$13:$E$43,4,FALSE)</f>
        <v>7.54</v>
      </c>
      <c r="J37" s="118">
        <f t="shared" si="5"/>
        <v>72.489999999999995</v>
      </c>
      <c r="K37" s="118">
        <f t="shared" si="6"/>
        <v>152.82</v>
      </c>
      <c r="M37" s="67"/>
    </row>
    <row r="38" spans="2:15">
      <c r="B38" s="114">
        <f t="shared" si="2"/>
        <v>2040</v>
      </c>
      <c r="C38" s="119"/>
      <c r="D38" s="118">
        <f t="shared" si="7"/>
        <v>75.45</v>
      </c>
      <c r="E38" s="116">
        <f t="shared" si="7"/>
        <v>124.61</v>
      </c>
      <c r="F38" s="116">
        <f t="shared" si="7"/>
        <v>13.09</v>
      </c>
      <c r="G38" s="118">
        <f t="shared" si="0"/>
        <v>162.44999999999999</v>
      </c>
      <c r="H38" s="118">
        <f t="shared" si="1"/>
        <v>237.9</v>
      </c>
      <c r="I38" s="118">
        <f>VLOOKUP(B38,'Table 4'!$B$13:$E$43,4,FALSE)</f>
        <v>7.82</v>
      </c>
      <c r="J38" s="118">
        <f t="shared" si="5"/>
        <v>75.180000000000007</v>
      </c>
      <c r="K38" s="118">
        <f t="shared" si="6"/>
        <v>157.47999999999999</v>
      </c>
      <c r="M38" s="67"/>
    </row>
    <row r="39" spans="2:15">
      <c r="B39" s="114">
        <f t="shared" si="2"/>
        <v>2041</v>
      </c>
      <c r="C39" s="119"/>
      <c r="D39" s="118">
        <f t="shared" si="7"/>
        <v>77.3</v>
      </c>
      <c r="E39" s="116">
        <f t="shared" si="7"/>
        <v>127.67</v>
      </c>
      <c r="F39" s="116">
        <f t="shared" si="7"/>
        <v>13.41</v>
      </c>
      <c r="G39" s="118">
        <f t="shared" si="0"/>
        <v>166.44</v>
      </c>
      <c r="H39" s="118">
        <f t="shared" si="1"/>
        <v>243.74</v>
      </c>
      <c r="I39" s="118">
        <f>VLOOKUP(B39,'Table 4'!$B$13:$E$43,4,FALSE)</f>
        <v>8.0299999999999994</v>
      </c>
      <c r="J39" s="118">
        <f t="shared" si="5"/>
        <v>77.2</v>
      </c>
      <c r="K39" s="118">
        <f t="shared" si="6"/>
        <v>161.52000000000001</v>
      </c>
      <c r="M39" s="67"/>
    </row>
    <row r="40" spans="2:15">
      <c r="B40" s="114">
        <f t="shared" si="2"/>
        <v>2042</v>
      </c>
      <c r="C40" s="119"/>
      <c r="D40" s="118">
        <f t="shared" si="7"/>
        <v>79.2</v>
      </c>
      <c r="E40" s="116">
        <f t="shared" si="7"/>
        <v>130.81</v>
      </c>
      <c r="F40" s="116">
        <f t="shared" si="7"/>
        <v>13.74</v>
      </c>
      <c r="G40" s="118">
        <f t="shared" si="0"/>
        <v>170.53</v>
      </c>
      <c r="H40" s="118">
        <f t="shared" si="1"/>
        <v>249.73</v>
      </c>
      <c r="I40" s="118">
        <f>VLOOKUP(B40,'Table 4'!$B$13:$E$43,4,FALSE)</f>
        <v>8.24</v>
      </c>
      <c r="J40" s="118">
        <f t="shared" si="5"/>
        <v>79.22</v>
      </c>
      <c r="K40" s="118">
        <f t="shared" si="6"/>
        <v>165.61</v>
      </c>
      <c r="M40" s="67"/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tr">
        <f>'Table 3 436MW (West M) 2030'!D46</f>
        <v xml:space="preserve">Plant Costs  - 2017 IRP - Table 6.1 &amp; 6.2 </v>
      </c>
    </row>
    <row r="47" spans="2:15">
      <c r="C47" s="123" t="str">
        <f>D10</f>
        <v>(b)</v>
      </c>
      <c r="D47" s="118" t="str">
        <f>"= "&amp;C10&amp;" x "&amp;C76</f>
        <v>= (a) x 0.0737263117964292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33.0%) + (c)</v>
      </c>
    </row>
    <row r="49" spans="3:11">
      <c r="C49" s="123" t="str">
        <f>H10</f>
        <v>(f)</v>
      </c>
      <c r="D49" s="118" t="str">
        <f>"= "&amp;D10&amp;" + "&amp;G10</f>
        <v>= (b) + (e)</v>
      </c>
    </row>
    <row r="50" spans="3:11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1">
      <c r="C51" s="123" t="str">
        <f>J10</f>
        <v>(h)</v>
      </c>
      <c r="D51" s="118" t="str">
        <f>"= "&amp;TEXT(K65,"?,0")&amp;" MMBtu/MWH x "&amp;I9</f>
        <v>= 9,614 MMBtu/MWH x $/MMBtu</v>
      </c>
    </row>
    <row r="52" spans="3:11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24"/>
    </row>
    <row r="55" spans="3:11" ht="5.25" customHeight="1"/>
    <row r="56" spans="3:11" ht="5.25" customHeight="1"/>
    <row r="57" spans="3:11">
      <c r="C57" s="42" t="s">
        <v>169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5" t="s">
        <v>105</v>
      </c>
      <c r="F58" s="125">
        <f>C69</f>
        <v>199.924125</v>
      </c>
      <c r="G58" s="57">
        <f>F58/F60</f>
        <v>1</v>
      </c>
      <c r="H58" s="139">
        <f>C70</f>
        <v>589.49609575732859</v>
      </c>
      <c r="I58" s="141">
        <f>C73</f>
        <v>71.702024758449483</v>
      </c>
    </row>
    <row r="59" spans="3:11">
      <c r="C59" s="155"/>
      <c r="F59" s="48">
        <f>D69</f>
        <v>0</v>
      </c>
      <c r="G59" s="44">
        <f>1-G58</f>
        <v>0</v>
      </c>
      <c r="H59" s="140">
        <f>D70</f>
        <v>0</v>
      </c>
      <c r="I59" s="142">
        <f>D73</f>
        <v>0</v>
      </c>
    </row>
    <row r="60" spans="3:11">
      <c r="C60" s="155" t="s">
        <v>45</v>
      </c>
      <c r="F60" s="125">
        <f>F58+F59</f>
        <v>199.924125</v>
      </c>
      <c r="G60" s="57">
        <f>G58+G59</f>
        <v>1</v>
      </c>
      <c r="H60" s="139">
        <f>ROUND(((F58*H58)+(F59*H59))/F60,0)</f>
        <v>589</v>
      </c>
      <c r="I60" s="141">
        <f>ROUND(((F58*I58)+(F59*I59))/F60,2)</f>
        <v>71.7</v>
      </c>
    </row>
    <row r="61" spans="3:11">
      <c r="C61" s="155"/>
      <c r="F61" s="125"/>
      <c r="G61" s="57"/>
      <c r="H61" s="126"/>
      <c r="I61" s="127"/>
    </row>
    <row r="62" spans="3:11">
      <c r="C62" s="156" t="s">
        <v>169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7" t="str">
        <f>C58</f>
        <v>SCCT Dry "F" - Turbine</v>
      </c>
      <c r="D63" s="128"/>
      <c r="E63" s="128"/>
      <c r="F63" s="111">
        <f>C69</f>
        <v>199.924125</v>
      </c>
      <c r="G63" s="57">
        <f>C77</f>
        <v>0.33</v>
      </c>
      <c r="H63" s="178">
        <f>G63*F63</f>
        <v>65.974961250000007</v>
      </c>
      <c r="I63" s="57">
        <f>H63/H65</f>
        <v>1</v>
      </c>
      <c r="J63" s="127">
        <f>C74</f>
        <v>7.5299874286936257</v>
      </c>
      <c r="K63" s="129">
        <f>C75</f>
        <v>9614</v>
      </c>
    </row>
    <row r="64" spans="3:11">
      <c r="C64" s="157">
        <f>C59</f>
        <v>0</v>
      </c>
      <c r="D64" s="128"/>
      <c r="E64" s="128"/>
      <c r="F64" s="43">
        <f>D69</f>
        <v>0</v>
      </c>
      <c r="G64" s="44">
        <f>D77</f>
        <v>0</v>
      </c>
      <c r="H64" s="17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5" t="s">
        <v>50</v>
      </c>
      <c r="F65" s="111">
        <f>F63+F64</f>
        <v>199.924125</v>
      </c>
      <c r="G65" s="130">
        <f>ROUND(H65/F65,3)</f>
        <v>0.33</v>
      </c>
      <c r="H65" s="178">
        <f>SUM(H63:H64)</f>
        <v>65.974961250000007</v>
      </c>
      <c r="I65" s="57">
        <f>I63+I64</f>
        <v>1</v>
      </c>
      <c r="J65" s="127">
        <f>ROUND(($I63*J63)+($I64*J64),2)</f>
        <v>7.53</v>
      </c>
      <c r="K65" s="131">
        <f>ROUND(($I63*K63)+($I64*K64),0)</f>
        <v>9614</v>
      </c>
    </row>
    <row r="66" spans="2:11">
      <c r="G66" s="130"/>
      <c r="I66" s="57"/>
      <c r="J66" s="127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2"/>
      <c r="G68" s="132"/>
      <c r="H68" s="132"/>
      <c r="I68" s="132"/>
      <c r="J68" s="132"/>
      <c r="K68" s="133"/>
    </row>
    <row r="69" spans="2:11">
      <c r="C69" s="111">
        <v>199.924125</v>
      </c>
      <c r="E69" s="111" t="s">
        <v>77</v>
      </c>
      <c r="H69" s="134"/>
    </row>
    <row r="70" spans="2:11">
      <c r="B70" s="111" t="s">
        <v>102</v>
      </c>
      <c r="C70" s="126">
        <v>589.49609575732859</v>
      </c>
      <c r="D70" s="126"/>
      <c r="E70" s="111" t="s">
        <v>78</v>
      </c>
    </row>
    <row r="71" spans="2:11">
      <c r="B71" s="111" t="s">
        <v>102</v>
      </c>
      <c r="C71" s="127">
        <v>16.0158293408495</v>
      </c>
      <c r="D71" s="127"/>
      <c r="E71" s="111" t="s">
        <v>79</v>
      </c>
    </row>
    <row r="72" spans="2:11">
      <c r="B72" s="111" t="s">
        <v>102</v>
      </c>
      <c r="C72" s="49">
        <v>55.68619541759999</v>
      </c>
      <c r="D72" s="49"/>
      <c r="E72" s="111" t="s">
        <v>75</v>
      </c>
    </row>
    <row r="73" spans="2:11">
      <c r="B73" s="111" t="s">
        <v>102</v>
      </c>
      <c r="C73" s="127">
        <f>C71+C72</f>
        <v>71.702024758449483</v>
      </c>
      <c r="D73" s="127"/>
      <c r="E73" s="111" t="s">
        <v>80</v>
      </c>
    </row>
    <row r="74" spans="2:11">
      <c r="B74" s="111" t="s">
        <v>102</v>
      </c>
      <c r="C74" s="127">
        <v>7.5299874286936257</v>
      </c>
      <c r="D74" s="127"/>
      <c r="E74" s="111" t="s">
        <v>81</v>
      </c>
    </row>
    <row r="75" spans="2:11">
      <c r="C75" s="131">
        <v>9614</v>
      </c>
      <c r="D75" s="131"/>
      <c r="E75" s="111" t="s">
        <v>53</v>
      </c>
    </row>
    <row r="76" spans="2:11">
      <c r="C76" s="152">
        <v>7.3726311796429175E-2</v>
      </c>
      <c r="D76" s="152"/>
      <c r="E76" s="111" t="s">
        <v>54</v>
      </c>
    </row>
    <row r="77" spans="2:11">
      <c r="C77" s="135">
        <v>0.33</v>
      </c>
      <c r="D77" s="135"/>
      <c r="E77" s="111" t="s">
        <v>55</v>
      </c>
    </row>
    <row r="78" spans="2:11">
      <c r="D78" s="57">
        <f>ROUND(H65/F65,3)</f>
        <v>0.33</v>
      </c>
      <c r="E78" s="111" t="s">
        <v>56</v>
      </c>
    </row>
    <row r="79" spans="2:11">
      <c r="D79" s="130"/>
      <c r="E79" s="67"/>
    </row>
    <row r="80" spans="2:11">
      <c r="C80" s="135"/>
      <c r="D80" s="135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8">C83+1</f>
        <v>2018</v>
      </c>
      <c r="D84" s="57">
        <v>2.1684070430924685E-2</v>
      </c>
      <c r="F84" s="136">
        <f t="shared" ref="F84:F91" si="9">F83+1</f>
        <v>2027</v>
      </c>
      <c r="G84" s="57">
        <v>2.3164081218836952E-2</v>
      </c>
      <c r="I84" s="136">
        <f t="shared" ref="I84:I91" si="10">I83+1</f>
        <v>2036</v>
      </c>
      <c r="J84" s="57">
        <v>2.4311492116604327E-2</v>
      </c>
    </row>
    <row r="85" spans="3:15">
      <c r="C85" s="136">
        <f t="shared" si="8"/>
        <v>2019</v>
      </c>
      <c r="D85" s="57">
        <v>2.0023445288848141E-2</v>
      </c>
      <c r="F85" s="136">
        <f t="shared" si="9"/>
        <v>2028</v>
      </c>
      <c r="G85" s="57">
        <v>2.3269517424980624E-2</v>
      </c>
      <c r="I85" s="136">
        <f t="shared" si="10"/>
        <v>2037</v>
      </c>
      <c r="J85" s="57">
        <v>2.4277391473133791E-2</v>
      </c>
    </row>
    <row r="86" spans="3:15">
      <c r="C86" s="136">
        <f t="shared" si="8"/>
        <v>2020</v>
      </c>
      <c r="D86" s="57">
        <v>2.1423649370385656E-2</v>
      </c>
      <c r="F86" s="136">
        <f t="shared" si="9"/>
        <v>2029</v>
      </c>
      <c r="G86" s="57">
        <v>2.3660062349176059E-2</v>
      </c>
      <c r="I86" s="136">
        <f t="shared" si="10"/>
        <v>2038</v>
      </c>
      <c r="J86" s="57">
        <v>2.4418737348747444E-2</v>
      </c>
    </row>
    <row r="87" spans="3:15">
      <c r="C87" s="136">
        <f t="shared" si="8"/>
        <v>2021</v>
      </c>
      <c r="D87" s="57">
        <v>2.2444603435442634E-2</v>
      </c>
      <c r="F87" s="136">
        <f t="shared" si="9"/>
        <v>2030</v>
      </c>
      <c r="G87" s="57">
        <v>2.3797996946838929E-2</v>
      </c>
      <c r="I87" s="136">
        <f t="shared" si="10"/>
        <v>2039</v>
      </c>
      <c r="J87" s="57">
        <v>2.4490791911648602E-2</v>
      </c>
    </row>
    <row r="88" spans="3:15">
      <c r="C88" s="136">
        <f t="shared" si="8"/>
        <v>2022</v>
      </c>
      <c r="D88" s="57">
        <v>2.2559296067847567E-2</v>
      </c>
      <c r="F88" s="136">
        <f t="shared" si="9"/>
        <v>2031</v>
      </c>
      <c r="G88" s="57">
        <v>2.4014000123530499E-2</v>
      </c>
      <c r="I88" s="136">
        <f t="shared" si="10"/>
        <v>2040</v>
      </c>
      <c r="J88" s="57">
        <v>2.442458536688985E-2</v>
      </c>
    </row>
    <row r="89" spans="3:15" s="113" customFormat="1">
      <c r="C89" s="136">
        <f t="shared" si="8"/>
        <v>2023</v>
      </c>
      <c r="D89" s="57">
        <v>2.3031082544693549E-2</v>
      </c>
      <c r="F89" s="136">
        <f t="shared" si="9"/>
        <v>2032</v>
      </c>
      <c r="G89" s="57">
        <v>2.4075090077113837E-2</v>
      </c>
      <c r="I89" s="136">
        <f t="shared" si="10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8"/>
        <v>2024</v>
      </c>
      <c r="D90" s="57">
        <v>2.3134274986934988E-2</v>
      </c>
      <c r="F90" s="136">
        <f t="shared" si="9"/>
        <v>2033</v>
      </c>
      <c r="G90" s="57">
        <v>2.4191075903759129E-2</v>
      </c>
      <c r="I90" s="136">
        <f t="shared" si="10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8"/>
        <v>2025</v>
      </c>
      <c r="D91" s="57">
        <v>2.3159080336675242E-2</v>
      </c>
      <c r="F91" s="136">
        <f t="shared" si="9"/>
        <v>2034</v>
      </c>
      <c r="G91" s="57">
        <v>2.4219456505286896E-2</v>
      </c>
      <c r="I91" s="136">
        <f t="shared" si="10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3"/>
  <sheetViews>
    <sheetView view="pageBreakPreview" topLeftCell="A2" zoomScale="60" zoomScaleNormal="70" workbookViewId="0">
      <selection activeCell="A3" sqref="A3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3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2" t="s">
        <v>87</v>
      </c>
    </row>
    <row r="5" spans="2:62" customFormat="1" ht="15.75">
      <c r="B5" s="5" t="str">
        <f ca="1">'Table 5'!M4&amp; " - "&amp;TEXT(Study_MW,"#.0")&amp;" MW and "&amp;TEXT(Study_CF,"#.0%")&amp;" CF"</f>
        <v>Utah 2017.Q1 Sch 38 Solar T - 80.0 MW and 31.1% CF</v>
      </c>
      <c r="C5" s="5"/>
      <c r="D5" s="5"/>
      <c r="E5" s="5"/>
      <c r="F5" s="5"/>
      <c r="G5" s="1"/>
      <c r="H5" s="50"/>
      <c r="I5" s="6"/>
      <c r="P5" s="273">
        <f>INDEX('[9]Displacement Source AC'!$I:$I,MATCH(P9,'[9]Displacement Source AC'!$C:$C,0),1)</f>
        <v>0.158</v>
      </c>
      <c r="Q5" s="273">
        <f>INDEX('[9]Displacement Source AC'!$I:$I,MATCH(Q9,'[9]Displacement Source AC'!$C:$C,0),1)</f>
        <v>0.158</v>
      </c>
      <c r="R5" s="273">
        <f>INDEX('[9]Displacement Source AC'!$I:$I,MATCH(R9,'[9]Displacement Source AC'!$C:$C,0),1)</f>
        <v>0.158</v>
      </c>
      <c r="S5" s="274">
        <v>1</v>
      </c>
      <c r="T5" s="274">
        <v>1</v>
      </c>
      <c r="U5" s="274">
        <v>1</v>
      </c>
      <c r="V5" s="274">
        <v>1</v>
      </c>
      <c r="W5" s="274">
        <v>1</v>
      </c>
      <c r="X5" s="273">
        <f>INDEX('[9]Displacement Source AC'!$I:$I,MATCH(X9,'[9]Displacement Source AC'!$C:$C,0),1)</f>
        <v>0.53861399146353772</v>
      </c>
      <c r="Y5" s="273">
        <f>INDEX('[9]Displacement Source AC'!$I:$I,MATCH(Y9,'[9]Displacement Source AC'!$C:$C,0),1)</f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6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78"/>
      <c r="K8" s="181" t="s">
        <v>87</v>
      </c>
      <c r="L8" s="181"/>
      <c r="P8" s="270" t="s">
        <v>141</v>
      </c>
      <c r="AB8" s="270" t="s">
        <v>142</v>
      </c>
      <c r="AN8" s="270" t="s">
        <v>143</v>
      </c>
      <c r="AZ8" s="270" t="s">
        <v>144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9">
        <f ca="1">Study_CF</f>
        <v>0.31060559218036532</v>
      </c>
      <c r="H9" s="50"/>
      <c r="I9" s="66"/>
      <c r="K9" s="182" t="s">
        <v>88</v>
      </c>
      <c r="L9" s="182" t="s">
        <v>71</v>
      </c>
      <c r="M9" s="286" t="s">
        <v>145</v>
      </c>
      <c r="P9" t="s">
        <v>137</v>
      </c>
      <c r="Q9" t="s">
        <v>132</v>
      </c>
      <c r="R9" t="s">
        <v>133</v>
      </c>
      <c r="S9" t="s">
        <v>138</v>
      </c>
      <c r="T9" t="s">
        <v>139</v>
      </c>
      <c r="U9" t="s">
        <v>140</v>
      </c>
      <c r="V9" t="s">
        <v>129</v>
      </c>
      <c r="W9" t="s">
        <v>128</v>
      </c>
      <c r="X9" t="s">
        <v>135</v>
      </c>
      <c r="Y9" t="s">
        <v>136</v>
      </c>
      <c r="AB9" t="s">
        <v>137</v>
      </c>
      <c r="AC9" t="s">
        <v>132</v>
      </c>
      <c r="AD9" t="s">
        <v>133</v>
      </c>
      <c r="AE9" t="s">
        <v>138</v>
      </c>
      <c r="AF9" t="s">
        <v>139</v>
      </c>
      <c r="AG9" t="s">
        <v>140</v>
      </c>
      <c r="AH9" t="s">
        <v>129</v>
      </c>
      <c r="AI9" t="s">
        <v>128</v>
      </c>
      <c r="AJ9" t="s">
        <v>135</v>
      </c>
      <c r="AK9" t="s">
        <v>136</v>
      </c>
      <c r="AN9" t="s">
        <v>137</v>
      </c>
      <c r="AO9" t="s">
        <v>132</v>
      </c>
      <c r="AP9" t="s">
        <v>133</v>
      </c>
      <c r="AQ9" t="s">
        <v>138</v>
      </c>
      <c r="AR9" t="s">
        <v>139</v>
      </c>
      <c r="AS9" t="s">
        <v>140</v>
      </c>
      <c r="AT9" t="s">
        <v>129</v>
      </c>
      <c r="AU9" t="s">
        <v>128</v>
      </c>
      <c r="AV9" t="s">
        <v>135</v>
      </c>
      <c r="AW9" t="s">
        <v>136</v>
      </c>
      <c r="AZ9" t="s">
        <v>137</v>
      </c>
      <c r="BA9" t="s">
        <v>132</v>
      </c>
      <c r="BB9" t="s">
        <v>133</v>
      </c>
      <c r="BC9" t="s">
        <v>138</v>
      </c>
      <c r="BD9" t="s">
        <v>139</v>
      </c>
      <c r="BE9" t="s">
        <v>140</v>
      </c>
      <c r="BF9" t="s">
        <v>129</v>
      </c>
      <c r="BG9" t="s">
        <v>128</v>
      </c>
      <c r="BH9" t="s">
        <v>135</v>
      </c>
      <c r="BI9" t="s">
        <v>136</v>
      </c>
      <c r="BJ9" t="s">
        <v>146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8"/>
      <c r="K10" s="183"/>
      <c r="L10" s="183"/>
      <c r="M10" s="275"/>
    </row>
    <row r="11" spans="2:62" customFormat="1" ht="13.5">
      <c r="B11" s="7"/>
      <c r="C11" s="7" t="s">
        <v>20</v>
      </c>
      <c r="D11" s="7"/>
      <c r="E11" s="109" t="s">
        <v>74</v>
      </c>
      <c r="F11" s="53"/>
      <c r="G11" s="13" t="s">
        <v>39</v>
      </c>
      <c r="H11" s="50"/>
      <c r="I11" s="138"/>
      <c r="K11" s="184" t="s">
        <v>89</v>
      </c>
      <c r="L11" s="185">
        <v>0.158</v>
      </c>
      <c r="M11" s="185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147</v>
      </c>
      <c r="AO11" t="s">
        <v>147</v>
      </c>
      <c r="AP11" t="s">
        <v>147</v>
      </c>
      <c r="AQ11" t="s">
        <v>147</v>
      </c>
      <c r="AR11" t="s">
        <v>147</v>
      </c>
      <c r="AS11" t="s">
        <v>147</v>
      </c>
      <c r="AT11" t="s">
        <v>147</v>
      </c>
      <c r="AU11" t="s">
        <v>147</v>
      </c>
      <c r="AV11" t="s">
        <v>147</v>
      </c>
      <c r="AW11" t="s">
        <v>147</v>
      </c>
      <c r="AZ11" t="s">
        <v>148</v>
      </c>
      <c r="BA11" t="s">
        <v>148</v>
      </c>
      <c r="BB11" t="s">
        <v>148</v>
      </c>
      <c r="BC11" t="s">
        <v>148</v>
      </c>
      <c r="BD11" t="s">
        <v>148</v>
      </c>
      <c r="BE11" t="s">
        <v>148</v>
      </c>
      <c r="BF11" t="s">
        <v>148</v>
      </c>
      <c r="BG11" t="s">
        <v>148</v>
      </c>
      <c r="BH11" t="s">
        <v>148</v>
      </c>
      <c r="BI11" t="s">
        <v>148</v>
      </c>
      <c r="BJ11" t="s">
        <v>148</v>
      </c>
    </row>
    <row r="12" spans="2:62" customFormat="1">
      <c r="B12" s="276"/>
      <c r="C12" s="277"/>
      <c r="D12" s="276"/>
      <c r="E12" s="13"/>
      <c r="F12" s="13"/>
      <c r="G12" s="4"/>
      <c r="H12" s="50"/>
      <c r="I12" s="138"/>
      <c r="K12" s="184" t="s">
        <v>44</v>
      </c>
      <c r="L12" s="185">
        <v>0.37912293315598289</v>
      </c>
      <c r="M12" s="185">
        <v>0.53861399146353772</v>
      </c>
    </row>
    <row r="13" spans="2:62" customFormat="1">
      <c r="B13" s="16">
        <f>'Table 5'!J13</f>
        <v>2018</v>
      </c>
      <c r="C13" s="10">
        <f t="shared" ref="C13:C32" si="0">INDEX($BJ:$BJ,MATCH(B13,$O:$O,0),1)*1000/Study_MW</f>
        <v>0</v>
      </c>
      <c r="D13" s="62"/>
      <c r="E13" s="9">
        <f>SUMIF('Table 5'!$J$13:$J$264,B13,'Table 5'!$C$13:$C$264)/SUMIF('Table 5'!$J$13:$J$264,B13,'Table 5'!$F$13:$F$264)</f>
        <v>19.25004365877335</v>
      </c>
      <c r="F13" s="61"/>
      <c r="G13" s="14">
        <f>IFERROR(SUMIF('Table 5'!$J$13:$J$264,B13,'Table 5'!$E$13:$E$264)/SUMIF('Table 5'!$J$13:$J$264,B13,'Table 5'!$F$13:$F$264),0)</f>
        <v>19.25004365877335</v>
      </c>
      <c r="H13" s="50"/>
      <c r="K13" s="184" t="s">
        <v>90</v>
      </c>
      <c r="L13" s="185">
        <v>0.59672377662708742</v>
      </c>
      <c r="M13" s="185">
        <v>0.64803174039612643</v>
      </c>
      <c r="O13">
        <f t="shared" ref="O13:O28" si="1">B13</f>
        <v>2018</v>
      </c>
      <c r="P13">
        <f>INDEX('[9]Displacement Source AC'!$DR$2:$EO$11,MATCH(P$9,'[9]Displacement Source AC'!$C$2:$C$11,0),MATCH($O13,'[9]Displacement Source AC'!$DR$16:$EO$16,0))</f>
        <v>0</v>
      </c>
      <c r="Q13">
        <f>INDEX('[9]Displacement Source AC'!$DR$2:$EO$11,MATCH(Q$9,'[9]Displacement Source AC'!$C$2:$C$11,0),MATCH($O13,'[9]Displacement Source AC'!$DR$16:$EO$16,0))</f>
        <v>0</v>
      </c>
      <c r="R13">
        <f>INDEX('[9]Displacement Source AC'!$DR$2:$EO$11,MATCH(R$9,'[9]Displacement Source AC'!$C$2:$C$11,0),MATCH($O13,'[9]Displacement Source AC'!$DR$16:$EO$16,0))</f>
        <v>0</v>
      </c>
      <c r="S13">
        <f>INDEX('[9]Displacement Source AC'!$DR$2:$EO$11,MATCH(S$9,'[9]Displacement Source AC'!$C$2:$C$11,0),MATCH($O13,'[9]Displacement Source AC'!$DR$16:$EO$16,0))</f>
        <v>0</v>
      </c>
      <c r="T13">
        <f>INDEX('[9]Displacement Source AC'!$DR$2:$EO$11,MATCH(T$9,'[9]Displacement Source AC'!$C$2:$C$11,0),MATCH($O13,'[9]Displacement Source AC'!$DR$16:$EO$16,0))</f>
        <v>0</v>
      </c>
      <c r="U13">
        <f>INDEX('[9]Displacement Source AC'!$DR$2:$EO$11,MATCH(U$9,'[9]Displacement Source AC'!$C$2:$C$11,0),MATCH($O13,'[9]Displacement Source AC'!$DR$16:$EO$16,0))</f>
        <v>0</v>
      </c>
      <c r="V13">
        <f>INDEX('[9]Displacement Source AC'!$DR$2:$EO$11,MATCH(V$9,'[9]Displacement Source AC'!$C$2:$C$11,0),MATCH($O13,'[9]Displacement Source AC'!$DR$16:$EO$16,0))</f>
        <v>0</v>
      </c>
      <c r="W13">
        <f>INDEX('[9]Displacement Source AC'!$DR$2:$EO$11,MATCH(W$9,'[9]Displacement Source AC'!$C$2:$C$11,0),MATCH($O13,'[9]Displacement Source AC'!$DR$16:$EO$16,0))</f>
        <v>0</v>
      </c>
      <c r="X13">
        <f>INDEX('[9]Displacement Source AC'!$DR$2:$EO$11,MATCH(X$9,'[9]Displacement Source AC'!$C$2:$C$11,0),MATCH($O13,'[9]Displacement Source AC'!$DR$16:$EO$16,0))</f>
        <v>0</v>
      </c>
      <c r="Y13">
        <f>INDEX('[9]Displacement Source AC'!$DR$2:$EO$11,MATCH(Y$9,'[9]Displacement Source AC'!$C$2:$C$11,0),MATCH($O13,'[9]Displacement Source AC'!$DR$16:$EO$16,0))</f>
        <v>0</v>
      </c>
      <c r="AB13">
        <f>P13/P$5</f>
        <v>0</v>
      </c>
      <c r="AC13">
        <f t="shared" ref="AC13:AK28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95.55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</row>
    <row r="14" spans="2:62" customFormat="1">
      <c r="B14" s="16">
        <f t="shared" ref="B14:B32" si="4">B13+1</f>
        <v>2019</v>
      </c>
      <c r="C14" s="10">
        <f t="shared" si="0"/>
        <v>0</v>
      </c>
      <c r="D14" s="62"/>
      <c r="E14" s="10">
        <f>SUMIF('Table 5'!$J$13:$J$264,B14,'Table 5'!$C$13:$C$264)/SUMIF('Table 5'!$J$13:$J$264,B14,'Table 5'!$F$13:$F$264)</f>
        <v>16.868880232832943</v>
      </c>
      <c r="F14" s="51"/>
      <c r="G14" s="15">
        <f>IFERROR(SUMIF('Table 5'!$J$13:$J$264,B14,'Table 5'!$E$13:$E$264)/SUMIF('Table 5'!$J$13:$J$264,B14,'Table 5'!$F$13:$F$264),0)</f>
        <v>16.868880232832943</v>
      </c>
      <c r="H14" s="50"/>
      <c r="K14" s="184" t="s">
        <v>91</v>
      </c>
      <c r="L14" s="185">
        <v>1</v>
      </c>
      <c r="M14" s="185">
        <v>1</v>
      </c>
      <c r="O14">
        <f t="shared" si="1"/>
        <v>2019</v>
      </c>
      <c r="P14">
        <f>INDEX('[9]Displacement Source AC'!$DR$2:$EO$11,MATCH(P$9,'[9]Displacement Source AC'!$C$2:$C$11,0),MATCH($O14,'[9]Displacement Source AC'!$DR$16:$EO$16,0))</f>
        <v>0</v>
      </c>
      <c r="Q14">
        <f>INDEX('[9]Displacement Source AC'!$DR$2:$EO$11,MATCH(Q$9,'[9]Displacement Source AC'!$C$2:$C$11,0),MATCH($O14,'[9]Displacement Source AC'!$DR$16:$EO$16,0))</f>
        <v>0</v>
      </c>
      <c r="R14">
        <f>INDEX('[9]Displacement Source AC'!$DR$2:$EO$11,MATCH(R$9,'[9]Displacement Source AC'!$C$2:$C$11,0),MATCH($O14,'[9]Displacement Source AC'!$DR$16:$EO$16,0))</f>
        <v>0</v>
      </c>
      <c r="S14">
        <f>INDEX('[9]Displacement Source AC'!$DR$2:$EO$11,MATCH(S$9,'[9]Displacement Source AC'!$C$2:$C$11,0),MATCH($O14,'[9]Displacement Source AC'!$DR$16:$EO$16,0))</f>
        <v>0</v>
      </c>
      <c r="T14">
        <f>INDEX('[9]Displacement Source AC'!$DR$2:$EO$11,MATCH(T$9,'[9]Displacement Source AC'!$C$2:$C$11,0),MATCH($O14,'[9]Displacement Source AC'!$DR$16:$EO$16,0))</f>
        <v>0</v>
      </c>
      <c r="U14">
        <f>INDEX('[9]Displacement Source AC'!$DR$2:$EO$11,MATCH(U$9,'[9]Displacement Source AC'!$C$2:$C$11,0),MATCH($O14,'[9]Displacement Source AC'!$DR$16:$EO$16,0))</f>
        <v>0</v>
      </c>
      <c r="V14">
        <f>INDEX('[9]Displacement Source AC'!$DR$2:$EO$11,MATCH(V$9,'[9]Displacement Source AC'!$C$2:$C$11,0),MATCH($O14,'[9]Displacement Source AC'!$DR$16:$EO$16,0))</f>
        <v>0</v>
      </c>
      <c r="W14">
        <f>INDEX('[9]Displacement Source AC'!$DR$2:$EO$11,MATCH(W$9,'[9]Displacement Source AC'!$C$2:$C$11,0),MATCH($O14,'[9]Displacement Source AC'!$DR$16:$EO$16,0))</f>
        <v>0</v>
      </c>
      <c r="X14">
        <f>INDEX('[9]Displacement Source AC'!$DR$2:$EO$11,MATCH(X$9,'[9]Displacement Source AC'!$C$2:$C$11,0),MATCH($O14,'[9]Displacement Source AC'!$DR$16:$EO$16,0))</f>
        <v>0</v>
      </c>
      <c r="Y14">
        <f>INDEX('[9]Displacement Source AC'!$DR$2:$EO$11,MATCH(Y$9,'[9]Displacement Source AC'!$C$2:$C$11,0),MATCH($O14,'[9]Displacement Source AC'!$DR$16:$EO$16,0))</f>
        <v>0</v>
      </c>
      <c r="AB14">
        <f t="shared" ref="AB14:AB28" si="5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97.46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</row>
    <row r="15" spans="2:62" customFormat="1">
      <c r="B15" s="16">
        <f t="shared" si="4"/>
        <v>2020</v>
      </c>
      <c r="C15" s="10">
        <f t="shared" si="0"/>
        <v>0</v>
      </c>
      <c r="D15" s="62"/>
      <c r="E15" s="10">
        <f>SUMIF('Table 5'!$J$13:$J$264,B15,'Table 5'!$C$13:$C$264)/SUMIF('Table 5'!$J$13:$J$264,B15,'Table 5'!$F$13:$F$264)</f>
        <v>14.646600086676566</v>
      </c>
      <c r="F15" s="51"/>
      <c r="G15" s="15">
        <f>IFERROR(SUMIF('Table 5'!$J$13:$J$264,B15,'Table 5'!$E$13:$E$264)/SUMIF('Table 5'!$J$13:$J$264,B15,'Table 5'!$F$13:$F$264),0)</f>
        <v>14.646600086676566</v>
      </c>
      <c r="H15" s="50"/>
      <c r="K15" s="184" t="s">
        <v>92</v>
      </c>
      <c r="L15" s="185">
        <v>1</v>
      </c>
      <c r="M15" s="185">
        <v>1</v>
      </c>
      <c r="O15">
        <f t="shared" si="1"/>
        <v>2020</v>
      </c>
      <c r="P15">
        <f>INDEX('[9]Displacement Source AC'!$DR$2:$EO$11,MATCH(P$9,'[9]Displacement Source AC'!$C$2:$C$11,0),MATCH($O15,'[9]Displacement Source AC'!$DR$16:$EO$16,0))</f>
        <v>0</v>
      </c>
      <c r="Q15">
        <f>INDEX('[9]Displacement Source AC'!$DR$2:$EO$11,MATCH(Q$9,'[9]Displacement Source AC'!$C$2:$C$11,0),MATCH($O15,'[9]Displacement Source AC'!$DR$16:$EO$16,0))</f>
        <v>0</v>
      </c>
      <c r="R15">
        <f>INDEX('[9]Displacement Source AC'!$DR$2:$EO$11,MATCH(R$9,'[9]Displacement Source AC'!$C$2:$C$11,0),MATCH($O15,'[9]Displacement Source AC'!$DR$16:$EO$16,0))</f>
        <v>0</v>
      </c>
      <c r="S15">
        <f>INDEX('[9]Displacement Source AC'!$DR$2:$EO$11,MATCH(S$9,'[9]Displacement Source AC'!$C$2:$C$11,0),MATCH($O15,'[9]Displacement Source AC'!$DR$16:$EO$16,0))</f>
        <v>0</v>
      </c>
      <c r="T15">
        <f>INDEX('[9]Displacement Source AC'!$DR$2:$EO$11,MATCH(T$9,'[9]Displacement Source AC'!$C$2:$C$11,0),MATCH($O15,'[9]Displacement Source AC'!$DR$16:$EO$16,0))</f>
        <v>0</v>
      </c>
      <c r="U15">
        <f>INDEX('[9]Displacement Source AC'!$DR$2:$EO$11,MATCH(U$9,'[9]Displacement Source AC'!$C$2:$C$11,0),MATCH($O15,'[9]Displacement Source AC'!$DR$16:$EO$16,0))</f>
        <v>0</v>
      </c>
      <c r="V15">
        <f>INDEX('[9]Displacement Source AC'!$DR$2:$EO$11,MATCH(V$9,'[9]Displacement Source AC'!$C$2:$C$11,0),MATCH($O15,'[9]Displacement Source AC'!$DR$16:$EO$16,0))</f>
        <v>0</v>
      </c>
      <c r="W15">
        <f>INDEX('[9]Displacement Source AC'!$DR$2:$EO$11,MATCH(W$9,'[9]Displacement Source AC'!$C$2:$C$11,0),MATCH($O15,'[9]Displacement Source AC'!$DR$16:$EO$16,0))</f>
        <v>0</v>
      </c>
      <c r="X15">
        <f>INDEX('[9]Displacement Source AC'!$DR$2:$EO$11,MATCH(X$9,'[9]Displacement Source AC'!$C$2:$C$11,0),MATCH($O15,'[9]Displacement Source AC'!$DR$16:$EO$16,0))</f>
        <v>0</v>
      </c>
      <c r="Y15">
        <f>INDEX('[9]Displacement Source AC'!$DR$2:$EO$11,MATCH(Y$9,'[9]Displacement Source AC'!$C$2:$C$11,0),MATCH($O15,'[9]Displacement Source AC'!$DR$16:$EO$16,0))</f>
        <v>0</v>
      </c>
      <c r="AB15">
        <f t="shared" si="5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99.51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16">
        <f t="shared" si="4"/>
        <v>2021</v>
      </c>
      <c r="C16" s="10">
        <f t="shared" si="0"/>
        <v>0</v>
      </c>
      <c r="D16" s="62"/>
      <c r="E16" s="10">
        <f>SUMIF('Table 5'!$J$13:$J$264,B16,'Table 5'!$C$13:$C$264)/SUMIF('Table 5'!$J$13:$J$264,B16,'Table 5'!$F$13:$F$264)</f>
        <v>15.926849235069948</v>
      </c>
      <c r="F16" s="51"/>
      <c r="G16" s="15">
        <f>IFERROR(SUMIF('Table 5'!$J$13:$J$264,B16,'Table 5'!$E$13:$E$264)/SUMIF('Table 5'!$J$13:$J$264,B16,'Table 5'!$F$13:$F$264),0)</f>
        <v>15.926849235069948</v>
      </c>
      <c r="H16" s="50"/>
      <c r="M16" s="192"/>
      <c r="O16">
        <f t="shared" si="1"/>
        <v>2021</v>
      </c>
      <c r="P16">
        <f>INDEX('[9]Displacement Source AC'!$DR$2:$EO$11,MATCH(P$9,'[9]Displacement Source AC'!$C$2:$C$11,0),MATCH($O16,'[9]Displacement Source AC'!$DR$16:$EO$16,0))</f>
        <v>0</v>
      </c>
      <c r="Q16">
        <f>INDEX('[9]Displacement Source AC'!$DR$2:$EO$11,MATCH(Q$9,'[9]Displacement Source AC'!$C$2:$C$11,0),MATCH($O16,'[9]Displacement Source AC'!$DR$16:$EO$16,0))</f>
        <v>0</v>
      </c>
      <c r="R16">
        <f>INDEX('[9]Displacement Source AC'!$DR$2:$EO$11,MATCH(R$9,'[9]Displacement Source AC'!$C$2:$C$11,0),MATCH($O16,'[9]Displacement Source AC'!$DR$16:$EO$16,0))</f>
        <v>0</v>
      </c>
      <c r="S16">
        <f>INDEX('[9]Displacement Source AC'!$DR$2:$EO$11,MATCH(S$9,'[9]Displacement Source AC'!$C$2:$C$11,0),MATCH($O16,'[9]Displacement Source AC'!$DR$16:$EO$16,0))</f>
        <v>0</v>
      </c>
      <c r="T16">
        <f>INDEX('[9]Displacement Source AC'!$DR$2:$EO$11,MATCH(T$9,'[9]Displacement Source AC'!$C$2:$C$11,0),MATCH($O16,'[9]Displacement Source AC'!$DR$16:$EO$16,0))</f>
        <v>0</v>
      </c>
      <c r="U16">
        <f>INDEX('[9]Displacement Source AC'!$DR$2:$EO$11,MATCH(U$9,'[9]Displacement Source AC'!$C$2:$C$11,0),MATCH($O16,'[9]Displacement Source AC'!$DR$16:$EO$16,0))</f>
        <v>0</v>
      </c>
      <c r="V16">
        <f>INDEX('[9]Displacement Source AC'!$DR$2:$EO$11,MATCH(V$9,'[9]Displacement Source AC'!$C$2:$C$11,0),MATCH($O16,'[9]Displacement Source AC'!$DR$16:$EO$16,0))</f>
        <v>0</v>
      </c>
      <c r="W16">
        <f>INDEX('[9]Displacement Source AC'!$DR$2:$EO$11,MATCH(W$9,'[9]Displacement Source AC'!$C$2:$C$11,0),MATCH($O16,'[9]Displacement Source AC'!$DR$16:$EO$16,0))</f>
        <v>0</v>
      </c>
      <c r="X16">
        <f>INDEX('[9]Displacement Source AC'!$DR$2:$EO$11,MATCH(X$9,'[9]Displacement Source AC'!$C$2:$C$11,0),MATCH($O16,'[9]Displacement Source AC'!$DR$16:$EO$16,0))</f>
        <v>0</v>
      </c>
      <c r="Y16">
        <f>INDEX('[9]Displacement Source AC'!$DR$2:$EO$11,MATCH(Y$9,'[9]Displacement Source AC'!$C$2:$C$11,0),MATCH($O16,'[9]Displacement Source AC'!$DR$16:$EO$16,0))</f>
        <v>0</v>
      </c>
      <c r="AB16">
        <f t="shared" si="5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101.78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28" si="6">SUM(AZ16:BI16)</f>
        <v>0</v>
      </c>
    </row>
    <row r="17" spans="2:62">
      <c r="B17" s="16">
        <f t="shared" si="4"/>
        <v>2022</v>
      </c>
      <c r="C17" s="10">
        <f t="shared" si="0"/>
        <v>0</v>
      </c>
      <c r="D17" s="62"/>
      <c r="E17" s="10">
        <f>SUMIF('Table 5'!$J$13:$J$264,B17,'Table 5'!$C$13:$C$264)/SUMIF('Table 5'!$J$13:$J$264,B17,'Table 5'!$F$13:$F$264)</f>
        <v>16.881138949523933</v>
      </c>
      <c r="F17" s="51"/>
      <c r="G17" s="15">
        <f>IFERROR(SUMIF('Table 5'!$J$13:$J$264,B17,'Table 5'!$E$13:$E$264)/SUMIF('Table 5'!$J$13:$J$264,B17,'Table 5'!$F$13:$F$264),0)</f>
        <v>16.881138949523933</v>
      </c>
      <c r="H17" s="50"/>
      <c r="I17"/>
      <c r="M17" s="193"/>
      <c r="O17">
        <f t="shared" si="1"/>
        <v>2022</v>
      </c>
      <c r="P17">
        <f>INDEX('[9]Displacement Source AC'!$DR$2:$EO$11,MATCH(P$9,'[9]Displacement Source AC'!$C$2:$C$11,0),MATCH($O17,'[9]Displacement Source AC'!$DR$16:$EO$16,0))</f>
        <v>0</v>
      </c>
      <c r="Q17">
        <f>INDEX('[9]Displacement Source AC'!$DR$2:$EO$11,MATCH(Q$9,'[9]Displacement Source AC'!$C$2:$C$11,0),MATCH($O17,'[9]Displacement Source AC'!$DR$16:$EO$16,0))</f>
        <v>0</v>
      </c>
      <c r="R17">
        <f>INDEX('[9]Displacement Source AC'!$DR$2:$EO$11,MATCH(R$9,'[9]Displacement Source AC'!$C$2:$C$11,0),MATCH($O17,'[9]Displacement Source AC'!$DR$16:$EO$16,0))</f>
        <v>0</v>
      </c>
      <c r="S17">
        <f>INDEX('[9]Displacement Source AC'!$DR$2:$EO$11,MATCH(S$9,'[9]Displacement Source AC'!$C$2:$C$11,0),MATCH($O17,'[9]Displacement Source AC'!$DR$16:$EO$16,0))</f>
        <v>0</v>
      </c>
      <c r="T17">
        <f>INDEX('[9]Displacement Source AC'!$DR$2:$EO$11,MATCH(T$9,'[9]Displacement Source AC'!$C$2:$C$11,0),MATCH($O17,'[9]Displacement Source AC'!$DR$16:$EO$16,0))</f>
        <v>0</v>
      </c>
      <c r="U17">
        <f>INDEX('[9]Displacement Source AC'!$DR$2:$EO$11,MATCH(U$9,'[9]Displacement Source AC'!$C$2:$C$11,0),MATCH($O17,'[9]Displacement Source AC'!$DR$16:$EO$16,0))</f>
        <v>0</v>
      </c>
      <c r="V17">
        <f>INDEX('[9]Displacement Source AC'!$DR$2:$EO$11,MATCH(V$9,'[9]Displacement Source AC'!$C$2:$C$11,0),MATCH($O17,'[9]Displacement Source AC'!$DR$16:$EO$16,0))</f>
        <v>0</v>
      </c>
      <c r="W17">
        <f>INDEX('[9]Displacement Source AC'!$DR$2:$EO$11,MATCH(W$9,'[9]Displacement Source AC'!$C$2:$C$11,0),MATCH($O17,'[9]Displacement Source AC'!$DR$16:$EO$16,0))</f>
        <v>0</v>
      </c>
      <c r="X17">
        <f>INDEX('[9]Displacement Source AC'!$DR$2:$EO$11,MATCH(X$9,'[9]Displacement Source AC'!$C$2:$C$11,0),MATCH($O17,'[9]Displacement Source AC'!$DR$16:$EO$16,0))</f>
        <v>0</v>
      </c>
      <c r="Y17">
        <f>INDEX('[9]Displacement Source AC'!$DR$2:$EO$11,MATCH(Y$9,'[9]Displacement Source AC'!$C$2:$C$11,0),MATCH($O17,'[9]Displacement Source AC'!$DR$16:$EO$16,0))</f>
        <v>0</v>
      </c>
      <c r="AB17">
        <f t="shared" si="5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104.07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6"/>
        <v>0</v>
      </c>
    </row>
    <row r="18" spans="2:62">
      <c r="B18" s="16">
        <f t="shared" si="4"/>
        <v>2023</v>
      </c>
      <c r="C18" s="10">
        <f t="shared" si="0"/>
        <v>0</v>
      </c>
      <c r="D18" s="62"/>
      <c r="E18" s="10">
        <f>SUMIF('Table 5'!$J$13:$J$264,B18,'Table 5'!$C$13:$C$264)/SUMIF('Table 5'!$J$13:$J$264,B18,'Table 5'!$F$13:$F$264)</f>
        <v>18.589679642655359</v>
      </c>
      <c r="F18" s="51"/>
      <c r="G18" s="15">
        <f>IFERROR(SUMIF('Table 5'!$J$13:$J$264,B18,'Table 5'!$E$13:$E$264)/SUMIF('Table 5'!$J$13:$J$264,B18,'Table 5'!$F$13:$F$264),0)</f>
        <v>18.589679642655359</v>
      </c>
      <c r="H18" s="50"/>
      <c r="I18"/>
      <c r="M18" s="193"/>
      <c r="O18">
        <f t="shared" si="1"/>
        <v>2023</v>
      </c>
      <c r="P18">
        <f>INDEX('[9]Displacement Source AC'!$DR$2:$EO$11,MATCH(P$9,'[9]Displacement Source AC'!$C$2:$C$11,0),MATCH($O18,'[9]Displacement Source AC'!$DR$16:$EO$16,0))</f>
        <v>0</v>
      </c>
      <c r="Q18">
        <f>INDEX('[9]Displacement Source AC'!$DR$2:$EO$11,MATCH(Q$9,'[9]Displacement Source AC'!$C$2:$C$11,0),MATCH($O18,'[9]Displacement Source AC'!$DR$16:$EO$16,0))</f>
        <v>0</v>
      </c>
      <c r="R18">
        <f>INDEX('[9]Displacement Source AC'!$DR$2:$EO$11,MATCH(R$9,'[9]Displacement Source AC'!$C$2:$C$11,0),MATCH($O18,'[9]Displacement Source AC'!$DR$16:$EO$16,0))</f>
        <v>0</v>
      </c>
      <c r="S18">
        <f>INDEX('[9]Displacement Source AC'!$DR$2:$EO$11,MATCH(S$9,'[9]Displacement Source AC'!$C$2:$C$11,0),MATCH($O18,'[9]Displacement Source AC'!$DR$16:$EO$16,0))</f>
        <v>0</v>
      </c>
      <c r="T18">
        <f>INDEX('[9]Displacement Source AC'!$DR$2:$EO$11,MATCH(T$9,'[9]Displacement Source AC'!$C$2:$C$11,0),MATCH($O18,'[9]Displacement Source AC'!$DR$16:$EO$16,0))</f>
        <v>0</v>
      </c>
      <c r="U18">
        <f>INDEX('[9]Displacement Source AC'!$DR$2:$EO$11,MATCH(U$9,'[9]Displacement Source AC'!$C$2:$C$11,0),MATCH($O18,'[9]Displacement Source AC'!$DR$16:$EO$16,0))</f>
        <v>0</v>
      </c>
      <c r="V18">
        <f>INDEX('[9]Displacement Source AC'!$DR$2:$EO$11,MATCH(V$9,'[9]Displacement Source AC'!$C$2:$C$11,0),MATCH($O18,'[9]Displacement Source AC'!$DR$16:$EO$16,0))</f>
        <v>0</v>
      </c>
      <c r="W18">
        <f>INDEX('[9]Displacement Source AC'!$DR$2:$EO$11,MATCH(W$9,'[9]Displacement Source AC'!$C$2:$C$11,0),MATCH($O18,'[9]Displacement Source AC'!$DR$16:$EO$16,0))</f>
        <v>0</v>
      </c>
      <c r="X18">
        <f>INDEX('[9]Displacement Source AC'!$DR$2:$EO$11,MATCH(X$9,'[9]Displacement Source AC'!$C$2:$C$11,0),MATCH($O18,'[9]Displacement Source AC'!$DR$16:$EO$16,0))</f>
        <v>0</v>
      </c>
      <c r="Y18">
        <f>INDEX('[9]Displacement Source AC'!$DR$2:$EO$11,MATCH(Y$9,'[9]Displacement Source AC'!$C$2:$C$11,0),MATCH($O18,'[9]Displacement Source AC'!$DR$16:$EO$16,0))</f>
        <v>0</v>
      </c>
      <c r="AB18">
        <f t="shared" si="5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106.46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6"/>
        <v>0</v>
      </c>
    </row>
    <row r="19" spans="2:62">
      <c r="B19" s="16">
        <f t="shared" si="4"/>
        <v>2024</v>
      </c>
      <c r="C19" s="10">
        <f t="shared" si="0"/>
        <v>0</v>
      </c>
      <c r="D19" s="62"/>
      <c r="E19" s="10">
        <f>SUMIF('Table 5'!$J$13:$J$264,B19,'Table 5'!$C$13:$C$264)/SUMIF('Table 5'!$J$13:$J$264,B19,'Table 5'!$F$13:$F$264)</f>
        <v>19.709240300899253</v>
      </c>
      <c r="F19" s="51"/>
      <c r="G19" s="15">
        <f>IFERROR(SUMIF('Table 5'!$J$13:$J$264,B19,'Table 5'!$E$13:$E$264)/SUMIF('Table 5'!$J$13:$J$264,B19,'Table 5'!$F$13:$F$264),0)</f>
        <v>19.709240300899253</v>
      </c>
      <c r="H19" s="50"/>
      <c r="I19"/>
      <c r="M19" s="193"/>
      <c r="O19">
        <f t="shared" si="1"/>
        <v>2024</v>
      </c>
      <c r="P19">
        <f>INDEX('[9]Displacement Source AC'!$DR$2:$EO$11,MATCH(P$9,'[9]Displacement Source AC'!$C$2:$C$11,0),MATCH($O19,'[9]Displacement Source AC'!$DR$16:$EO$16,0))</f>
        <v>0</v>
      </c>
      <c r="Q19">
        <f>INDEX('[9]Displacement Source AC'!$DR$2:$EO$11,MATCH(Q$9,'[9]Displacement Source AC'!$C$2:$C$11,0),MATCH($O19,'[9]Displacement Source AC'!$DR$16:$EO$16,0))</f>
        <v>0</v>
      </c>
      <c r="R19">
        <f>INDEX('[9]Displacement Source AC'!$DR$2:$EO$11,MATCH(R$9,'[9]Displacement Source AC'!$C$2:$C$11,0),MATCH($O19,'[9]Displacement Source AC'!$DR$16:$EO$16,0))</f>
        <v>0</v>
      </c>
      <c r="S19">
        <f>INDEX('[9]Displacement Source AC'!$DR$2:$EO$11,MATCH(S$9,'[9]Displacement Source AC'!$C$2:$C$11,0),MATCH($O19,'[9]Displacement Source AC'!$DR$16:$EO$16,0))</f>
        <v>0</v>
      </c>
      <c r="T19">
        <f>INDEX('[9]Displacement Source AC'!$DR$2:$EO$11,MATCH(T$9,'[9]Displacement Source AC'!$C$2:$C$11,0),MATCH($O19,'[9]Displacement Source AC'!$DR$16:$EO$16,0))</f>
        <v>0</v>
      </c>
      <c r="U19">
        <f>INDEX('[9]Displacement Source AC'!$DR$2:$EO$11,MATCH(U$9,'[9]Displacement Source AC'!$C$2:$C$11,0),MATCH($O19,'[9]Displacement Source AC'!$DR$16:$EO$16,0))</f>
        <v>0</v>
      </c>
      <c r="V19">
        <f>INDEX('[9]Displacement Source AC'!$DR$2:$EO$11,MATCH(V$9,'[9]Displacement Source AC'!$C$2:$C$11,0),MATCH($O19,'[9]Displacement Source AC'!$DR$16:$EO$16,0))</f>
        <v>0</v>
      </c>
      <c r="W19">
        <f>INDEX('[9]Displacement Source AC'!$DR$2:$EO$11,MATCH(W$9,'[9]Displacement Source AC'!$C$2:$C$11,0),MATCH($O19,'[9]Displacement Source AC'!$DR$16:$EO$16,0))</f>
        <v>0</v>
      </c>
      <c r="X19">
        <f>INDEX('[9]Displacement Source AC'!$DR$2:$EO$11,MATCH(X$9,'[9]Displacement Source AC'!$C$2:$C$11,0),MATCH($O19,'[9]Displacement Source AC'!$DR$16:$EO$16,0))</f>
        <v>0</v>
      </c>
      <c r="Y19">
        <f>INDEX('[9]Displacement Source AC'!$DR$2:$EO$11,MATCH(Y$9,'[9]Displacement Source AC'!$C$2:$C$11,0),MATCH($O19,'[9]Displacement Source AC'!$DR$16:$EO$16,0))</f>
        <v>0</v>
      </c>
      <c r="AB19">
        <f t="shared" si="5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108.92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6"/>
        <v>0</v>
      </c>
    </row>
    <row r="20" spans="2:62">
      <c r="B20" s="16">
        <f t="shared" si="4"/>
        <v>2025</v>
      </c>
      <c r="C20" s="10">
        <f t="shared" si="0"/>
        <v>0</v>
      </c>
      <c r="D20" s="62"/>
      <c r="E20" s="10">
        <f>SUMIF('Table 5'!$J$13:$J$264,B20,'Table 5'!$C$13:$C$264)/SUMIF('Table 5'!$J$13:$J$264,B20,'Table 5'!$F$13:$F$264)</f>
        <v>20.436374024080866</v>
      </c>
      <c r="F20" s="51"/>
      <c r="G20" s="15">
        <f>IFERROR(SUMIF('Table 5'!$J$13:$J$264,B20,'Table 5'!$E$13:$E$264)/SUMIF('Table 5'!$J$13:$J$264,B20,'Table 5'!$F$13:$F$264),0)</f>
        <v>20.436374024080866</v>
      </c>
      <c r="H20" s="50"/>
      <c r="I20"/>
      <c r="M20" s="193"/>
      <c r="O20">
        <f t="shared" si="1"/>
        <v>2025</v>
      </c>
      <c r="P20">
        <f>INDEX('[9]Displacement Source AC'!$DR$2:$EO$11,MATCH(P$9,'[9]Displacement Source AC'!$C$2:$C$11,0),MATCH($O20,'[9]Displacement Source AC'!$DR$16:$EO$16,0))</f>
        <v>0</v>
      </c>
      <c r="Q20">
        <f>INDEX('[9]Displacement Source AC'!$DR$2:$EO$11,MATCH(Q$9,'[9]Displacement Source AC'!$C$2:$C$11,0),MATCH($O20,'[9]Displacement Source AC'!$DR$16:$EO$16,0))</f>
        <v>0</v>
      </c>
      <c r="R20">
        <f>INDEX('[9]Displacement Source AC'!$DR$2:$EO$11,MATCH(R$9,'[9]Displacement Source AC'!$C$2:$C$11,0),MATCH($O20,'[9]Displacement Source AC'!$DR$16:$EO$16,0))</f>
        <v>0</v>
      </c>
      <c r="S20">
        <f>INDEX('[9]Displacement Source AC'!$DR$2:$EO$11,MATCH(S$9,'[9]Displacement Source AC'!$C$2:$C$11,0),MATCH($O20,'[9]Displacement Source AC'!$DR$16:$EO$16,0))</f>
        <v>0</v>
      </c>
      <c r="T20">
        <f>INDEX('[9]Displacement Source AC'!$DR$2:$EO$11,MATCH(T$9,'[9]Displacement Source AC'!$C$2:$C$11,0),MATCH($O20,'[9]Displacement Source AC'!$DR$16:$EO$16,0))</f>
        <v>0</v>
      </c>
      <c r="U20">
        <f>INDEX('[9]Displacement Source AC'!$DR$2:$EO$11,MATCH(U$9,'[9]Displacement Source AC'!$C$2:$C$11,0),MATCH($O20,'[9]Displacement Source AC'!$DR$16:$EO$16,0))</f>
        <v>0</v>
      </c>
      <c r="V20">
        <f>INDEX('[9]Displacement Source AC'!$DR$2:$EO$11,MATCH(V$9,'[9]Displacement Source AC'!$C$2:$C$11,0),MATCH($O20,'[9]Displacement Source AC'!$DR$16:$EO$16,0))</f>
        <v>0</v>
      </c>
      <c r="W20">
        <f>INDEX('[9]Displacement Source AC'!$DR$2:$EO$11,MATCH(W$9,'[9]Displacement Source AC'!$C$2:$C$11,0),MATCH($O20,'[9]Displacement Source AC'!$DR$16:$EO$16,0))</f>
        <v>0</v>
      </c>
      <c r="X20">
        <f>INDEX('[9]Displacement Source AC'!$DR$2:$EO$11,MATCH(X$9,'[9]Displacement Source AC'!$C$2:$C$11,0),MATCH($O20,'[9]Displacement Source AC'!$DR$16:$EO$16,0))</f>
        <v>0</v>
      </c>
      <c r="Y20">
        <f>INDEX('[9]Displacement Source AC'!$DR$2:$EO$11,MATCH(Y$9,'[9]Displacement Source AC'!$C$2:$C$11,0),MATCH($O20,'[9]Displacement Source AC'!$DR$16:$EO$16,0))</f>
        <v>0</v>
      </c>
      <c r="AB20">
        <f t="shared" si="5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111.45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6"/>
        <v>0</v>
      </c>
    </row>
    <row r="21" spans="2:62">
      <c r="B21" s="16">
        <f t="shared" si="4"/>
        <v>2026</v>
      </c>
      <c r="C21" s="10">
        <f t="shared" si="0"/>
        <v>0</v>
      </c>
      <c r="D21" s="62"/>
      <c r="E21" s="10">
        <f>SUMIF('Table 5'!$J$13:$J$264,B21,'Table 5'!$C$13:$C$264)/SUMIF('Table 5'!$J$13:$J$264,B21,'Table 5'!$F$13:$F$264)</f>
        <v>20.858450873676233</v>
      </c>
      <c r="F21" s="51"/>
      <c r="G21" s="15">
        <f>IFERROR(SUMIF('Table 5'!$J$13:$J$264,B21,'Table 5'!$E$13:$E$264)/SUMIF('Table 5'!$J$13:$J$264,B21,'Table 5'!$F$13:$F$264),0)</f>
        <v>20.858450873676233</v>
      </c>
      <c r="H21" s="50"/>
      <c r="I21"/>
      <c r="M21" s="193"/>
      <c r="O21">
        <f t="shared" si="1"/>
        <v>2026</v>
      </c>
      <c r="P21">
        <f>INDEX('[9]Displacement Source AC'!$DR$2:$EO$11,MATCH(P$9,'[9]Displacement Source AC'!$C$2:$C$11,0),MATCH($O21,'[9]Displacement Source AC'!$DR$16:$EO$16,0))</f>
        <v>0</v>
      </c>
      <c r="Q21">
        <f>INDEX('[9]Displacement Source AC'!$DR$2:$EO$11,MATCH(Q$9,'[9]Displacement Source AC'!$C$2:$C$11,0),MATCH($O21,'[9]Displacement Source AC'!$DR$16:$EO$16,0))</f>
        <v>0</v>
      </c>
      <c r="R21">
        <f>INDEX('[9]Displacement Source AC'!$DR$2:$EO$11,MATCH(R$9,'[9]Displacement Source AC'!$C$2:$C$11,0),MATCH($O21,'[9]Displacement Source AC'!$DR$16:$EO$16,0))</f>
        <v>0</v>
      </c>
      <c r="S21">
        <f>INDEX('[9]Displacement Source AC'!$DR$2:$EO$11,MATCH(S$9,'[9]Displacement Source AC'!$C$2:$C$11,0),MATCH($O21,'[9]Displacement Source AC'!$DR$16:$EO$16,0))</f>
        <v>0</v>
      </c>
      <c r="T21">
        <f>INDEX('[9]Displacement Source AC'!$DR$2:$EO$11,MATCH(T$9,'[9]Displacement Source AC'!$C$2:$C$11,0),MATCH($O21,'[9]Displacement Source AC'!$DR$16:$EO$16,0))</f>
        <v>0</v>
      </c>
      <c r="U21">
        <f>INDEX('[9]Displacement Source AC'!$DR$2:$EO$11,MATCH(U$9,'[9]Displacement Source AC'!$C$2:$C$11,0),MATCH($O21,'[9]Displacement Source AC'!$DR$16:$EO$16,0))</f>
        <v>0</v>
      </c>
      <c r="V21">
        <f>INDEX('[9]Displacement Source AC'!$DR$2:$EO$11,MATCH(V$9,'[9]Displacement Source AC'!$C$2:$C$11,0),MATCH($O21,'[9]Displacement Source AC'!$DR$16:$EO$16,0))</f>
        <v>0</v>
      </c>
      <c r="W21">
        <f>INDEX('[9]Displacement Source AC'!$DR$2:$EO$11,MATCH(W$9,'[9]Displacement Source AC'!$C$2:$C$11,0),MATCH($O21,'[9]Displacement Source AC'!$DR$16:$EO$16,0))</f>
        <v>0</v>
      </c>
      <c r="X21">
        <f>INDEX('[9]Displacement Source AC'!$DR$2:$EO$11,MATCH(X$9,'[9]Displacement Source AC'!$C$2:$C$11,0),MATCH($O21,'[9]Displacement Source AC'!$DR$16:$EO$16,0))</f>
        <v>0</v>
      </c>
      <c r="Y21">
        <f>INDEX('[9]Displacement Source AC'!$DR$2:$EO$11,MATCH(Y$9,'[9]Displacement Source AC'!$C$2:$C$11,0),MATCH($O21,'[9]Displacement Source AC'!$DR$16:$EO$16,0))</f>
        <v>0</v>
      </c>
      <c r="AB21">
        <f t="shared" si="5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114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6"/>
        <v>0</v>
      </c>
    </row>
    <row r="22" spans="2:62">
      <c r="B22" s="16">
        <f t="shared" si="4"/>
        <v>2027</v>
      </c>
      <c r="C22" s="10">
        <f t="shared" si="0"/>
        <v>0</v>
      </c>
      <c r="D22" s="62"/>
      <c r="E22" s="10">
        <f>SUMIF('Table 5'!$J$13:$J$264,B22,'Table 5'!$C$13:$C$264)/SUMIF('Table 5'!$J$13:$J$264,B22,'Table 5'!$F$13:$F$264)</f>
        <v>22.157224736911196</v>
      </c>
      <c r="F22" s="51"/>
      <c r="G22" s="15">
        <f>IFERROR(SUMIF('Table 5'!$J$13:$J$264,B22,'Table 5'!$E$13:$E$264)/SUMIF('Table 5'!$J$13:$J$264,B22,'Table 5'!$F$13:$F$264),0)</f>
        <v>22.157224736911196</v>
      </c>
      <c r="H22" s="50"/>
      <c r="I22"/>
      <c r="M22" s="193"/>
      <c r="O22">
        <f t="shared" si="1"/>
        <v>2027</v>
      </c>
      <c r="P22">
        <f>INDEX('[9]Displacement Source AC'!$DR$2:$EO$11,MATCH(P$9,'[9]Displacement Source AC'!$C$2:$C$11,0),MATCH($O22,'[9]Displacement Source AC'!$DR$16:$EO$16,0))</f>
        <v>0</v>
      </c>
      <c r="Q22">
        <f>INDEX('[9]Displacement Source AC'!$DR$2:$EO$11,MATCH(Q$9,'[9]Displacement Source AC'!$C$2:$C$11,0),MATCH($O22,'[9]Displacement Source AC'!$DR$16:$EO$16,0))</f>
        <v>0</v>
      </c>
      <c r="R22">
        <f>INDEX('[9]Displacement Source AC'!$DR$2:$EO$11,MATCH(R$9,'[9]Displacement Source AC'!$C$2:$C$11,0),MATCH($O22,'[9]Displacement Source AC'!$DR$16:$EO$16,0))</f>
        <v>0</v>
      </c>
      <c r="S22">
        <f>INDEX('[9]Displacement Source AC'!$DR$2:$EO$11,MATCH(S$9,'[9]Displacement Source AC'!$C$2:$C$11,0),MATCH($O22,'[9]Displacement Source AC'!$DR$16:$EO$16,0))</f>
        <v>0</v>
      </c>
      <c r="T22">
        <f>INDEX('[9]Displacement Source AC'!$DR$2:$EO$11,MATCH(T$9,'[9]Displacement Source AC'!$C$2:$C$11,0),MATCH($O22,'[9]Displacement Source AC'!$DR$16:$EO$16,0))</f>
        <v>0</v>
      </c>
      <c r="U22">
        <f>INDEX('[9]Displacement Source AC'!$DR$2:$EO$11,MATCH(U$9,'[9]Displacement Source AC'!$C$2:$C$11,0),MATCH($O22,'[9]Displacement Source AC'!$DR$16:$EO$16,0))</f>
        <v>0</v>
      </c>
      <c r="V22">
        <f>INDEX('[9]Displacement Source AC'!$DR$2:$EO$11,MATCH(V$9,'[9]Displacement Source AC'!$C$2:$C$11,0),MATCH($O22,'[9]Displacement Source AC'!$DR$16:$EO$16,0))</f>
        <v>0</v>
      </c>
      <c r="W22">
        <f>INDEX('[9]Displacement Source AC'!$DR$2:$EO$11,MATCH(W$9,'[9]Displacement Source AC'!$C$2:$C$11,0),MATCH($O22,'[9]Displacement Source AC'!$DR$16:$EO$16,0))</f>
        <v>0</v>
      </c>
      <c r="X22">
        <f>INDEX('[9]Displacement Source AC'!$DR$2:$EO$11,MATCH(X$9,'[9]Displacement Source AC'!$C$2:$C$11,0),MATCH($O22,'[9]Displacement Source AC'!$DR$16:$EO$16,0))</f>
        <v>0</v>
      </c>
      <c r="Y22">
        <f>INDEX('[9]Displacement Source AC'!$DR$2:$EO$11,MATCH(Y$9,'[9]Displacement Source AC'!$C$2:$C$11,0),MATCH($O22,'[9]Displacement Source AC'!$DR$16:$EO$16,0))</f>
        <v>0</v>
      </c>
      <c r="AB22">
        <f t="shared" si="5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116.65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6"/>
        <v>0</v>
      </c>
    </row>
    <row r="23" spans="2:62">
      <c r="B23" s="16">
        <f t="shared" si="4"/>
        <v>2028</v>
      </c>
      <c r="C23" s="10">
        <f t="shared" si="0"/>
        <v>0</v>
      </c>
      <c r="D23" s="62"/>
      <c r="E23" s="10">
        <f>SUMIF('Table 5'!$J$13:$J$264,B23,'Table 5'!$C$13:$C$264)/SUMIF('Table 5'!$J$13:$J$264,B23,'Table 5'!$F$13:$F$264)</f>
        <v>23.278655591495699</v>
      </c>
      <c r="F23" s="51"/>
      <c r="G23" s="15">
        <f>IFERROR(SUMIF('Table 5'!$J$13:$J$264,B23,'Table 5'!$E$13:$E$264)/SUMIF('Table 5'!$J$13:$J$264,B23,'Table 5'!$F$13:$F$264),0)</f>
        <v>23.278655591495699</v>
      </c>
      <c r="H23" s="50"/>
      <c r="I23"/>
      <c r="M23" s="193"/>
      <c r="O23">
        <f t="shared" si="1"/>
        <v>2028</v>
      </c>
      <c r="P23">
        <f>INDEX('[9]Displacement Source AC'!$DR$2:$EO$11,MATCH(P$9,'[9]Displacement Source AC'!$C$2:$C$11,0),MATCH($O23,'[9]Displacement Source AC'!$DR$16:$EO$16,0))</f>
        <v>0</v>
      </c>
      <c r="Q23">
        <f>INDEX('[9]Displacement Source AC'!$DR$2:$EO$11,MATCH(Q$9,'[9]Displacement Source AC'!$C$2:$C$11,0),MATCH($O23,'[9]Displacement Source AC'!$DR$16:$EO$16,0))</f>
        <v>0</v>
      </c>
      <c r="R23">
        <f>INDEX('[9]Displacement Source AC'!$DR$2:$EO$11,MATCH(R$9,'[9]Displacement Source AC'!$C$2:$C$11,0),MATCH($O23,'[9]Displacement Source AC'!$DR$16:$EO$16,0))</f>
        <v>0</v>
      </c>
      <c r="S23">
        <f>INDEX('[9]Displacement Source AC'!$DR$2:$EO$11,MATCH(S$9,'[9]Displacement Source AC'!$C$2:$C$11,0),MATCH($O23,'[9]Displacement Source AC'!$DR$16:$EO$16,0))</f>
        <v>0</v>
      </c>
      <c r="T23">
        <f>INDEX('[9]Displacement Source AC'!$DR$2:$EO$11,MATCH(T$9,'[9]Displacement Source AC'!$C$2:$C$11,0),MATCH($O23,'[9]Displacement Source AC'!$DR$16:$EO$16,0))</f>
        <v>0</v>
      </c>
      <c r="U23">
        <f>INDEX('[9]Displacement Source AC'!$DR$2:$EO$11,MATCH(U$9,'[9]Displacement Source AC'!$C$2:$C$11,0),MATCH($O23,'[9]Displacement Source AC'!$DR$16:$EO$16,0))</f>
        <v>0</v>
      </c>
      <c r="V23">
        <f>INDEX('[9]Displacement Source AC'!$DR$2:$EO$11,MATCH(V$9,'[9]Displacement Source AC'!$C$2:$C$11,0),MATCH($O23,'[9]Displacement Source AC'!$DR$16:$EO$16,0))</f>
        <v>0</v>
      </c>
      <c r="W23">
        <f>INDEX('[9]Displacement Source AC'!$DR$2:$EO$11,MATCH(W$9,'[9]Displacement Source AC'!$C$2:$C$11,0),MATCH($O23,'[9]Displacement Source AC'!$DR$16:$EO$16,0))</f>
        <v>0</v>
      </c>
      <c r="X23">
        <f>INDEX('[9]Displacement Source AC'!$DR$2:$EO$11,MATCH(X$9,'[9]Displacement Source AC'!$C$2:$C$11,0),MATCH($O23,'[9]Displacement Source AC'!$DR$16:$EO$16,0))</f>
        <v>0</v>
      </c>
      <c r="Y23">
        <f>INDEX('[9]Displacement Source AC'!$DR$2:$EO$11,MATCH(Y$9,'[9]Displacement Source AC'!$C$2:$C$11,0),MATCH($O23,'[9]Displacement Source AC'!$DR$16:$EO$16,0))</f>
        <v>0</v>
      </c>
      <c r="AB23">
        <f t="shared" si="5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119.35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6"/>
        <v>0</v>
      </c>
    </row>
    <row r="24" spans="2:62">
      <c r="B24" s="16">
        <f t="shared" si="4"/>
        <v>2029</v>
      </c>
      <c r="C24" s="10">
        <f t="shared" si="0"/>
        <v>0</v>
      </c>
      <c r="D24" s="62"/>
      <c r="E24" s="10">
        <f>SUMIF('Table 5'!$J$13:$J$264,B24,'Table 5'!$C$13:$C$264)/SUMIF('Table 5'!$J$13:$J$264,B24,'Table 5'!$F$13:$F$264)</f>
        <v>24.493555872948345</v>
      </c>
      <c r="F24" s="51"/>
      <c r="G24" s="15">
        <f>IFERROR(SUMIF('Table 5'!$J$13:$J$264,B24,'Table 5'!$E$13:$E$264)/SUMIF('Table 5'!$J$13:$J$264,B24,'Table 5'!$F$13:$F$264),0)</f>
        <v>24.493555872948345</v>
      </c>
      <c r="H24" s="50"/>
      <c r="I24"/>
      <c r="M24" s="193"/>
      <c r="O24">
        <f t="shared" si="1"/>
        <v>2029</v>
      </c>
      <c r="P24">
        <f>INDEX('[9]Displacement Source AC'!$DR$2:$EO$11,MATCH(P$9,'[9]Displacement Source AC'!$C$2:$C$11,0),MATCH($O24,'[9]Displacement Source AC'!$DR$16:$EO$16,0))</f>
        <v>0</v>
      </c>
      <c r="Q24">
        <f>INDEX('[9]Displacement Source AC'!$DR$2:$EO$11,MATCH(Q$9,'[9]Displacement Source AC'!$C$2:$C$11,0),MATCH($O24,'[9]Displacement Source AC'!$DR$16:$EO$16,0))</f>
        <v>0</v>
      </c>
      <c r="R24">
        <f>INDEX('[9]Displacement Source AC'!$DR$2:$EO$11,MATCH(R$9,'[9]Displacement Source AC'!$C$2:$C$11,0),MATCH($O24,'[9]Displacement Source AC'!$DR$16:$EO$16,0))</f>
        <v>0</v>
      </c>
      <c r="S24">
        <f>INDEX('[9]Displacement Source AC'!$DR$2:$EO$11,MATCH(S$9,'[9]Displacement Source AC'!$C$2:$C$11,0),MATCH($O24,'[9]Displacement Source AC'!$DR$16:$EO$16,0))</f>
        <v>0</v>
      </c>
      <c r="T24">
        <f>INDEX('[9]Displacement Source AC'!$DR$2:$EO$11,MATCH(T$9,'[9]Displacement Source AC'!$C$2:$C$11,0),MATCH($O24,'[9]Displacement Source AC'!$DR$16:$EO$16,0))</f>
        <v>0</v>
      </c>
      <c r="U24">
        <f>INDEX('[9]Displacement Source AC'!$DR$2:$EO$11,MATCH(U$9,'[9]Displacement Source AC'!$C$2:$C$11,0),MATCH($O24,'[9]Displacement Source AC'!$DR$16:$EO$16,0))</f>
        <v>0</v>
      </c>
      <c r="V24">
        <f>INDEX('[9]Displacement Source AC'!$DR$2:$EO$11,MATCH(V$9,'[9]Displacement Source AC'!$C$2:$C$11,0),MATCH($O24,'[9]Displacement Source AC'!$DR$16:$EO$16,0))</f>
        <v>0</v>
      </c>
      <c r="W24">
        <f>INDEX('[9]Displacement Source AC'!$DR$2:$EO$11,MATCH(W$9,'[9]Displacement Source AC'!$C$2:$C$11,0),MATCH($O24,'[9]Displacement Source AC'!$DR$16:$EO$16,0))</f>
        <v>0</v>
      </c>
      <c r="X24">
        <f>INDEX('[9]Displacement Source AC'!$DR$2:$EO$11,MATCH(X$9,'[9]Displacement Source AC'!$C$2:$C$11,0),MATCH($O24,'[9]Displacement Source AC'!$DR$16:$EO$16,0))</f>
        <v>0</v>
      </c>
      <c r="Y24">
        <f>INDEX('[9]Displacement Source AC'!$DR$2:$EO$11,MATCH(Y$9,'[9]Displacement Source AC'!$C$2:$C$11,0),MATCH($O24,'[9]Displacement Source AC'!$DR$16:$EO$16,0))</f>
        <v>0</v>
      </c>
      <c r="AB24">
        <f t="shared" si="5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122.17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6"/>
        <v>0</v>
      </c>
    </row>
    <row r="25" spans="2:62">
      <c r="B25" s="16">
        <f t="shared" si="4"/>
        <v>2030</v>
      </c>
      <c r="C25" s="10">
        <f t="shared" si="0"/>
        <v>0</v>
      </c>
      <c r="D25" s="62"/>
      <c r="E25" s="10">
        <f>SUMIF('Table 5'!$J$13:$J$264,B25,'Table 5'!$C$13:$C$264)/SUMIF('Table 5'!$J$13:$J$264,B25,'Table 5'!$F$13:$F$264)</f>
        <v>27.195669451267744</v>
      </c>
      <c r="F25" s="51"/>
      <c r="G25" s="15">
        <f>IFERROR(SUMIF('Table 5'!$J$13:$J$264,B25,'Table 5'!$E$13:$E$264)/SUMIF('Table 5'!$J$13:$J$264,B25,'Table 5'!$F$13:$F$264),0)</f>
        <v>27.195669451267744</v>
      </c>
      <c r="H25" s="50"/>
      <c r="I25"/>
      <c r="M25" s="193"/>
      <c r="O25">
        <f t="shared" si="1"/>
        <v>2030</v>
      </c>
      <c r="P25">
        <f>INDEX('[9]Displacement Source AC'!$DR$2:$EO$11,MATCH(P$9,'[9]Displacement Source AC'!$C$2:$C$11,0),MATCH($O25,'[9]Displacement Source AC'!$DR$16:$EO$16,0))</f>
        <v>0</v>
      </c>
      <c r="Q25">
        <f>INDEX('[9]Displacement Source AC'!$DR$2:$EO$11,MATCH(Q$9,'[9]Displacement Source AC'!$C$2:$C$11,0),MATCH($O25,'[9]Displacement Source AC'!$DR$16:$EO$16,0))</f>
        <v>0</v>
      </c>
      <c r="R25">
        <f>INDEX('[9]Displacement Source AC'!$DR$2:$EO$11,MATCH(R$9,'[9]Displacement Source AC'!$C$2:$C$11,0),MATCH($O25,'[9]Displacement Source AC'!$DR$16:$EO$16,0))</f>
        <v>0</v>
      </c>
      <c r="S25">
        <f>INDEX('[9]Displacement Source AC'!$DR$2:$EO$11,MATCH(S$9,'[9]Displacement Source AC'!$C$2:$C$11,0),MATCH($O25,'[9]Displacement Source AC'!$DR$16:$EO$16,0))</f>
        <v>0</v>
      </c>
      <c r="T25">
        <f>INDEX('[9]Displacement Source AC'!$DR$2:$EO$11,MATCH(T$9,'[9]Displacement Source AC'!$C$2:$C$11,0),MATCH($O25,'[9]Displacement Source AC'!$DR$16:$EO$16,0))</f>
        <v>0</v>
      </c>
      <c r="U25">
        <f>INDEX('[9]Displacement Source AC'!$DR$2:$EO$11,MATCH(U$9,'[9]Displacement Source AC'!$C$2:$C$11,0),MATCH($O25,'[9]Displacement Source AC'!$DR$16:$EO$16,0))</f>
        <v>0</v>
      </c>
      <c r="V25">
        <f>INDEX('[9]Displacement Source AC'!$DR$2:$EO$11,MATCH(V$9,'[9]Displacement Source AC'!$C$2:$C$11,0),MATCH($O25,'[9]Displacement Source AC'!$DR$16:$EO$16,0))</f>
        <v>0</v>
      </c>
      <c r="W25">
        <f>INDEX('[9]Displacement Source AC'!$DR$2:$EO$11,MATCH(W$9,'[9]Displacement Source AC'!$C$2:$C$11,0),MATCH($O25,'[9]Displacement Source AC'!$DR$16:$EO$16,0))</f>
        <v>0</v>
      </c>
      <c r="X25">
        <f>INDEX('[9]Displacement Source AC'!$DR$2:$EO$11,MATCH(X$9,'[9]Displacement Source AC'!$C$2:$C$11,0),MATCH($O25,'[9]Displacement Source AC'!$DR$16:$EO$16,0))</f>
        <v>0</v>
      </c>
      <c r="Y25">
        <f>INDEX('[9]Displacement Source AC'!$DR$2:$EO$11,MATCH(Y$9,'[9]Displacement Source AC'!$C$2:$C$11,0),MATCH($O25,'[9]Displacement Source AC'!$DR$16:$EO$16,0))</f>
        <v>0</v>
      </c>
      <c r="AB25">
        <f t="shared" si="5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125.09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6"/>
        <v>0</v>
      </c>
    </row>
    <row r="26" spans="2:62">
      <c r="B26" s="16">
        <f t="shared" si="4"/>
        <v>2031</v>
      </c>
      <c r="C26" s="10">
        <f t="shared" si="0"/>
        <v>0</v>
      </c>
      <c r="D26" s="62"/>
      <c r="E26" s="10">
        <f>SUMIF('Table 5'!$J$13:$J$264,B26,'Table 5'!$C$13:$C$264)/SUMIF('Table 5'!$J$13:$J$264,B26,'Table 5'!$F$13:$F$264)</f>
        <v>28.229998014753551</v>
      </c>
      <c r="F26" s="51"/>
      <c r="G26" s="15">
        <f>IFERROR(SUMIF('Table 5'!$J$13:$J$264,B26,'Table 5'!$E$13:$E$264)/SUMIF('Table 5'!$J$13:$J$264,B26,'Table 5'!$F$13:$F$264),0)</f>
        <v>28.229998014753551</v>
      </c>
      <c r="H26" s="50"/>
      <c r="I26"/>
      <c r="M26" s="193"/>
      <c r="O26">
        <f t="shared" si="1"/>
        <v>2031</v>
      </c>
      <c r="P26">
        <f>INDEX('[9]Displacement Source AC'!$DR$2:$EO$11,MATCH(P$9,'[9]Displacement Source AC'!$C$2:$C$11,0),MATCH($O26,'[9]Displacement Source AC'!$DR$16:$EO$16,0))</f>
        <v>0</v>
      </c>
      <c r="Q26">
        <f>INDEX('[9]Displacement Source AC'!$DR$2:$EO$11,MATCH(Q$9,'[9]Displacement Source AC'!$C$2:$C$11,0),MATCH($O26,'[9]Displacement Source AC'!$DR$16:$EO$16,0))</f>
        <v>0</v>
      </c>
      <c r="R26">
        <f>INDEX('[9]Displacement Source AC'!$DR$2:$EO$11,MATCH(R$9,'[9]Displacement Source AC'!$C$2:$C$11,0),MATCH($O26,'[9]Displacement Source AC'!$DR$16:$EO$16,0))</f>
        <v>0</v>
      </c>
      <c r="S26">
        <f>INDEX('[9]Displacement Source AC'!$DR$2:$EO$11,MATCH(S$9,'[9]Displacement Source AC'!$C$2:$C$11,0),MATCH($O26,'[9]Displacement Source AC'!$DR$16:$EO$16,0))</f>
        <v>0</v>
      </c>
      <c r="T26">
        <f>INDEX('[9]Displacement Source AC'!$DR$2:$EO$11,MATCH(T$9,'[9]Displacement Source AC'!$C$2:$C$11,0),MATCH($O26,'[9]Displacement Source AC'!$DR$16:$EO$16,0))</f>
        <v>0</v>
      </c>
      <c r="U26">
        <f>INDEX('[9]Displacement Source AC'!$DR$2:$EO$11,MATCH(U$9,'[9]Displacement Source AC'!$C$2:$C$11,0),MATCH($O26,'[9]Displacement Source AC'!$DR$16:$EO$16,0))</f>
        <v>0</v>
      </c>
      <c r="V26">
        <f>INDEX('[9]Displacement Source AC'!$DR$2:$EO$11,MATCH(V$9,'[9]Displacement Source AC'!$C$2:$C$11,0),MATCH($O26,'[9]Displacement Source AC'!$DR$16:$EO$16,0))</f>
        <v>0</v>
      </c>
      <c r="W26">
        <f>INDEX('[9]Displacement Source AC'!$DR$2:$EO$11,MATCH(W$9,'[9]Displacement Source AC'!$C$2:$C$11,0),MATCH($O26,'[9]Displacement Source AC'!$DR$16:$EO$16,0))</f>
        <v>0</v>
      </c>
      <c r="X26">
        <f>INDEX('[9]Displacement Source AC'!$DR$2:$EO$11,MATCH(X$9,'[9]Displacement Source AC'!$C$2:$C$11,0),MATCH($O26,'[9]Displacement Source AC'!$DR$16:$EO$16,0))</f>
        <v>0</v>
      </c>
      <c r="Y26">
        <f>INDEX('[9]Displacement Source AC'!$DR$2:$EO$11,MATCH(Y$9,'[9]Displacement Source AC'!$C$2:$C$11,0),MATCH($O26,'[9]Displacement Source AC'!$DR$16:$EO$16,0))</f>
        <v>0</v>
      </c>
      <c r="AB26">
        <f t="shared" si="5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N26">
        <f>VLOOKUP($O26,'Table 3 WY Wind 2021'!$B$10:$J$36,9,FALSE)</f>
        <v>128.1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6"/>
        <v>0</v>
      </c>
    </row>
    <row r="27" spans="2:62">
      <c r="B27" s="16">
        <f t="shared" si="4"/>
        <v>2032</v>
      </c>
      <c r="C27" s="10">
        <f t="shared" si="0"/>
        <v>0</v>
      </c>
      <c r="D27" s="62"/>
      <c r="E27" s="10">
        <f>SUMIF('Table 5'!$J$13:$J$264,B27,'Table 5'!$C$13:$C$264)/SUMIF('Table 5'!$J$13:$J$264,B27,'Table 5'!$F$13:$F$264)</f>
        <v>29.778381559650921</v>
      </c>
      <c r="F27" s="51"/>
      <c r="G27" s="15">
        <f>IFERROR(SUMIF('Table 5'!$J$13:$J$264,B27,'Table 5'!$E$13:$E$264)/SUMIF('Table 5'!$J$13:$J$264,B27,'Table 5'!$F$13:$F$264),0)</f>
        <v>29.778381559650921</v>
      </c>
      <c r="H27" s="50"/>
      <c r="I27"/>
      <c r="M27" s="193"/>
      <c r="O27">
        <f t="shared" si="1"/>
        <v>2032</v>
      </c>
      <c r="P27">
        <f>INDEX('[9]Displacement Source AC'!$DR$2:$EO$11,MATCH(P$9,'[9]Displacement Source AC'!$C$2:$C$11,0),MATCH($O27,'[9]Displacement Source AC'!$DR$16:$EO$16,0))</f>
        <v>0</v>
      </c>
      <c r="Q27">
        <f>INDEX('[9]Displacement Source AC'!$DR$2:$EO$11,MATCH(Q$9,'[9]Displacement Source AC'!$C$2:$C$11,0),MATCH($O27,'[9]Displacement Source AC'!$DR$16:$EO$16,0))</f>
        <v>0</v>
      </c>
      <c r="R27">
        <f>INDEX('[9]Displacement Source AC'!$DR$2:$EO$11,MATCH(R$9,'[9]Displacement Source AC'!$C$2:$C$11,0),MATCH($O27,'[9]Displacement Source AC'!$DR$16:$EO$16,0))</f>
        <v>0</v>
      </c>
      <c r="S27">
        <f>INDEX('[9]Displacement Source AC'!$DR$2:$EO$11,MATCH(S$9,'[9]Displacement Source AC'!$C$2:$C$11,0),MATCH($O27,'[9]Displacement Source AC'!$DR$16:$EO$16,0))</f>
        <v>0</v>
      </c>
      <c r="T27">
        <f>INDEX('[9]Displacement Source AC'!$DR$2:$EO$11,MATCH(T$9,'[9]Displacement Source AC'!$C$2:$C$11,0),MATCH($O27,'[9]Displacement Source AC'!$DR$16:$EO$16,0))</f>
        <v>0</v>
      </c>
      <c r="U27">
        <f>INDEX('[9]Displacement Source AC'!$DR$2:$EO$11,MATCH(U$9,'[9]Displacement Source AC'!$C$2:$C$11,0),MATCH($O27,'[9]Displacement Source AC'!$DR$16:$EO$16,0))</f>
        <v>0</v>
      </c>
      <c r="V27">
        <f>INDEX('[9]Displacement Source AC'!$DR$2:$EO$11,MATCH(V$9,'[9]Displacement Source AC'!$C$2:$C$11,0),MATCH($O27,'[9]Displacement Source AC'!$DR$16:$EO$16,0))</f>
        <v>0</v>
      </c>
      <c r="W27">
        <f>INDEX('[9]Displacement Source AC'!$DR$2:$EO$11,MATCH(W$9,'[9]Displacement Source AC'!$C$2:$C$11,0),MATCH($O27,'[9]Displacement Source AC'!$DR$16:$EO$16,0))</f>
        <v>0</v>
      </c>
      <c r="X27">
        <f>INDEX('[9]Displacement Source AC'!$DR$2:$EO$11,MATCH(X$9,'[9]Displacement Source AC'!$C$2:$C$11,0),MATCH($O27,'[9]Displacement Source AC'!$DR$16:$EO$16,0))</f>
        <v>0</v>
      </c>
      <c r="Y27">
        <f>INDEX('[9]Displacement Source AC'!$DR$2:$EO$11,MATCH(Y$9,'[9]Displacement Source AC'!$C$2:$C$11,0),MATCH($O27,'[9]Displacement Source AC'!$DR$16:$EO$16,0))</f>
        <v>0</v>
      </c>
      <c r="AB27">
        <f t="shared" si="5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131.16999999999999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6"/>
        <v>0</v>
      </c>
    </row>
    <row r="28" spans="2:62">
      <c r="B28" s="16">
        <f t="shared" si="4"/>
        <v>2033</v>
      </c>
      <c r="C28" s="10">
        <f t="shared" si="0"/>
        <v>0</v>
      </c>
      <c r="D28" s="62"/>
      <c r="E28" s="10">
        <f>SUMIF('Table 5'!$J$13:$J$264,B28,'Table 5'!$C$13:$C$264)/SUMIF('Table 5'!$J$13:$J$264,B28,'Table 5'!$F$13:$F$264)</f>
        <v>35.093513104678649</v>
      </c>
      <c r="F28" s="51"/>
      <c r="G28" s="15">
        <f>IFERROR(SUMIF('Table 5'!$J$13:$J$264,B28,'Table 5'!$E$13:$E$264)/SUMIF('Table 5'!$J$13:$J$264,B28,'Table 5'!$F$13:$F$264),0)</f>
        <v>35.093513104678649</v>
      </c>
      <c r="H28" s="50"/>
      <c r="I28"/>
      <c r="M28" s="193"/>
      <c r="O28">
        <f t="shared" si="1"/>
        <v>2033</v>
      </c>
      <c r="P28">
        <f>INDEX('[9]Displacement Source AC'!$DR$2:$EO$11,MATCH(P$9,'[9]Displacement Source AC'!$C$2:$C$11,0),MATCH($O28,'[9]Displacement Source AC'!$DR$16:$EO$16,0))</f>
        <v>0</v>
      </c>
      <c r="Q28">
        <f>INDEX('[9]Displacement Source AC'!$DR$2:$EO$11,MATCH(Q$9,'[9]Displacement Source AC'!$C$2:$C$11,0),MATCH($O28,'[9]Displacement Source AC'!$DR$16:$EO$16,0))</f>
        <v>0</v>
      </c>
      <c r="R28">
        <f>INDEX('[9]Displacement Source AC'!$DR$2:$EO$11,MATCH(R$9,'[9]Displacement Source AC'!$C$2:$C$11,0),MATCH($O28,'[9]Displacement Source AC'!$DR$16:$EO$16,0))</f>
        <v>0</v>
      </c>
      <c r="S28">
        <f>INDEX('[9]Displacement Source AC'!$DR$2:$EO$11,MATCH(S$9,'[9]Displacement Source AC'!$C$2:$C$11,0),MATCH($O28,'[9]Displacement Source AC'!$DR$16:$EO$16,0))</f>
        <v>0</v>
      </c>
      <c r="T28">
        <f>INDEX('[9]Displacement Source AC'!$DR$2:$EO$11,MATCH(T$9,'[9]Displacement Source AC'!$C$2:$C$11,0),MATCH($O28,'[9]Displacement Source AC'!$DR$16:$EO$16,0))</f>
        <v>0</v>
      </c>
      <c r="U28">
        <f>INDEX('[9]Displacement Source AC'!$DR$2:$EO$11,MATCH(U$9,'[9]Displacement Source AC'!$C$2:$C$11,0),MATCH($O28,'[9]Displacement Source AC'!$DR$16:$EO$16,0))</f>
        <v>0</v>
      </c>
      <c r="V28">
        <f>INDEX('[9]Displacement Source AC'!$DR$2:$EO$11,MATCH(V$9,'[9]Displacement Source AC'!$C$2:$C$11,0),MATCH($O28,'[9]Displacement Source AC'!$DR$16:$EO$16,0))</f>
        <v>0</v>
      </c>
      <c r="W28">
        <f>INDEX('[9]Displacement Source AC'!$DR$2:$EO$11,MATCH(W$9,'[9]Displacement Source AC'!$C$2:$C$11,0),MATCH($O28,'[9]Displacement Source AC'!$DR$16:$EO$16,0))</f>
        <v>0</v>
      </c>
      <c r="X28">
        <f>INDEX('[9]Displacement Source AC'!$DR$2:$EO$11,MATCH(X$9,'[9]Displacement Source AC'!$C$2:$C$11,0),MATCH($O28,'[9]Displacement Source AC'!$DR$16:$EO$16,0))</f>
        <v>0</v>
      </c>
      <c r="Y28">
        <f>INDEX('[9]Displacement Source AC'!$DR$2:$EO$11,MATCH(Y$9,'[9]Displacement Source AC'!$C$2:$C$11,0),MATCH($O28,'[9]Displacement Source AC'!$DR$16:$EO$16,0))</f>
        <v>0</v>
      </c>
      <c r="AB28">
        <f t="shared" si="5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134.32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6"/>
        <v>0</v>
      </c>
    </row>
    <row r="29" spans="2:62">
      <c r="B29" s="16">
        <f t="shared" si="4"/>
        <v>2034</v>
      </c>
      <c r="C29" s="10">
        <f t="shared" si="0"/>
        <v>0</v>
      </c>
      <c r="D29" s="62"/>
      <c r="E29" s="10">
        <f>SUMIF('Table 5'!$J$13:$J$264,B29,'Table 5'!$C$13:$C$264)/SUMIF('Table 5'!$J$13:$J$264,B29,'Table 5'!$F$13:$F$264)</f>
        <v>40.346960169378299</v>
      </c>
      <c r="F29" s="51"/>
      <c r="G29" s="15">
        <f>IFERROR(SUMIF('Table 5'!$J$13:$J$264,B29,'Table 5'!$E$13:$E$264)/SUMIF('Table 5'!$J$13:$J$264,B29,'Table 5'!$F$13:$F$264),0)</f>
        <v>40.346960169378299</v>
      </c>
      <c r="H29" s="50"/>
      <c r="I29"/>
      <c r="M29" s="193"/>
      <c r="O29">
        <f t="shared" ref="O29:O32" si="7">B29</f>
        <v>2034</v>
      </c>
      <c r="P29">
        <f>INDEX('[9]Displacement Source AC'!$DR$2:$EO$11,MATCH(P$9,'[9]Displacement Source AC'!$C$2:$C$11,0),MATCH($O29,'[9]Displacement Source AC'!$DR$16:$EO$16,0))</f>
        <v>0</v>
      </c>
      <c r="Q29">
        <f>INDEX('[9]Displacement Source AC'!$DR$2:$EO$11,MATCH(Q$9,'[9]Displacement Source AC'!$C$2:$C$11,0),MATCH($O29,'[9]Displacement Source AC'!$DR$16:$EO$16,0))</f>
        <v>0</v>
      </c>
      <c r="R29">
        <f>INDEX('[9]Displacement Source AC'!$DR$2:$EO$11,MATCH(R$9,'[9]Displacement Source AC'!$C$2:$C$11,0),MATCH($O29,'[9]Displacement Source AC'!$DR$16:$EO$16,0))</f>
        <v>0</v>
      </c>
      <c r="S29">
        <f>INDEX('[9]Displacement Source AC'!$DR$2:$EO$11,MATCH(S$9,'[9]Displacement Source AC'!$C$2:$C$11,0),MATCH($O29,'[9]Displacement Source AC'!$DR$16:$EO$16,0))</f>
        <v>0</v>
      </c>
      <c r="T29">
        <f>INDEX('[9]Displacement Source AC'!$DR$2:$EO$11,MATCH(T$9,'[9]Displacement Source AC'!$C$2:$C$11,0),MATCH($O29,'[9]Displacement Source AC'!$DR$16:$EO$16,0))</f>
        <v>0</v>
      </c>
      <c r="U29">
        <f>INDEX('[9]Displacement Source AC'!$DR$2:$EO$11,MATCH(U$9,'[9]Displacement Source AC'!$C$2:$C$11,0),MATCH($O29,'[9]Displacement Source AC'!$DR$16:$EO$16,0))</f>
        <v>0</v>
      </c>
      <c r="V29">
        <f>INDEX('[9]Displacement Source AC'!$DR$2:$EO$11,MATCH(V$9,'[9]Displacement Source AC'!$C$2:$C$11,0),MATCH($O29,'[9]Displacement Source AC'!$DR$16:$EO$16,0))</f>
        <v>0</v>
      </c>
      <c r="W29">
        <f>INDEX('[9]Displacement Source AC'!$DR$2:$EO$11,MATCH(W$9,'[9]Displacement Source AC'!$C$2:$C$11,0),MATCH($O29,'[9]Displacement Source AC'!$DR$16:$EO$16,0))</f>
        <v>0</v>
      </c>
      <c r="X29">
        <f>INDEX('[9]Displacement Source AC'!$DR$2:$EO$11,MATCH(X$9,'[9]Displacement Source AC'!$C$2:$C$11,0),MATCH($O29,'[9]Displacement Source AC'!$DR$16:$EO$16,0))</f>
        <v>0</v>
      </c>
      <c r="Y29">
        <f>INDEX('[9]Displacement Source AC'!$DR$2:$EO$11,MATCH(Y$9,'[9]Displacement Source AC'!$C$2:$C$11,0),MATCH($O29,'[9]Displacement Source AC'!$DR$16:$EO$16,0))</f>
        <v>0</v>
      </c>
      <c r="AB29">
        <f t="shared" ref="AB29:AB32" si="8">P29/P$5</f>
        <v>0</v>
      </c>
      <c r="AC29">
        <f t="shared" ref="AC29:AC32" si="9">Q29/Q$5</f>
        <v>0</v>
      </c>
      <c r="AD29">
        <f t="shared" ref="AD29:AD32" si="10">R29/R$5</f>
        <v>0</v>
      </c>
      <c r="AE29">
        <f t="shared" ref="AE29:AE32" si="11">S29/S$5</f>
        <v>0</v>
      </c>
      <c r="AF29">
        <f t="shared" ref="AF29:AF32" si="12">T29/T$5</f>
        <v>0</v>
      </c>
      <c r="AG29">
        <f t="shared" ref="AG29:AG32" si="13">U29/U$5</f>
        <v>0</v>
      </c>
      <c r="AH29">
        <f t="shared" ref="AH29:AH32" si="14">V29/V$5</f>
        <v>0</v>
      </c>
      <c r="AI29">
        <f t="shared" ref="AI29:AI32" si="15">W29/W$5</f>
        <v>0</v>
      </c>
      <c r="AJ29">
        <f t="shared" ref="AJ29:AJ32" si="16">X29/X$5</f>
        <v>0</v>
      </c>
      <c r="AK29">
        <f t="shared" ref="AK29:AK32" si="17">Y29/Y$5</f>
        <v>0</v>
      </c>
      <c r="AN29">
        <f>VLOOKUP($O29,'Table 3 WY Wind 2021'!$B$10:$J$36,9,FALSE)</f>
        <v>137.57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ref="BJ29:BJ32" si="18">SUM(AZ29:BI29)</f>
        <v>0</v>
      </c>
    </row>
    <row r="30" spans="2:62">
      <c r="B30" s="16">
        <f t="shared" si="4"/>
        <v>2035</v>
      </c>
      <c r="C30" s="10">
        <f t="shared" si="0"/>
        <v>216.67160085494584</v>
      </c>
      <c r="D30" s="62"/>
      <c r="E30" s="10">
        <f>SUMIF('Table 5'!$J$13:$J$264,B30,'Table 5'!$C$13:$C$264)/SUMIF('Table 5'!$J$13:$J$264,B30,'Table 5'!$F$13:$F$264)</f>
        <v>-6.5026899199393931E-2</v>
      </c>
      <c r="F30" s="51"/>
      <c r="G30" s="15">
        <f>IFERROR(SUMIF('Table 5'!$J$13:$J$264,B30,'Table 5'!$E$13:$E$264)/SUMIF('Table 5'!$J$13:$J$264,B30,'Table 5'!$F$13:$F$264),0)</f>
        <v>86.650276681942017</v>
      </c>
      <c r="H30" s="50"/>
      <c r="I30"/>
      <c r="M30" s="193"/>
      <c r="O30">
        <f t="shared" si="7"/>
        <v>2035</v>
      </c>
      <c r="P30">
        <f>INDEX('[9]Displacement Source AC'!$DR$2:$EO$11,MATCH(P$9,'[9]Displacement Source AC'!$C$2:$C$11,0),MATCH($O30,'[9]Displacement Source AC'!$DR$16:$EO$16,0))</f>
        <v>0</v>
      </c>
      <c r="Q30">
        <f>INDEX('[9]Displacement Source AC'!$DR$2:$EO$11,MATCH(Q$9,'[9]Displacement Source AC'!$C$2:$C$11,0),MATCH($O30,'[9]Displacement Source AC'!$DR$16:$EO$16,0))</f>
        <v>0</v>
      </c>
      <c r="R30">
        <f>INDEX('[9]Displacement Source AC'!$DR$2:$EO$11,MATCH(R$9,'[9]Displacement Source AC'!$C$2:$C$11,0),MATCH($O30,'[9]Displacement Source AC'!$DR$16:$EO$16,0))</f>
        <v>0</v>
      </c>
      <c r="S30">
        <f>INDEX('[9]Displacement Source AC'!$DR$2:$EO$11,MATCH(S$9,'[9]Displacement Source AC'!$C$2:$C$11,0),MATCH($O30,'[9]Displacement Source AC'!$DR$16:$EO$16,0))</f>
        <v>0</v>
      </c>
      <c r="T30">
        <f>INDEX('[9]Displacement Source AC'!$DR$2:$EO$11,MATCH(T$9,'[9]Displacement Source AC'!$C$2:$C$11,0),MATCH($O30,'[9]Displacement Source AC'!$DR$16:$EO$16,0))</f>
        <v>0</v>
      </c>
      <c r="U30">
        <f>INDEX('[9]Displacement Source AC'!$DR$2:$EO$11,MATCH(U$9,'[9]Displacement Source AC'!$C$2:$C$11,0),MATCH($O30,'[9]Displacement Source AC'!$DR$16:$EO$16,0))</f>
        <v>0</v>
      </c>
      <c r="V30">
        <f>INDEX('[9]Displacement Source AC'!$DR$2:$EO$11,MATCH(V$9,'[9]Displacement Source AC'!$C$2:$C$11,0),MATCH($O30,'[9]Displacement Source AC'!$DR$16:$EO$16,0))</f>
        <v>0</v>
      </c>
      <c r="W30">
        <f>INDEX('[9]Displacement Source AC'!$DR$2:$EO$11,MATCH(W$9,'[9]Displacement Source AC'!$C$2:$C$11,0),MATCH($O30,'[9]Displacement Source AC'!$DR$16:$EO$16,0))</f>
        <v>0</v>
      </c>
      <c r="X30">
        <f>INDEX('[9]Displacement Source AC'!$DR$2:$EO$11,MATCH(X$9,'[9]Displacement Source AC'!$C$2:$C$11,0),MATCH($O30,'[9]Displacement Source AC'!$DR$16:$EO$16,0))</f>
        <v>0</v>
      </c>
      <c r="Y30">
        <f>INDEX('[9]Displacement Source AC'!$DR$2:$EO$11,MATCH(Y$9,'[9]Displacement Source AC'!$C$2:$C$11,0),MATCH($O30,'[9]Displacement Source AC'!$DR$16:$EO$16,0))</f>
        <v>43.700400000000045</v>
      </c>
      <c r="AB30">
        <f t="shared" si="8"/>
        <v>0</v>
      </c>
      <c r="AC30">
        <f t="shared" si="9"/>
        <v>0</v>
      </c>
      <c r="AD30">
        <f t="shared" si="10"/>
        <v>0</v>
      </c>
      <c r="AE30">
        <f t="shared" si="11"/>
        <v>0</v>
      </c>
      <c r="AF30">
        <f t="shared" si="12"/>
        <v>0</v>
      </c>
      <c r="AG30">
        <f t="shared" si="13"/>
        <v>0</v>
      </c>
      <c r="AH30">
        <f t="shared" si="14"/>
        <v>0</v>
      </c>
      <c r="AI30">
        <f t="shared" si="15"/>
        <v>0</v>
      </c>
      <c r="AJ30">
        <f t="shared" si="16"/>
        <v>0</v>
      </c>
      <c r="AK30">
        <f t="shared" si="17"/>
        <v>73.233884272236537</v>
      </c>
      <c r="AN30">
        <f>VLOOKUP($O30,'Table 3 WY Wind 2021'!$B$10:$J$36,9,FALSE)</f>
        <v>140.87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17.333728068395668</v>
      </c>
      <c r="BJ30">
        <f t="shared" si="18"/>
        <v>17.333728068395668</v>
      </c>
    </row>
    <row r="31" spans="2:62">
      <c r="B31" s="16">
        <f t="shared" si="4"/>
        <v>2036</v>
      </c>
      <c r="C31" s="10">
        <f t="shared" si="0"/>
        <v>221.94444052254684</v>
      </c>
      <c r="D31" s="62"/>
      <c r="E31" s="10">
        <f>SUMIF('Table 5'!$J$13:$J$264,B31,'Table 5'!$C$13:$C$264)/SUMIF('Table 5'!$J$13:$J$264,B31,'Table 5'!$F$13:$F$264)</f>
        <v>-8.7947147397210407E-2</v>
      </c>
      <c r="F31" s="51"/>
      <c r="G31" s="15">
        <f>IFERROR(SUMIF('Table 5'!$J$13:$J$264,B31,'Table 5'!$E$13:$E$264)/SUMIF('Table 5'!$J$13:$J$264,B31,'Table 5'!$F$13:$F$264),0)</f>
        <v>89.011617932378869</v>
      </c>
      <c r="H31" s="50"/>
      <c r="I31"/>
      <c r="M31" s="193"/>
      <c r="O31">
        <f t="shared" si="7"/>
        <v>2036</v>
      </c>
      <c r="P31">
        <f>INDEX('[9]Displacement Source AC'!$DR$2:$EO$11,MATCH(P$9,'[9]Displacement Source AC'!$C$2:$C$11,0),MATCH($O31,'[9]Displacement Source AC'!$DR$16:$EO$16,0))</f>
        <v>0</v>
      </c>
      <c r="Q31">
        <f>INDEX('[9]Displacement Source AC'!$DR$2:$EO$11,MATCH(Q$9,'[9]Displacement Source AC'!$C$2:$C$11,0),MATCH($O31,'[9]Displacement Source AC'!$DR$16:$EO$16,0))</f>
        <v>0</v>
      </c>
      <c r="R31">
        <f>INDEX('[9]Displacement Source AC'!$DR$2:$EO$11,MATCH(R$9,'[9]Displacement Source AC'!$C$2:$C$11,0),MATCH($O31,'[9]Displacement Source AC'!$DR$16:$EO$16,0))</f>
        <v>0</v>
      </c>
      <c r="S31">
        <f>INDEX('[9]Displacement Source AC'!$DR$2:$EO$11,MATCH(S$9,'[9]Displacement Source AC'!$C$2:$C$11,0),MATCH($O31,'[9]Displacement Source AC'!$DR$16:$EO$16,0))</f>
        <v>0</v>
      </c>
      <c r="T31">
        <f>INDEX('[9]Displacement Source AC'!$DR$2:$EO$11,MATCH(T$9,'[9]Displacement Source AC'!$C$2:$C$11,0),MATCH($O31,'[9]Displacement Source AC'!$DR$16:$EO$16,0))</f>
        <v>0</v>
      </c>
      <c r="U31">
        <f>INDEX('[9]Displacement Source AC'!$DR$2:$EO$11,MATCH(U$9,'[9]Displacement Source AC'!$C$2:$C$11,0),MATCH($O31,'[9]Displacement Source AC'!$DR$16:$EO$16,0))</f>
        <v>0</v>
      </c>
      <c r="V31">
        <f>INDEX('[9]Displacement Source AC'!$DR$2:$EO$11,MATCH(V$9,'[9]Displacement Source AC'!$C$2:$C$11,0),MATCH($O31,'[9]Displacement Source AC'!$DR$16:$EO$16,0))</f>
        <v>0</v>
      </c>
      <c r="W31">
        <f>INDEX('[9]Displacement Source AC'!$DR$2:$EO$11,MATCH(W$9,'[9]Displacement Source AC'!$C$2:$C$11,0),MATCH($O31,'[9]Displacement Source AC'!$DR$16:$EO$16,0))</f>
        <v>0</v>
      </c>
      <c r="X31">
        <f>INDEX('[9]Displacement Source AC'!$DR$2:$EO$11,MATCH(X$9,'[9]Displacement Source AC'!$C$2:$C$11,0),MATCH($O31,'[9]Displacement Source AC'!$DR$16:$EO$16,0))</f>
        <v>0</v>
      </c>
      <c r="Y31">
        <f>INDEX('[9]Displacement Source AC'!$DR$2:$EO$11,MATCH(Y$9,'[9]Displacement Source AC'!$C$2:$C$11,0),MATCH($O31,'[9]Displacement Source AC'!$DR$16:$EO$16,0))</f>
        <v>0</v>
      </c>
      <c r="AB31">
        <f t="shared" si="8"/>
        <v>0</v>
      </c>
      <c r="AC31">
        <f t="shared" si="9"/>
        <v>0</v>
      </c>
      <c r="AD31">
        <f t="shared" si="10"/>
        <v>0</v>
      </c>
      <c r="AE31">
        <f t="shared" si="11"/>
        <v>0</v>
      </c>
      <c r="AF31">
        <f t="shared" si="12"/>
        <v>0</v>
      </c>
      <c r="AG31">
        <f t="shared" si="13"/>
        <v>0</v>
      </c>
      <c r="AH31">
        <f t="shared" si="14"/>
        <v>0</v>
      </c>
      <c r="AI31">
        <f t="shared" si="15"/>
        <v>0</v>
      </c>
      <c r="AJ31">
        <f t="shared" si="16"/>
        <v>0</v>
      </c>
      <c r="AK31">
        <f t="shared" si="17"/>
        <v>0</v>
      </c>
      <c r="AN31">
        <f>VLOOKUP($O31,'Table 3 WY Wind 2021'!$B$10:$J$36,9,FALSE)</f>
        <v>144.27000000000001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17.755555241803748</v>
      </c>
      <c r="BJ31">
        <f t="shared" si="18"/>
        <v>17.755555241803748</v>
      </c>
    </row>
    <row r="32" spans="2:62">
      <c r="B32" s="281">
        <f t="shared" si="4"/>
        <v>2037</v>
      </c>
      <c r="C32" s="282">
        <f t="shared" si="0"/>
        <v>227.3454394876243</v>
      </c>
      <c r="D32" s="283"/>
      <c r="E32" s="282">
        <f>SUMIF('Table 5'!$J$13:$J$264,B32,'Table 5'!$C$13:$C$264)/SUMIF('Table 5'!$J$13:$J$264,B32,'Table 5'!$F$13:$F$264)</f>
        <v>-8.9805262740992195E-2</v>
      </c>
      <c r="F32" s="284"/>
      <c r="G32" s="285">
        <f>IFERROR(SUMIF('Table 5'!$J$13:$J$264,B32,'Table 5'!$E$13:$E$264)/SUMIF('Table 5'!$J$13:$J$264,B32,'Table 5'!$F$13:$F$264),0)</f>
        <v>90.89733253089824</v>
      </c>
      <c r="H32" s="50"/>
      <c r="I32"/>
      <c r="M32" s="193"/>
      <c r="O32">
        <f t="shared" si="7"/>
        <v>2037</v>
      </c>
      <c r="P32">
        <f>INDEX('[9]Displacement Source AC'!$DR$2:$EO$11,MATCH(P$9,'[9]Displacement Source AC'!$C$2:$C$11,0),MATCH($O32,'[9]Displacement Source AC'!$DR$16:$EO$16,0))</f>
        <v>0</v>
      </c>
      <c r="Q32">
        <f>INDEX('[9]Displacement Source AC'!$DR$2:$EO$11,MATCH(Q$9,'[9]Displacement Source AC'!$C$2:$C$11,0),MATCH($O32,'[9]Displacement Source AC'!$DR$16:$EO$16,0))</f>
        <v>0</v>
      </c>
      <c r="R32">
        <f>INDEX('[9]Displacement Source AC'!$DR$2:$EO$11,MATCH(R$9,'[9]Displacement Source AC'!$C$2:$C$11,0),MATCH($O32,'[9]Displacement Source AC'!$DR$16:$EO$16,0))</f>
        <v>0</v>
      </c>
      <c r="S32">
        <f>INDEX('[9]Displacement Source AC'!$DR$2:$EO$11,MATCH(S$9,'[9]Displacement Source AC'!$C$2:$C$11,0),MATCH($O32,'[9]Displacement Source AC'!$DR$16:$EO$16,0))</f>
        <v>0</v>
      </c>
      <c r="T32">
        <f>INDEX('[9]Displacement Source AC'!$DR$2:$EO$11,MATCH(T$9,'[9]Displacement Source AC'!$C$2:$C$11,0),MATCH($O32,'[9]Displacement Source AC'!$DR$16:$EO$16,0))</f>
        <v>0</v>
      </c>
      <c r="U32">
        <f>INDEX('[9]Displacement Source AC'!$DR$2:$EO$11,MATCH(U$9,'[9]Displacement Source AC'!$C$2:$C$11,0),MATCH($O32,'[9]Displacement Source AC'!$DR$16:$EO$16,0))</f>
        <v>0</v>
      </c>
      <c r="V32">
        <f>INDEX('[9]Displacement Source AC'!$DR$2:$EO$11,MATCH(V$9,'[9]Displacement Source AC'!$C$2:$C$11,0),MATCH($O32,'[9]Displacement Source AC'!$DR$16:$EO$16,0))</f>
        <v>0</v>
      </c>
      <c r="W32">
        <f>INDEX('[9]Displacement Source AC'!$DR$2:$EO$11,MATCH(W$9,'[9]Displacement Source AC'!$C$2:$C$11,0),MATCH($O32,'[9]Displacement Source AC'!$DR$16:$EO$16,0))</f>
        <v>0</v>
      </c>
      <c r="X32">
        <f>INDEX('[9]Displacement Source AC'!$DR$2:$EO$11,MATCH(X$9,'[9]Displacement Source AC'!$C$2:$C$11,0),MATCH($O32,'[9]Displacement Source AC'!$DR$16:$EO$16,0))</f>
        <v>0</v>
      </c>
      <c r="Y32">
        <f>INDEX('[9]Displacement Source AC'!$DR$2:$EO$11,MATCH(Y$9,'[9]Displacement Source AC'!$C$2:$C$11,0),MATCH($O32,'[9]Displacement Source AC'!$DR$16:$EO$16,0))</f>
        <v>0</v>
      </c>
      <c r="AB32">
        <f t="shared" si="8"/>
        <v>0</v>
      </c>
      <c r="AC32">
        <f t="shared" si="9"/>
        <v>0</v>
      </c>
      <c r="AD32">
        <f t="shared" si="10"/>
        <v>0</v>
      </c>
      <c r="AE32">
        <f t="shared" si="11"/>
        <v>0</v>
      </c>
      <c r="AF32">
        <f t="shared" si="12"/>
        <v>0</v>
      </c>
      <c r="AG32">
        <f t="shared" si="13"/>
        <v>0</v>
      </c>
      <c r="AH32">
        <f t="shared" si="14"/>
        <v>0</v>
      </c>
      <c r="AI32">
        <f t="shared" si="15"/>
        <v>0</v>
      </c>
      <c r="AJ32">
        <f t="shared" si="16"/>
        <v>0</v>
      </c>
      <c r="AK32">
        <f t="shared" si="17"/>
        <v>0</v>
      </c>
      <c r="AN32">
        <f>VLOOKUP($O32,'Table 3 WY Wind 2021'!$B$10:$J$36,9,FALSE)</f>
        <v>147.75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18.187635159009943</v>
      </c>
      <c r="BJ32">
        <f t="shared" si="18"/>
        <v>18.187635159009943</v>
      </c>
    </row>
    <row r="33" spans="1:16" hidden="1">
      <c r="B33" s="16"/>
      <c r="C33" s="10"/>
      <c r="D33" s="62"/>
      <c r="E33" s="10"/>
      <c r="F33" s="51"/>
      <c r="G33" s="15"/>
      <c r="H33" s="50"/>
      <c r="I33"/>
      <c r="M33" s="193"/>
    </row>
    <row r="34" spans="1:16" hidden="1">
      <c r="B34" s="16"/>
      <c r="C34" s="10"/>
      <c r="D34" s="62"/>
      <c r="E34" s="10"/>
      <c r="F34" s="51"/>
      <c r="G34" s="15"/>
      <c r="H34" s="50"/>
      <c r="I34"/>
      <c r="M34" s="193"/>
    </row>
    <row r="35" spans="1:16" hidden="1">
      <c r="B35" s="16"/>
      <c r="C35" s="10"/>
      <c r="D35" s="62"/>
      <c r="E35" s="10"/>
      <c r="F35" s="51"/>
      <c r="G35" s="15"/>
      <c r="H35" s="50"/>
      <c r="I35"/>
      <c r="M35" s="193"/>
    </row>
    <row r="36" spans="1:16">
      <c r="B36" s="271"/>
      <c r="C36" s="10"/>
      <c r="D36" s="62"/>
      <c r="E36" s="10"/>
      <c r="F36" s="51"/>
      <c r="G36" s="10"/>
      <c r="H36" s="50"/>
      <c r="I36"/>
      <c r="M36" s="193"/>
    </row>
    <row r="37" spans="1:16">
      <c r="B37" s="271"/>
      <c r="C37" s="10"/>
      <c r="D37" s="62"/>
      <c r="E37" s="10"/>
      <c r="F37" s="51"/>
      <c r="G37" s="10"/>
      <c r="H37" s="50"/>
      <c r="I37"/>
      <c r="M37" s="193"/>
    </row>
    <row r="38" spans="1:16">
      <c r="B38" s="271"/>
      <c r="C38" s="10"/>
      <c r="D38" s="62"/>
      <c r="E38" s="10"/>
      <c r="F38" s="51"/>
      <c r="G38" s="10"/>
      <c r="H38" s="50"/>
      <c r="I38"/>
    </row>
    <row r="39" spans="1:16">
      <c r="B39" s="271"/>
      <c r="C39" s="10"/>
      <c r="D39" s="62"/>
      <c r="E39" s="10"/>
      <c r="F39" s="51"/>
      <c r="G39" s="10"/>
      <c r="H39" s="50"/>
      <c r="I39"/>
    </row>
    <row r="40" spans="1:16">
      <c r="D40" s="10"/>
      <c r="F40" s="51"/>
      <c r="H40" s="50"/>
      <c r="I40"/>
    </row>
    <row r="41" spans="1:16">
      <c r="A41" s="4" t="s">
        <v>152</v>
      </c>
      <c r="B41" s="72" t="str">
        <f>"15 year Levelized Prices (Nominal) @ "&amp;TEXT(I42,"0.00%")&amp;" Discount Rate (1) (3) "</f>
        <v xml:space="preserve">15 year Levelized Prices (Nominal) @ 6.57% Discount Rate (1) (3) </v>
      </c>
      <c r="E41" s="6"/>
      <c r="I41" s="66" t="s">
        <v>96</v>
      </c>
      <c r="P41" s="273"/>
    </row>
    <row r="42" spans="1:16">
      <c r="B42" s="64" t="s">
        <v>8</v>
      </c>
      <c r="C42" s="10">
        <f ca="1">'Table 5'!$D$9*(Study_CF*8.76)/'Table 5'!$F$9</f>
        <v>0</v>
      </c>
      <c r="D42" s="10"/>
      <c r="H42" s="50"/>
      <c r="I42" s="176">
        <v>6.5699999999999995E-2</v>
      </c>
    </row>
    <row r="43" spans="1:16">
      <c r="B43" s="65" t="s">
        <v>39</v>
      </c>
      <c r="E43" s="10">
        <f>'Table 5'!$C$9/'Table 5'!$F$9</f>
        <v>20.070881757535638</v>
      </c>
      <c r="G43" s="340">
        <f>'Table 5'!$G$9</f>
        <v>20.070881757535638</v>
      </c>
      <c r="H43" s="50"/>
    </row>
    <row r="44" spans="1:16">
      <c r="B44" s="65"/>
      <c r="E44" s="10"/>
      <c r="G44" s="175"/>
      <c r="H44" s="50"/>
    </row>
    <row r="45" spans="1:16" hidden="1">
      <c r="B45" s="64"/>
      <c r="C45" s="10"/>
      <c r="D45" s="10"/>
      <c r="H45" s="50"/>
    </row>
    <row r="46" spans="1:16" hidden="1">
      <c r="B46" s="65"/>
      <c r="E46" s="10"/>
      <c r="G46" s="175"/>
      <c r="H46" s="50"/>
    </row>
    <row r="47" spans="1:16" hidden="1">
      <c r="F47" s="52"/>
      <c r="H47" s="50"/>
    </row>
    <row r="48" spans="1:16" hidden="1">
      <c r="B48" s="64"/>
      <c r="C48" s="10"/>
      <c r="D48" s="10"/>
      <c r="H48" s="50"/>
    </row>
    <row r="49" spans="1:16" hidden="1">
      <c r="B49" s="65"/>
      <c r="E49" s="10"/>
      <c r="G49" s="175"/>
      <c r="H49" s="50"/>
    </row>
    <row r="50" spans="1:16" hidden="1">
      <c r="F50" s="52"/>
      <c r="H50" s="50"/>
    </row>
    <row r="51" spans="1:16" hidden="1">
      <c r="F51" s="52"/>
      <c r="H51" s="50"/>
    </row>
    <row r="52" spans="1:16" hidden="1">
      <c r="F52" s="52"/>
      <c r="H52" s="50"/>
    </row>
    <row r="53" spans="1:16">
      <c r="A53" s="4" t="s">
        <v>153</v>
      </c>
      <c r="B53" s="72" t="str">
        <f>"15 year Levelized Prices (Nominal) @ "&amp;TEXT(I54,"0.00%")&amp;" Discount Rate (1) (3) "</f>
        <v xml:space="preserve">15 year Levelized Prices (Nominal) @ 6.57% Discount Rate (1) (3) </v>
      </c>
      <c r="E53" s="6"/>
      <c r="I53" s="66" t="s">
        <v>96</v>
      </c>
      <c r="P53" s="273"/>
    </row>
    <row r="54" spans="1:16">
      <c r="B54" s="64" t="s">
        <v>8</v>
      </c>
      <c r="C54" s="10">
        <f ca="1">'Table 5'!$D$7*(Study_CF*8.76)/'Table 5'!$F$7</f>
        <v>0</v>
      </c>
      <c r="D54" s="10"/>
      <c r="H54" s="50"/>
      <c r="I54" s="176">
        <v>6.5699999999999995E-2</v>
      </c>
    </row>
    <row r="55" spans="1:16">
      <c r="B55" s="65" t="s">
        <v>39</v>
      </c>
      <c r="E55" s="10">
        <f>'Table 5'!$C$7/'Table 5'!$F$7</f>
        <v>21.952102518272895</v>
      </c>
      <c r="G55" s="340">
        <f>'Table 5'!$G$7</f>
        <v>21.952102518272895</v>
      </c>
      <c r="H55" s="50"/>
    </row>
    <row r="56" spans="1:16">
      <c r="B56" s="4" t="s">
        <v>19</v>
      </c>
      <c r="E56" s="52"/>
      <c r="G56" s="52"/>
      <c r="H56" s="50"/>
      <c r="I56" s="175"/>
    </row>
    <row r="57" spans="1:16">
      <c r="B57" s="67" t="str">
        <f>"(1)   "&amp;I41</f>
        <v>(1)   Discount Rate - 2017 IRP</v>
      </c>
      <c r="E57" s="50"/>
      <c r="F57" s="52"/>
      <c r="G57" s="50"/>
      <c r="H57" s="50"/>
      <c r="I57" s="175"/>
    </row>
    <row r="58" spans="1:16">
      <c r="B58" s="4" t="s">
        <v>25</v>
      </c>
      <c r="F58" s="52"/>
      <c r="H58" s="50"/>
      <c r="I58" s="175"/>
    </row>
    <row r="59" spans="1:16">
      <c r="B59" s="11" t="str">
        <f>"(3)   Levelized Monthly"</f>
        <v>(3)   Levelized Monthly</v>
      </c>
      <c r="G59" s="6"/>
    </row>
    <row r="60" spans="1:16">
      <c r="B60" s="4" t="str">
        <f>IF(Study_Cap_Adj&gt;0,"(4)  The capacity payment is derived from:","")</f>
        <v/>
      </c>
    </row>
    <row r="61" spans="1:16" hidden="1">
      <c r="B61" s="160" t="str">
        <f>IF(AND(Study_Cap_Adj&gt;0,_30_Geo_West&lt;&gt;0),"       2028 - "&amp;'Table 3 477 MW (Wyo) 2033'!$B$12&amp;"   ("&amp;TEXT(_30_Geo_West," 0.0%")&amp;")","")</f>
        <v/>
      </c>
    </row>
    <row r="62" spans="1:16" ht="12.75" customHeight="1">
      <c r="B62" s="160"/>
    </row>
    <row r="63" spans="1:16" ht="12.75" customHeight="1">
      <c r="B63" s="160"/>
    </row>
    <row r="64" spans="1:16">
      <c r="B64" s="11"/>
      <c r="C64" s="8"/>
      <c r="D64" s="8"/>
      <c r="E64" s="8"/>
      <c r="G64" s="8"/>
    </row>
    <row r="65" spans="1:13">
      <c r="B65"/>
      <c r="I65"/>
    </row>
    <row r="66" spans="1:13" s="70" customFormat="1">
      <c r="A66" s="71"/>
      <c r="B66" s="11"/>
      <c r="C66" s="71"/>
      <c r="D66" s="71"/>
      <c r="E66" s="71"/>
      <c r="F66" s="71"/>
      <c r="G66" s="71"/>
      <c r="I66"/>
      <c r="J66"/>
      <c r="K66"/>
      <c r="L66"/>
      <c r="M66"/>
    </row>
    <row r="67" spans="1:13" s="70" customFormat="1">
      <c r="A67" s="71"/>
      <c r="B67" s="11"/>
      <c r="C67" s="71"/>
      <c r="D67" s="71"/>
      <c r="E67" s="71"/>
      <c r="F67" s="71"/>
      <c r="G67" s="71"/>
      <c r="I67" s="11"/>
      <c r="J67"/>
      <c r="K67"/>
    </row>
    <row r="68" spans="1:13">
      <c r="B68" s="68"/>
      <c r="I68" s="70"/>
      <c r="L68" s="70"/>
      <c r="M68" s="70"/>
    </row>
    <row r="69" spans="1:13">
      <c r="F69" s="8"/>
    </row>
    <row r="72" spans="1:13">
      <c r="J72" s="70"/>
      <c r="K72" s="70"/>
    </row>
    <row r="73" spans="1:13">
      <c r="J73" s="70"/>
      <c r="K73" s="70"/>
    </row>
  </sheetData>
  <phoneticPr fontId="6" type="noConversion"/>
  <printOptions horizontalCentered="1"/>
  <pageMargins left="0.25" right="0.25" top="0.75" bottom="0.75" header="0.3" footer="0.3"/>
  <pageSetup scale="9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B3" sqref="B3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345" customFormat="1" ht="15.75" hidden="1">
      <c r="B1" s="1" t="s">
        <v>52</v>
      </c>
      <c r="C1" s="1"/>
      <c r="D1" s="1"/>
      <c r="E1" s="1"/>
      <c r="F1" s="1"/>
      <c r="G1" s="342"/>
      <c r="H1" s="1"/>
      <c r="I1" s="1"/>
      <c r="J1" s="1"/>
      <c r="K1" s="1"/>
      <c r="L1" s="343"/>
      <c r="M1" s="344"/>
      <c r="N1" s="344"/>
      <c r="O1" s="344"/>
      <c r="P1" s="344"/>
    </row>
    <row r="2" spans="2:16" s="345" customFormat="1" ht="5.25" customHeight="1">
      <c r="B2" s="1"/>
      <c r="C2" s="1"/>
      <c r="D2" s="1"/>
      <c r="E2" s="1"/>
      <c r="F2" s="1"/>
      <c r="G2" s="342"/>
      <c r="H2" s="1"/>
      <c r="I2" s="1"/>
      <c r="J2" s="1"/>
      <c r="K2" s="1"/>
      <c r="L2" s="343"/>
      <c r="M2" s="344"/>
      <c r="N2" s="344"/>
      <c r="O2" s="344"/>
      <c r="P2" s="344"/>
    </row>
    <row r="3" spans="2:16" s="345" customFormat="1" ht="15.75">
      <c r="B3" s="1" t="s">
        <v>174</v>
      </c>
      <c r="C3" s="1"/>
      <c r="D3" s="1"/>
      <c r="E3" s="1"/>
      <c r="F3" s="1"/>
      <c r="G3" s="342"/>
      <c r="H3" s="1"/>
      <c r="I3" s="1"/>
      <c r="J3" s="1"/>
      <c r="K3" s="1"/>
      <c r="L3" s="343"/>
      <c r="M3" s="344"/>
      <c r="N3" s="344"/>
      <c r="O3" s="344"/>
      <c r="P3" s="344"/>
    </row>
    <row r="4" spans="2:16" s="347" customFormat="1" ht="15">
      <c r="B4" s="5" t="s">
        <v>175</v>
      </c>
      <c r="C4" s="5"/>
      <c r="D4" s="5"/>
      <c r="E4" s="5"/>
      <c r="F4" s="5"/>
      <c r="G4" s="5"/>
      <c r="H4" s="5"/>
      <c r="I4" s="5"/>
      <c r="J4" s="5"/>
      <c r="K4" s="5"/>
      <c r="L4" s="5"/>
      <c r="M4" s="346"/>
      <c r="N4" s="346"/>
      <c r="O4" s="346"/>
      <c r="P4" s="346"/>
    </row>
    <row r="5" spans="2:16" s="347" customFormat="1" ht="15">
      <c r="B5" s="5" t="str">
        <f ca="1">'Table 1'!B5</f>
        <v>Utah 2017.Q1 Sch 38 Solar T - 80.0 MW and 31.1%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347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46"/>
      <c r="N6" s="346"/>
      <c r="O6" s="346"/>
      <c r="P6" s="346"/>
    </row>
    <row r="7" spans="2:16">
      <c r="D7" s="348"/>
      <c r="E7" s="348"/>
      <c r="F7" s="348"/>
      <c r="G7" s="349"/>
      <c r="H7" s="349"/>
      <c r="I7" s="349"/>
      <c r="J7" s="349"/>
      <c r="K7" s="349"/>
      <c r="L7" s="349"/>
      <c r="M7" s="350"/>
    </row>
    <row r="8" spans="2:16">
      <c r="B8" s="351" t="s">
        <v>0</v>
      </c>
      <c r="C8" s="351"/>
      <c r="D8" s="352" t="s">
        <v>176</v>
      </c>
      <c r="E8" s="353"/>
      <c r="F8" s="353"/>
      <c r="G8" s="352"/>
      <c r="H8" s="352"/>
      <c r="I8" s="354" t="s">
        <v>177</v>
      </c>
      <c r="J8" s="355"/>
      <c r="K8" s="355"/>
      <c r="L8" s="356"/>
      <c r="M8" s="357" t="s">
        <v>176</v>
      </c>
      <c r="N8" s="358"/>
      <c r="O8" s="359"/>
    </row>
    <row r="9" spans="2:16">
      <c r="B9" s="360"/>
      <c r="C9" s="360" t="s">
        <v>178</v>
      </c>
      <c r="D9" s="361" t="s">
        <v>179</v>
      </c>
      <c r="E9" s="362" t="s">
        <v>180</v>
      </c>
      <c r="F9" s="362" t="s">
        <v>181</v>
      </c>
      <c r="G9" s="362" t="s">
        <v>182</v>
      </c>
      <c r="H9" s="363" t="s">
        <v>183</v>
      </c>
      <c r="I9" s="276" t="s">
        <v>184</v>
      </c>
      <c r="J9" s="276" t="s">
        <v>185</v>
      </c>
      <c r="K9" s="276" t="s">
        <v>186</v>
      </c>
      <c r="L9" s="276" t="s">
        <v>187</v>
      </c>
      <c r="M9" s="361" t="s">
        <v>188</v>
      </c>
      <c r="N9" s="362" t="s">
        <v>189</v>
      </c>
      <c r="O9" s="363" t="s">
        <v>190</v>
      </c>
    </row>
    <row r="10" spans="2:16" ht="12.75" customHeight="1">
      <c r="B10" s="7"/>
      <c r="C10" s="7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6"/>
    </row>
    <row r="11" spans="2:16" ht="12.75" customHeight="1">
      <c r="B11" s="365" t="s">
        <v>191</v>
      </c>
      <c r="C11" s="365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6"/>
    </row>
    <row r="12" spans="2:16" ht="12.75" hidden="1" customHeight="1">
      <c r="B12" s="366">
        <v>2017</v>
      </c>
      <c r="C12" s="367"/>
      <c r="D12" s="9"/>
      <c r="E12" s="9"/>
      <c r="F12" s="9"/>
      <c r="G12" s="9"/>
      <c r="H12" s="14"/>
      <c r="I12" s="368">
        <f t="array" ref="I12:O12">TRANSPOSE('[1]Table 5'!G13:G19)</f>
        <v>16.172539336430155</v>
      </c>
      <c r="J12" s="369">
        <v>21.460840743430747</v>
      </c>
      <c r="K12" s="369">
        <v>21.024038533062892</v>
      </c>
      <c r="L12" s="370">
        <v>17.085410856710421</v>
      </c>
      <c r="M12" s="368">
        <v>17.660120712634402</v>
      </c>
      <c r="N12" s="369">
        <v>17.52322998911449</v>
      </c>
      <c r="O12" s="370">
        <v>18.835768841801322</v>
      </c>
    </row>
    <row r="13" spans="2:16" ht="12.75" customHeight="1">
      <c r="B13" s="371">
        <f>'[10]Avoided Costs'!B7</f>
        <v>2018</v>
      </c>
      <c r="C13" s="372">
        <f>'[10]Avoided Costs'!C7</f>
        <v>19.250043658773009</v>
      </c>
      <c r="D13" s="373">
        <f>'[10]Avoided Costs'!D7</f>
        <v>23.140322371746471</v>
      </c>
      <c r="E13" s="373">
        <f>'[10]Avoided Costs'!E7</f>
        <v>23.864604970920222</v>
      </c>
      <c r="F13" s="373">
        <f>'[10]Avoided Costs'!F7</f>
        <v>22.006137168063088</v>
      </c>
      <c r="G13" s="373">
        <f>'[10]Avoided Costs'!G7</f>
        <v>17.524755047587693</v>
      </c>
      <c r="H13" s="374">
        <f>'[10]Avoided Costs'!H7</f>
        <v>16.183946796317848</v>
      </c>
      <c r="I13" s="375">
        <f>'[10]Avoided Costs'!I7</f>
        <v>16.496173215446618</v>
      </c>
      <c r="J13" s="373">
        <f>'[10]Avoided Costs'!J7</f>
        <v>21.761099668480071</v>
      </c>
      <c r="K13" s="373">
        <f>'[10]Avoided Costs'!K7</f>
        <v>21.432139877745605</v>
      </c>
      <c r="L13" s="374">
        <f>'[10]Avoided Costs'!L7</f>
        <v>17.43829584988924</v>
      </c>
      <c r="M13" s="375">
        <f>'[10]Avoided Costs'!M7</f>
        <v>18.05437081117363</v>
      </c>
      <c r="N13" s="373">
        <f>'[10]Avoided Costs'!N7</f>
        <v>17.954246608275422</v>
      </c>
      <c r="O13" s="374">
        <f>'[10]Avoided Costs'!O7</f>
        <v>19.19688111967686</v>
      </c>
    </row>
    <row r="14" spans="2:16" ht="12.75" customHeight="1">
      <c r="B14" s="16">
        <f>'[10]Avoided Costs'!B8</f>
        <v>2019</v>
      </c>
      <c r="C14" s="372">
        <f>'[10]Avoided Costs'!C8</f>
        <v>16.868880232833014</v>
      </c>
      <c r="D14" s="373">
        <f>'[10]Avoided Costs'!D8</f>
        <v>20.246414089941329</v>
      </c>
      <c r="E14" s="373">
        <f>'[10]Avoided Costs'!E8</f>
        <v>16.21513948673001</v>
      </c>
      <c r="F14" s="373">
        <f>'[10]Avoided Costs'!F8</f>
        <v>16.292101419630445</v>
      </c>
      <c r="G14" s="373">
        <f>'[10]Avoided Costs'!G8</f>
        <v>14.984419175063348</v>
      </c>
      <c r="H14" s="374">
        <f>'[10]Avoided Costs'!H8</f>
        <v>14.677119191194723</v>
      </c>
      <c r="I14" s="375">
        <f>'[10]Avoided Costs'!I8</f>
        <v>14.968275411390845</v>
      </c>
      <c r="J14" s="373">
        <f>'[10]Avoided Costs'!J8</f>
        <v>21.420880255315989</v>
      </c>
      <c r="K14" s="373">
        <f>'[10]Avoided Costs'!K8</f>
        <v>19.439118685408832</v>
      </c>
      <c r="L14" s="374">
        <f>'[10]Avoided Costs'!L8</f>
        <v>15.139468941168357</v>
      </c>
      <c r="M14" s="375">
        <f>'[10]Avoided Costs'!M8</f>
        <v>16.458452218290613</v>
      </c>
      <c r="N14" s="373">
        <f>'[10]Avoided Costs'!N8</f>
        <v>16.775063259891514</v>
      </c>
      <c r="O14" s="374">
        <f>'[10]Avoided Costs'!O8</f>
        <v>17.082720716022564</v>
      </c>
    </row>
    <row r="15" spans="2:16" ht="12.75" customHeight="1">
      <c r="B15" s="16">
        <f>'[10]Avoided Costs'!B9</f>
        <v>2020</v>
      </c>
      <c r="C15" s="372">
        <f>'[10]Avoided Costs'!C9</f>
        <v>14.64660008667553</v>
      </c>
      <c r="D15" s="373">
        <f>'[10]Avoided Costs'!D9</f>
        <v>16.5792270911221</v>
      </c>
      <c r="E15" s="373">
        <f>'[10]Avoided Costs'!E9</f>
        <v>16.194752793763982</v>
      </c>
      <c r="F15" s="373">
        <f>'[10]Avoided Costs'!F9</f>
        <v>14.790725562507841</v>
      </c>
      <c r="G15" s="373">
        <f>'[10]Avoided Costs'!G9</f>
        <v>14.222724917347763</v>
      </c>
      <c r="H15" s="374">
        <f>'[10]Avoided Costs'!H9</f>
        <v>12.756836355530396</v>
      </c>
      <c r="I15" s="375">
        <f>'[10]Avoided Costs'!I9</f>
        <v>12.500076859315101</v>
      </c>
      <c r="J15" s="373">
        <f>'[10]Avoided Costs'!J9</f>
        <v>14.168425955937009</v>
      </c>
      <c r="K15" s="373">
        <f>'[10]Avoided Costs'!K9</f>
        <v>15.015570488835531</v>
      </c>
      <c r="L15" s="374">
        <f>'[10]Avoided Costs'!L9</f>
        <v>16.932456575630702</v>
      </c>
      <c r="M15" s="375">
        <f>'[10]Avoided Costs'!M9</f>
        <v>14.974929033300242</v>
      </c>
      <c r="N15" s="373">
        <f>'[10]Avoided Costs'!N9</f>
        <v>15.519500155906938</v>
      </c>
      <c r="O15" s="374">
        <f>'[10]Avoided Costs'!O9</f>
        <v>15.659441861764018</v>
      </c>
    </row>
    <row r="16" spans="2:16" ht="12.75" customHeight="1">
      <c r="B16" s="16">
        <f>'[10]Avoided Costs'!B10</f>
        <v>2021</v>
      </c>
      <c r="C16" s="372">
        <f>'[10]Avoided Costs'!C10</f>
        <v>15.926849235069184</v>
      </c>
      <c r="D16" s="373">
        <f>'[10]Avoided Costs'!D10</f>
        <v>16.473998688777407</v>
      </c>
      <c r="E16" s="373">
        <f>'[10]Avoided Costs'!E10</f>
        <v>16.778526645342918</v>
      </c>
      <c r="F16" s="373">
        <f>'[10]Avoided Costs'!F10</f>
        <v>17.872030509343389</v>
      </c>
      <c r="G16" s="373">
        <f>'[10]Avoided Costs'!G10</f>
        <v>15.24313963359703</v>
      </c>
      <c r="H16" s="374">
        <f>'[10]Avoided Costs'!H10</f>
        <v>14.45601405983755</v>
      </c>
      <c r="I16" s="375">
        <f>'[10]Avoided Costs'!I10</f>
        <v>14.13159544050203</v>
      </c>
      <c r="J16" s="373">
        <f>'[10]Avoided Costs'!J10</f>
        <v>14.35538146615564</v>
      </c>
      <c r="K16" s="373">
        <f>'[10]Avoided Costs'!K10</f>
        <v>16.570407619265701</v>
      </c>
      <c r="L16" s="374">
        <f>'[10]Avoided Costs'!L10</f>
        <v>19.142268743419088</v>
      </c>
      <c r="M16" s="375">
        <f>'[10]Avoided Costs'!M10</f>
        <v>15.680353596653591</v>
      </c>
      <c r="N16" s="373">
        <f>'[10]Avoided Costs'!N10</f>
        <v>15.916205500264091</v>
      </c>
      <c r="O16" s="374">
        <f>'[10]Avoided Costs'!O10</f>
        <v>16.502727422342527</v>
      </c>
    </row>
    <row r="17" spans="2:15" ht="12.75" customHeight="1">
      <c r="B17" s="16">
        <f>'[10]Avoided Costs'!B11</f>
        <v>2022</v>
      </c>
      <c r="C17" s="372">
        <f>'[10]Avoided Costs'!C11</f>
        <v>16.881138949524562</v>
      </c>
      <c r="D17" s="373">
        <f>'[10]Avoided Costs'!D11</f>
        <v>16.719215897871365</v>
      </c>
      <c r="E17" s="373">
        <f>'[10]Avoided Costs'!E11</f>
        <v>18.076510426751248</v>
      </c>
      <c r="F17" s="373">
        <f>'[10]Avoided Costs'!F11</f>
        <v>18.966015115314164</v>
      </c>
      <c r="G17" s="373">
        <f>'[10]Avoided Costs'!G11</f>
        <v>16.157899579729143</v>
      </c>
      <c r="H17" s="374">
        <f>'[10]Avoided Costs'!H11</f>
        <v>15.544917305573588</v>
      </c>
      <c r="I17" s="375">
        <f>'[10]Avoided Costs'!I11</f>
        <v>15.11236067399477</v>
      </c>
      <c r="J17" s="373">
        <f>'[10]Avoided Costs'!J11</f>
        <v>15.543464803179148</v>
      </c>
      <c r="K17" s="373">
        <f>'[10]Avoided Costs'!K11</f>
        <v>16.111188220024836</v>
      </c>
      <c r="L17" s="374">
        <f>'[10]Avoided Costs'!L11</f>
        <v>20.154224039619109</v>
      </c>
      <c r="M17" s="375">
        <f>'[10]Avoided Costs'!M11</f>
        <v>18.048187565226925</v>
      </c>
      <c r="N17" s="373">
        <f>'[10]Avoided Costs'!N11</f>
        <v>17.186383856644792</v>
      </c>
      <c r="O17" s="374">
        <f>'[10]Avoided Costs'!O11</f>
        <v>17.105764382962597</v>
      </c>
    </row>
    <row r="18" spans="2:15" ht="12.75" customHeight="1">
      <c r="B18" s="16">
        <f>'[10]Avoided Costs'!B12</f>
        <v>2023</v>
      </c>
      <c r="C18" s="372">
        <f>'[10]Avoided Costs'!C12</f>
        <v>18.589679642657114</v>
      </c>
      <c r="D18" s="373">
        <f>'[10]Avoided Costs'!D12</f>
        <v>17.341627971857928</v>
      </c>
      <c r="E18" s="373">
        <f>'[10]Avoided Costs'!E12</f>
        <v>17.564603058116756</v>
      </c>
      <c r="F18" s="373">
        <f>'[10]Avoided Costs'!F12</f>
        <v>20.070472342332625</v>
      </c>
      <c r="G18" s="373">
        <f>'[10]Avoided Costs'!G12</f>
        <v>16.932815922860176</v>
      </c>
      <c r="H18" s="374">
        <f>'[10]Avoided Costs'!H12</f>
        <v>16.732550133071808</v>
      </c>
      <c r="I18" s="375">
        <f>'[10]Avoided Costs'!I12</f>
        <v>16.820900168869223</v>
      </c>
      <c r="J18" s="373">
        <f>'[10]Avoided Costs'!J12</f>
        <v>18.268947355208134</v>
      </c>
      <c r="K18" s="373">
        <f>'[10]Avoided Costs'!K12</f>
        <v>19.895074256071542</v>
      </c>
      <c r="L18" s="374">
        <f>'[10]Avoided Costs'!L12</f>
        <v>22.089774004934604</v>
      </c>
      <c r="M18" s="375">
        <f>'[10]Avoided Costs'!M12</f>
        <v>20.129944849458404</v>
      </c>
      <c r="N18" s="373">
        <f>'[10]Avoided Costs'!N12</f>
        <v>19.033003822464423</v>
      </c>
      <c r="O18" s="374">
        <f>'[10]Avoided Costs'!O12</f>
        <v>18.314565894570915</v>
      </c>
    </row>
    <row r="19" spans="2:15" ht="12.75" customHeight="1">
      <c r="B19" s="16">
        <f>'[10]Avoided Costs'!B13</f>
        <v>2024</v>
      </c>
      <c r="C19" s="372">
        <f>'[10]Avoided Costs'!C13</f>
        <v>19.709240300900312</v>
      </c>
      <c r="D19" s="373">
        <f>'[10]Avoided Costs'!D13</f>
        <v>17.178749133503274</v>
      </c>
      <c r="E19" s="373">
        <f>'[10]Avoided Costs'!E13</f>
        <v>19.900598477778697</v>
      </c>
      <c r="F19" s="373">
        <f>'[10]Avoided Costs'!F13</f>
        <v>22.103039547149301</v>
      </c>
      <c r="G19" s="373">
        <f>'[10]Avoided Costs'!G13</f>
        <v>17.653780047811399</v>
      </c>
      <c r="H19" s="374">
        <f>'[10]Avoided Costs'!H13</f>
        <v>17.049536220790131</v>
      </c>
      <c r="I19" s="375">
        <f>'[10]Avoided Costs'!I13</f>
        <v>17.761373647286437</v>
      </c>
      <c r="J19" s="373">
        <f>'[10]Avoided Costs'!J13</f>
        <v>19.774746943436487</v>
      </c>
      <c r="K19" s="373">
        <f>'[10]Avoided Costs'!K13</f>
        <v>23.637007692284708</v>
      </c>
      <c r="L19" s="374">
        <f>'[10]Avoided Costs'!L13</f>
        <v>21.486056930281912</v>
      </c>
      <c r="M19" s="375">
        <f>'[10]Avoided Costs'!M13</f>
        <v>20.902000555728545</v>
      </c>
      <c r="N19" s="373">
        <f>'[10]Avoided Costs'!N13</f>
        <v>19.49506781982458</v>
      </c>
      <c r="O19" s="374">
        <f>'[10]Avoided Costs'!O13</f>
        <v>18.671075791460805</v>
      </c>
    </row>
    <row r="20" spans="2:15" ht="12.75" customHeight="1">
      <c r="B20" s="16">
        <f>'[10]Avoided Costs'!B14</f>
        <v>2025</v>
      </c>
      <c r="C20" s="372">
        <f>'[10]Avoided Costs'!C14</f>
        <v>20.436374024080369</v>
      </c>
      <c r="D20" s="373">
        <f>'[10]Avoided Costs'!D14</f>
        <v>19.440162251885731</v>
      </c>
      <c r="E20" s="373">
        <f>'[10]Avoided Costs'!E14</f>
        <v>21.072161880823476</v>
      </c>
      <c r="F20" s="373">
        <f>'[10]Avoided Costs'!F14</f>
        <v>23.111462601778182</v>
      </c>
      <c r="G20" s="373">
        <f>'[10]Avoided Costs'!G14</f>
        <v>19.085320008356341</v>
      </c>
      <c r="H20" s="374">
        <f>'[10]Avoided Costs'!H14</f>
        <v>18.124210354640724</v>
      </c>
      <c r="I20" s="375">
        <f>'[10]Avoided Costs'!I14</f>
        <v>18.670734425680276</v>
      </c>
      <c r="J20" s="373">
        <f>'[10]Avoided Costs'!J14</f>
        <v>19.710389905933162</v>
      </c>
      <c r="K20" s="373">
        <f>'[10]Avoided Costs'!K14</f>
        <v>21.113066792798634</v>
      </c>
      <c r="L20" s="374">
        <f>'[10]Avoided Costs'!L14</f>
        <v>22.8157871338096</v>
      </c>
      <c r="M20" s="375">
        <f>'[10]Avoided Costs'!M14</f>
        <v>21.972788434127139</v>
      </c>
      <c r="N20" s="373">
        <f>'[10]Avoided Costs'!N14</f>
        <v>22.445127456911074</v>
      </c>
      <c r="O20" s="374">
        <f>'[10]Avoided Costs'!O14</f>
        <v>19.076937445787145</v>
      </c>
    </row>
    <row r="21" spans="2:15" ht="12.75" customHeight="1">
      <c r="B21" s="16">
        <f>'[10]Avoided Costs'!B15</f>
        <v>2026</v>
      </c>
      <c r="C21" s="372">
        <f>'[10]Avoided Costs'!C15</f>
        <v>20.85845087367716</v>
      </c>
      <c r="D21" s="373">
        <f>'[10]Avoided Costs'!D15</f>
        <v>20.946740771277742</v>
      </c>
      <c r="E21" s="373">
        <f>'[10]Avoided Costs'!E15</f>
        <v>21.625492798985405</v>
      </c>
      <c r="F21" s="373">
        <f>'[10]Avoided Costs'!F15</f>
        <v>23.301667182728924</v>
      </c>
      <c r="G21" s="373">
        <f>'[10]Avoided Costs'!G15</f>
        <v>19.31917104944197</v>
      </c>
      <c r="H21" s="374">
        <f>'[10]Avoided Costs'!H15</f>
        <v>18.727790693237896</v>
      </c>
      <c r="I21" s="375">
        <f>'[10]Avoided Costs'!I15</f>
        <v>20.056387246968274</v>
      </c>
      <c r="J21" s="373">
        <f>'[10]Avoided Costs'!J15</f>
        <v>21.148264414181572</v>
      </c>
      <c r="K21" s="373">
        <f>'[10]Avoided Costs'!K15</f>
        <v>18.437198408155083</v>
      </c>
      <c r="L21" s="374">
        <f>'[10]Avoided Costs'!L15</f>
        <v>24.802650750782352</v>
      </c>
      <c r="M21" s="375">
        <f>'[10]Avoided Costs'!M15</f>
        <v>22.549704963971486</v>
      </c>
      <c r="N21" s="373">
        <f>'[10]Avoided Costs'!N15</f>
        <v>21.333274159948918</v>
      </c>
      <c r="O21" s="374">
        <f>'[10]Avoided Costs'!O15</f>
        <v>19.178917824858601</v>
      </c>
    </row>
    <row r="22" spans="2:15" ht="12.75" customHeight="1">
      <c r="B22" s="16">
        <f>'[10]Avoided Costs'!B16</f>
        <v>2027</v>
      </c>
      <c r="C22" s="372">
        <f>'[10]Avoided Costs'!C16</f>
        <v>22.157224736911555</v>
      </c>
      <c r="D22" s="373">
        <f>'[10]Avoided Costs'!D16</f>
        <v>20.849291362589028</v>
      </c>
      <c r="E22" s="373">
        <f>'[10]Avoided Costs'!E16</f>
        <v>22.118015400636537</v>
      </c>
      <c r="F22" s="373">
        <f>'[10]Avoided Costs'!F16</f>
        <v>24.2196121777305</v>
      </c>
      <c r="G22" s="373">
        <f>'[10]Avoided Costs'!G16</f>
        <v>19.998303978785447</v>
      </c>
      <c r="H22" s="374">
        <f>'[10]Avoided Costs'!H16</f>
        <v>19.20848443814171</v>
      </c>
      <c r="I22" s="375">
        <f>'[10]Avoided Costs'!I16</f>
        <v>20.797487160278884</v>
      </c>
      <c r="J22" s="373">
        <f>'[10]Avoided Costs'!J16</f>
        <v>22.124894931065533</v>
      </c>
      <c r="K22" s="373">
        <f>'[10]Avoided Costs'!K16</f>
        <v>23.424875011085891</v>
      </c>
      <c r="L22" s="374">
        <f>'[10]Avoided Costs'!L16</f>
        <v>26.550958413021018</v>
      </c>
      <c r="M22" s="375">
        <f>'[10]Avoided Costs'!M16</f>
        <v>23.196431045419672</v>
      </c>
      <c r="N22" s="373">
        <f>'[10]Avoided Costs'!N16</f>
        <v>21.934410222909044</v>
      </c>
      <c r="O22" s="374">
        <f>'[10]Avoided Costs'!O16</f>
        <v>21.496395467832929</v>
      </c>
    </row>
    <row r="23" spans="2:15" ht="12.75" customHeight="1">
      <c r="B23" s="16">
        <f>'[10]Avoided Costs'!B17</f>
        <v>2028</v>
      </c>
      <c r="C23" s="372">
        <f>'[10]Avoided Costs'!C17</f>
        <v>23.278655591496271</v>
      </c>
      <c r="D23" s="373">
        <f>'[10]Avoided Costs'!D17</f>
        <v>22.880478959435276</v>
      </c>
      <c r="E23" s="373">
        <f>'[10]Avoided Costs'!E17</f>
        <v>23.25040343667623</v>
      </c>
      <c r="F23" s="373">
        <f>'[10]Avoided Costs'!F17</f>
        <v>24.619327519931776</v>
      </c>
      <c r="G23" s="373">
        <f>'[10]Avoided Costs'!G17</f>
        <v>21.116463417384569</v>
      </c>
      <c r="H23" s="374">
        <f>'[10]Avoided Costs'!H17</f>
        <v>21.423747890058781</v>
      </c>
      <c r="I23" s="375">
        <f>'[10]Avoided Costs'!I17</f>
        <v>21.260305777721864</v>
      </c>
      <c r="J23" s="373">
        <f>'[10]Avoided Costs'!J17</f>
        <v>24.035867080219507</v>
      </c>
      <c r="K23" s="373">
        <f>'[10]Avoided Costs'!K17</f>
        <v>24.13183864773152</v>
      </c>
      <c r="L23" s="374">
        <f>'[10]Avoided Costs'!L17</f>
        <v>25.750777028588303</v>
      </c>
      <c r="M23" s="375">
        <f>'[10]Avoided Costs'!M17</f>
        <v>24.504411856568847</v>
      </c>
      <c r="N23" s="373">
        <f>'[10]Avoided Costs'!N17</f>
        <v>23.353836000091103</v>
      </c>
      <c r="O23" s="374">
        <f>'[10]Avoided Costs'!O17</f>
        <v>24.737818910470981</v>
      </c>
    </row>
    <row r="24" spans="2:15" ht="12.75" customHeight="1">
      <c r="B24" s="16">
        <f>'[10]Avoided Costs'!B18</f>
        <v>2029</v>
      </c>
      <c r="C24" s="372">
        <f>'[10]Avoided Costs'!C18</f>
        <v>24.493555872947621</v>
      </c>
      <c r="D24" s="373">
        <f>'[10]Avoided Costs'!D18</f>
        <v>22.130537434195094</v>
      </c>
      <c r="E24" s="373">
        <f>'[10]Avoided Costs'!E18</f>
        <v>25.03274695428961</v>
      </c>
      <c r="F24" s="373">
        <f>'[10]Avoided Costs'!F18</f>
        <v>26.165753471720642</v>
      </c>
      <c r="G24" s="373">
        <f>'[10]Avoided Costs'!G18</f>
        <v>22.15844810424435</v>
      </c>
      <c r="H24" s="374">
        <f>'[10]Avoided Costs'!H18</f>
        <v>21.54962619912973</v>
      </c>
      <c r="I24" s="375">
        <f>'[10]Avoided Costs'!I18</f>
        <v>22.466696487075197</v>
      </c>
      <c r="J24" s="373">
        <f>'[10]Avoided Costs'!J18</f>
        <v>24.973039302611049</v>
      </c>
      <c r="K24" s="373">
        <f>'[10]Avoided Costs'!K18</f>
        <v>25.251409463832246</v>
      </c>
      <c r="L24" s="374">
        <f>'[10]Avoided Costs'!L18</f>
        <v>27.215631993139937</v>
      </c>
      <c r="M24" s="375">
        <f>'[10]Avoided Costs'!M18</f>
        <v>26.34891554503989</v>
      </c>
      <c r="N24" s="373">
        <f>'[10]Avoided Costs'!N18</f>
        <v>25.311506921347494</v>
      </c>
      <c r="O24" s="374">
        <f>'[10]Avoided Costs'!O18</f>
        <v>28.576869713328193</v>
      </c>
    </row>
    <row r="25" spans="2:15" ht="12.75" customHeight="1">
      <c r="B25" s="16">
        <f>'[10]Avoided Costs'!B19</f>
        <v>2030</v>
      </c>
      <c r="C25" s="372">
        <f>'[10]Avoided Costs'!C19</f>
        <v>27.195669451269342</v>
      </c>
      <c r="D25" s="373">
        <f>'[10]Avoided Costs'!D19</f>
        <v>30.033714890184044</v>
      </c>
      <c r="E25" s="373">
        <f>'[10]Avoided Costs'!E19</f>
        <v>28.658422351134501</v>
      </c>
      <c r="F25" s="373">
        <f>'[10]Avoided Costs'!F19</f>
        <v>27.089954030726016</v>
      </c>
      <c r="G25" s="373">
        <f>'[10]Avoided Costs'!G19</f>
        <v>23.609299045083706</v>
      </c>
      <c r="H25" s="374">
        <f>'[10]Avoided Costs'!H19</f>
        <v>24.368209705319714</v>
      </c>
      <c r="I25" s="375">
        <f>'[10]Avoided Costs'!I19</f>
        <v>24.202976211716074</v>
      </c>
      <c r="J25" s="373">
        <f>'[10]Avoided Costs'!J19</f>
        <v>28.284441390284385</v>
      </c>
      <c r="K25" s="373">
        <f>'[10]Avoided Costs'!K19</f>
        <v>28.602136408040867</v>
      </c>
      <c r="L25" s="374">
        <f>'[10]Avoided Costs'!L19</f>
        <v>29.54578529309293</v>
      </c>
      <c r="M25" s="375">
        <f>'[10]Avoided Costs'!M19</f>
        <v>28.30015652142399</v>
      </c>
      <c r="N25" s="373">
        <f>'[10]Avoided Costs'!N19</f>
        <v>26.780341124001939</v>
      </c>
      <c r="O25" s="374">
        <f>'[10]Avoided Costs'!O19</f>
        <v>33.624146303144542</v>
      </c>
    </row>
    <row r="26" spans="2:15" ht="12.75" customHeight="1">
      <c r="B26" s="16">
        <f>'[10]Avoided Costs'!B20</f>
        <v>2031</v>
      </c>
      <c r="C26" s="372">
        <f>'[10]Avoided Costs'!C20</f>
        <v>28.229998014755015</v>
      </c>
      <c r="D26" s="373">
        <f>'[10]Avoided Costs'!D20</f>
        <v>33.765371105086395</v>
      </c>
      <c r="E26" s="373">
        <f>'[10]Avoided Costs'!E20</f>
        <v>30.301261330627863</v>
      </c>
      <c r="F26" s="373">
        <f>'[10]Avoided Costs'!F20</f>
        <v>28.173979230777945</v>
      </c>
      <c r="G26" s="373">
        <f>'[10]Avoided Costs'!G20</f>
        <v>24.928505872302132</v>
      </c>
      <c r="H26" s="374">
        <f>'[10]Avoided Costs'!H20</f>
        <v>24.724874396085813</v>
      </c>
      <c r="I26" s="375">
        <f>'[10]Avoided Costs'!I20</f>
        <v>24.936179665549549</v>
      </c>
      <c r="J26" s="373">
        <f>'[10]Avoided Costs'!J20</f>
        <v>29.937753908997941</v>
      </c>
      <c r="K26" s="373">
        <f>'[10]Avoided Costs'!K20</f>
        <v>29.595108499892124</v>
      </c>
      <c r="L26" s="374">
        <f>'[10]Avoided Costs'!L20</f>
        <v>30.121865341885321</v>
      </c>
      <c r="M26" s="375">
        <f>'[10]Avoided Costs'!M20</f>
        <v>29.181902618974977</v>
      </c>
      <c r="N26" s="373">
        <f>'[10]Avoided Costs'!N20</f>
        <v>26.646684345252112</v>
      </c>
      <c r="O26" s="374">
        <f>'[10]Avoided Costs'!O20</f>
        <v>33.945107421624897</v>
      </c>
    </row>
    <row r="27" spans="2:15" ht="12.75" customHeight="1">
      <c r="B27" s="16">
        <f>'[10]Avoided Costs'!B21</f>
        <v>2032</v>
      </c>
      <c r="C27" s="372">
        <f>'[10]Avoided Costs'!C21</f>
        <v>29.778381559652534</v>
      </c>
      <c r="D27" s="373">
        <f>'[10]Avoided Costs'!D21</f>
        <v>35.117740797915246</v>
      </c>
      <c r="E27" s="373">
        <f>'[10]Avoided Costs'!E21</f>
        <v>31.332543255456191</v>
      </c>
      <c r="F27" s="373">
        <f>'[10]Avoided Costs'!F21</f>
        <v>29.312635308358633</v>
      </c>
      <c r="G27" s="373">
        <f>'[10]Avoided Costs'!G21</f>
        <v>25.834900499995218</v>
      </c>
      <c r="H27" s="374">
        <f>'[10]Avoided Costs'!H21</f>
        <v>27.361103532477951</v>
      </c>
      <c r="I27" s="375">
        <f>'[10]Avoided Costs'!I21</f>
        <v>25.719570800163698</v>
      </c>
      <c r="J27" s="373">
        <f>'[10]Avoided Costs'!J21</f>
        <v>32.304148647981002</v>
      </c>
      <c r="K27" s="373">
        <f>'[10]Avoided Costs'!K21</f>
        <v>31.025142415624259</v>
      </c>
      <c r="L27" s="374">
        <f>'[10]Avoided Costs'!L21</f>
        <v>30.439790548608229</v>
      </c>
      <c r="M27" s="375">
        <f>'[10]Avoided Costs'!M21</f>
        <v>30.335362411476829</v>
      </c>
      <c r="N27" s="373">
        <f>'[10]Avoided Costs'!N21</f>
        <v>29.638879909850477</v>
      </c>
      <c r="O27" s="374">
        <f>'[10]Avoided Costs'!O21</f>
        <v>37.915532730448234</v>
      </c>
    </row>
    <row r="28" spans="2:15" ht="12.75" customHeight="1">
      <c r="B28" s="16">
        <f>'[10]Avoided Costs'!B22</f>
        <v>2033</v>
      </c>
      <c r="C28" s="372">
        <f>'[10]Avoided Costs'!C22</f>
        <v>35.093513104678649</v>
      </c>
      <c r="D28" s="373">
        <f>'[10]Avoided Costs'!D22</f>
        <v>41.238833008794714</v>
      </c>
      <c r="E28" s="373">
        <f>'[10]Avoided Costs'!E22</f>
        <v>38.07190668168824</v>
      </c>
      <c r="F28" s="373">
        <f>'[10]Avoided Costs'!F22</f>
        <v>31.795120178180643</v>
      </c>
      <c r="G28" s="373">
        <f>'[10]Avoided Costs'!G22</f>
        <v>27.429253235768012</v>
      </c>
      <c r="H28" s="374">
        <f>'[10]Avoided Costs'!H22</f>
        <v>27.939586023596814</v>
      </c>
      <c r="I28" s="375">
        <f>'[10]Avoided Costs'!I22</f>
        <v>27.510805815932216</v>
      </c>
      <c r="J28" s="373">
        <f>'[10]Avoided Costs'!J22</f>
        <v>47.269651286255638</v>
      </c>
      <c r="K28" s="373">
        <f>'[10]Avoided Costs'!K22</f>
        <v>39.926912798549971</v>
      </c>
      <c r="L28" s="374">
        <f>'[10]Avoided Costs'!L22</f>
        <v>33.587960993447723</v>
      </c>
      <c r="M28" s="375">
        <f>'[10]Avoided Costs'!M22</f>
        <v>33.947605048857248</v>
      </c>
      <c r="N28" s="373">
        <f>'[10]Avoided Costs'!N22</f>
        <v>35.260604857617352</v>
      </c>
      <c r="O28" s="374">
        <f>'[10]Avoided Costs'!O22</f>
        <v>51.466509834664222</v>
      </c>
    </row>
    <row r="29" spans="2:15" ht="12.75" customHeight="1">
      <c r="B29" s="16">
        <f>'[10]Avoided Costs'!B23</f>
        <v>2034</v>
      </c>
      <c r="C29" s="372">
        <f>'[10]Avoided Costs'!C23</f>
        <v>40.346960169377851</v>
      </c>
      <c r="D29" s="373">
        <f>'[10]Avoided Costs'!D23</f>
        <v>50.756602254199386</v>
      </c>
      <c r="E29" s="373">
        <f>'[10]Avoided Costs'!E23</f>
        <v>43.97222241525219</v>
      </c>
      <c r="F29" s="373">
        <f>'[10]Avoided Costs'!F23</f>
        <v>35.677110276836991</v>
      </c>
      <c r="G29" s="373">
        <f>'[10]Avoided Costs'!G23</f>
        <v>29.18496500577319</v>
      </c>
      <c r="H29" s="374">
        <f>'[10]Avoided Costs'!H23</f>
        <v>32.362596465901426</v>
      </c>
      <c r="I29" s="375">
        <f>'[10]Avoided Costs'!I23</f>
        <v>28.912214864576907</v>
      </c>
      <c r="J29" s="373">
        <f>'[10]Avoided Costs'!J23</f>
        <v>59.005220150831519</v>
      </c>
      <c r="K29" s="373">
        <f>'[10]Avoided Costs'!K23</f>
        <v>46.201680456708779</v>
      </c>
      <c r="L29" s="374">
        <f>'[10]Avoided Costs'!L23</f>
        <v>36.133050976891354</v>
      </c>
      <c r="M29" s="375">
        <f>'[10]Avoided Costs'!M23</f>
        <v>42.048139899490039</v>
      </c>
      <c r="N29" s="373">
        <f>'[10]Avoided Costs'!N23</f>
        <v>42.191562329409997</v>
      </c>
      <c r="O29" s="374">
        <f>'[10]Avoided Costs'!O23</f>
        <v>54.413016404765607</v>
      </c>
    </row>
    <row r="30" spans="2:15" ht="12.75" customHeight="1">
      <c r="B30" s="16">
        <f>'[10]Avoided Costs'!B24</f>
        <v>2035</v>
      </c>
      <c r="C30" s="372">
        <f>'[10]Avoided Costs'!C24</f>
        <v>-6.5026899201630309E-2</v>
      </c>
      <c r="D30" s="373">
        <f>'[10]Avoided Costs'!D24</f>
        <v>-8.9596085866808256E-2</v>
      </c>
      <c r="E30" s="373">
        <f>'[10]Avoided Costs'!E24</f>
        <v>-0.11197752188096603</v>
      </c>
      <c r="F30" s="373">
        <f>'[10]Avoided Costs'!F24</f>
        <v>-0.1807440337277797</v>
      </c>
      <c r="G30" s="373">
        <f>'[10]Avoided Costs'!G24</f>
        <v>-0.24331131203396275</v>
      </c>
      <c r="H30" s="374">
        <f>'[10]Avoided Costs'!H24</f>
        <v>-7.8985873414750857E-2</v>
      </c>
      <c r="I30" s="375">
        <f>'[10]Avoided Costs'!I24</f>
        <v>-6.409970250491967E-2</v>
      </c>
      <c r="J30" s="373">
        <f>'[10]Avoided Costs'!J24</f>
        <v>0.131209542300572</v>
      </c>
      <c r="K30" s="373">
        <f>'[10]Avoided Costs'!K24</f>
        <v>8.0728077713610839E-3</v>
      </c>
      <c r="L30" s="374">
        <f>'[10]Avoided Costs'!L24</f>
        <v>-8.5057036832457675E-2</v>
      </c>
      <c r="M30" s="375">
        <f>'[10]Avoided Costs'!M24</f>
        <v>5.7796069845138985E-2</v>
      </c>
      <c r="N30" s="373">
        <f>'[10]Avoided Costs'!N24</f>
        <v>-0.13481686679384824</v>
      </c>
      <c r="O30" s="374">
        <f>'[10]Avoided Costs'!O24</f>
        <v>-8.6436000471519586E-2</v>
      </c>
    </row>
    <row r="31" spans="2:15" ht="12.75" customHeight="1">
      <c r="B31" s="16">
        <f>'[10]Avoided Costs'!B25</f>
        <v>2036</v>
      </c>
      <c r="C31" s="372">
        <f>'[10]Avoided Costs'!C25</f>
        <v>-8.7947147396313097E-2</v>
      </c>
      <c r="D31" s="373">
        <f>'[10]Avoided Costs'!D25</f>
        <v>-8.11357767664556E-2</v>
      </c>
      <c r="E31" s="373">
        <f>'[10]Avoided Costs'!E25</f>
        <v>-0.10254128241069396</v>
      </c>
      <c r="F31" s="373">
        <f>'[10]Avoided Costs'!F25</f>
        <v>-0.15470903137263639</v>
      </c>
      <c r="G31" s="373">
        <f>'[10]Avoided Costs'!G25</f>
        <v>-0.21149215009528916</v>
      </c>
      <c r="H31" s="374">
        <f>'[10]Avoided Costs'!H25</f>
        <v>-0.17966091319739655</v>
      </c>
      <c r="I31" s="375">
        <f>'[10]Avoided Costs'!I25</f>
        <v>-0.17248509637480575</v>
      </c>
      <c r="J31" s="373">
        <f>'[10]Avoided Costs'!J25</f>
        <v>5.1682091900956267E-2</v>
      </c>
      <c r="K31" s="373">
        <f>'[10]Avoided Costs'!K25</f>
        <v>6.1120712162546227E-2</v>
      </c>
      <c r="L31" s="374">
        <f>'[10]Avoided Costs'!L25</f>
        <v>-6.4761454515903677E-2</v>
      </c>
      <c r="M31" s="375">
        <f>'[10]Avoided Costs'!M25</f>
        <v>-5.4903435918255541E-2</v>
      </c>
      <c r="N31" s="373">
        <f>'[10]Avoided Costs'!N25</f>
        <v>-6.9785698106567873E-2</v>
      </c>
      <c r="O31" s="374">
        <f>'[10]Avoided Costs'!O25</f>
        <v>-4.9275432352897226E-2</v>
      </c>
    </row>
    <row r="32" spans="2:15" ht="12.75" hidden="1" customHeight="1">
      <c r="B32" s="281">
        <f>'[11]Avoided Costs'!B26</f>
        <v>2037</v>
      </c>
      <c r="C32" s="376">
        <f>'[11]Avoided Costs'!C26</f>
        <v>0</v>
      </c>
      <c r="D32" s="377">
        <f>'[11]Avoided Costs'!D26</f>
        <v>0</v>
      </c>
      <c r="E32" s="377">
        <f>'[11]Avoided Costs'!E26</f>
        <v>0</v>
      </c>
      <c r="F32" s="377">
        <f>'[11]Avoided Costs'!F26</f>
        <v>0</v>
      </c>
      <c r="G32" s="377">
        <f>'[11]Avoided Costs'!G26</f>
        <v>0</v>
      </c>
      <c r="H32" s="378">
        <f>'[11]Avoided Costs'!H26</f>
        <v>0</v>
      </c>
      <c r="I32" s="379">
        <f>'[11]Avoided Costs'!I26</f>
        <v>0</v>
      </c>
      <c r="J32" s="377">
        <f>'[11]Avoided Costs'!J26</f>
        <v>0</v>
      </c>
      <c r="K32" s="377">
        <f>'[11]Avoided Costs'!K26</f>
        <v>0</v>
      </c>
      <c r="L32" s="378">
        <f>'[11]Avoided Costs'!L26</f>
        <v>0</v>
      </c>
      <c r="M32" s="379">
        <f>'[11]Avoided Costs'!M26</f>
        <v>0</v>
      </c>
      <c r="N32" s="377">
        <f>'[11]Avoided Costs'!N26</f>
        <v>0</v>
      </c>
      <c r="O32" s="378">
        <f>'[11]Avoided Costs'!O26</f>
        <v>0</v>
      </c>
    </row>
    <row r="33" spans="2:16" ht="12.75" hidden="1" customHeight="1">
      <c r="D33" s="11"/>
      <c r="E33" s="11"/>
      <c r="F33" s="11"/>
      <c r="M33" s="380"/>
    </row>
    <row r="34" spans="2:16" hidden="1">
      <c r="B34" s="381"/>
      <c r="D34" s="382"/>
      <c r="E34" s="382"/>
      <c r="F34" s="382"/>
      <c r="G34" s="382"/>
      <c r="H34" s="382"/>
      <c r="I34" s="382"/>
      <c r="J34" s="382"/>
      <c r="K34" s="382"/>
      <c r="L34" s="382"/>
      <c r="M34" s="382"/>
      <c r="N34" s="382"/>
      <c r="O34" s="382"/>
      <c r="P34" s="382"/>
    </row>
    <row r="35" spans="2:16" hidden="1"/>
    <row r="36" spans="2:16" hidden="1"/>
    <row r="38" spans="2:16" hidden="1">
      <c r="C38" s="383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83"/>
    </row>
    <row r="40" spans="2:16">
      <c r="C40" s="383"/>
    </row>
    <row r="41" spans="2:16">
      <c r="C41" s="383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zoomScale="60" zoomScaleNormal="100" workbookViewId="0">
      <pane ySplit="10" topLeftCell="A13" activePane="bottomLeft" state="frozen"/>
      <selection activeCell="C14" sqref="C14"/>
      <selection pane="bottomLeft" activeCell="A13" sqref="A13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60" hidden="1" customWidth="1"/>
    <col min="12" max="12" width="10.33203125" style="160" hidden="1" customWidth="1"/>
    <col min="13" max="13" width="13.83203125" style="160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61" t="s">
        <v>37</v>
      </c>
    </row>
    <row r="5" spans="2:15" ht="15.75">
      <c r="B5" s="1" t="str">
        <f ca="1">'Table 1'!$B$5</f>
        <v>Utah 2017.Q1 Sch 38 Solar T - 80.0 MW and 31.1% CF</v>
      </c>
      <c r="C5" s="1"/>
      <c r="G5" s="162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3"/>
      <c r="H10" s="164"/>
    </row>
    <row r="11" spans="2:15" hidden="1">
      <c r="C11" s="13"/>
      <c r="G11" s="163"/>
      <c r="H11" s="164"/>
    </row>
    <row r="12" spans="2:15" hidden="1">
      <c r="C12" s="29"/>
      <c r="G12" s="163"/>
      <c r="H12" s="164"/>
    </row>
    <row r="13" spans="2:15" ht="6" customHeight="1">
      <c r="G13" s="165"/>
      <c r="H13" s="166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7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97</v>
      </c>
      <c r="I15" s="4" t="s">
        <v>98</v>
      </c>
      <c r="J15" s="4" t="s">
        <v>100</v>
      </c>
      <c r="N15" s="4" t="s">
        <v>98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8" t="s">
        <v>0</v>
      </c>
      <c r="M16" s="169" t="str">
        <f>IF(_30_Geo_West&gt;0,"IRP - Wyo NE",IF(_436_CCCT_WestMain&gt;0,"West Side","IRP - Utah Greenfield"))</f>
        <v>IRP - Utah Greenfield</v>
      </c>
      <c r="N16" s="169" t="s">
        <v>99</v>
      </c>
      <c r="O16" s="169" t="s">
        <v>100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70">
        <f t="shared" ref="K17:K64" si="4">YEAR(G17)</f>
        <v>2016</v>
      </c>
      <c r="M17" s="171">
        <v>47</v>
      </c>
      <c r="N17" s="171">
        <v>43</v>
      </c>
      <c r="O17" s="171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70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70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70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70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70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70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70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70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70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70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70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70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70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70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70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70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70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70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70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70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70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70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70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70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70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70">
        <f t="shared" si="4"/>
        <v>2018</v>
      </c>
    </row>
    <row r="44" spans="2:11">
      <c r="B44" s="172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70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70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70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70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70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70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70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70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70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70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70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70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70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70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70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70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70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70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70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70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70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70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70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70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70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70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70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70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70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70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70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70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70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70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70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70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70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70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70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70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70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70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70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70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70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70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70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70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70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70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70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70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70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70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70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70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70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70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70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70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70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70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70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70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70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70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70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70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70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70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70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70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70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70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70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70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70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70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70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70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70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70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70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70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70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70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70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70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70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70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70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70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70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70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70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70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70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70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70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70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70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70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70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70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70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70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70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70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70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70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70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70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70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70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70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70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70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70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70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70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70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70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70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70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70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70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70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70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70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70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70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70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70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70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70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70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70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70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70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70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70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70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70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70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70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70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70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70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70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70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70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70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70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70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70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70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70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70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70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70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70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70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70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70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70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70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70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70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70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70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70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70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70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70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70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70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70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70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70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70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70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70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70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70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70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70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70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70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70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70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70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70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70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70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70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70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70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70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70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70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70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70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70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70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70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70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70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70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70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70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70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70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70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70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70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70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70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70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70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70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70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70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70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70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70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70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70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70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70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70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70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70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70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70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70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70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70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70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70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70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70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70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70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70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70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70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70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70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70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70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70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70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70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70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70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70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70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70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70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70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70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70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70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70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70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70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70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70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70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70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70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70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70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70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70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70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70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70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70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70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70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70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70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70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70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70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70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70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70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70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70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70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70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70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70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70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70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70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70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70">
        <f t="shared" si="13"/>
        <v>2043</v>
      </c>
    </row>
    <row r="344" spans="7:11">
      <c r="G344" s="36"/>
      <c r="H344" s="40"/>
      <c r="K344" s="170"/>
    </row>
    <row r="345" spans="7:11">
      <c r="G345" s="36"/>
      <c r="H345" s="40"/>
      <c r="K345" s="170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66"/>
  <sheetViews>
    <sheetView view="pageBreakPreview" zoomScale="85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B3" sqref="B3"/>
    </sheetView>
  </sheetViews>
  <sheetFormatPr defaultRowHeight="12.75" outlineLevelRow="1"/>
  <cols>
    <col min="1" max="1" width="6.164062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9" width="9.33203125" style="73"/>
    <col min="20" max="20" width="12.33203125" style="73" bestFit="1" customWidth="1"/>
    <col min="21" max="16384" width="9.33203125" style="73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60"/>
      <c r="J1" s="160"/>
      <c r="K1" s="160"/>
    </row>
    <row r="2" spans="2:21" ht="5.25" customHeight="1"/>
    <row r="3" spans="2:21" ht="15.75">
      <c r="B3" s="1" t="str">
        <f>"Table "&amp;RIGHT('Table 4'!B3,1)+1</f>
        <v>Table 5</v>
      </c>
      <c r="C3" s="108"/>
      <c r="D3" s="108"/>
      <c r="E3" s="108"/>
      <c r="F3" s="108"/>
      <c r="G3" s="108"/>
      <c r="M3" s="73" t="s">
        <v>76</v>
      </c>
      <c r="O3" s="195"/>
    </row>
    <row r="4" spans="2:21">
      <c r="B4" s="108" t="str">
        <f ca="1">'Table 1'!B5</f>
        <v>Utah 2017.Q1 Sch 38 Solar T - 80.0 MW and 31.1% CF</v>
      </c>
      <c r="C4" s="108"/>
      <c r="D4" s="108"/>
      <c r="E4" s="108"/>
      <c r="F4" s="108"/>
      <c r="G4" s="108"/>
      <c r="M4" s="75" t="s">
        <v>154</v>
      </c>
    </row>
    <row r="5" spans="2:21">
      <c r="B5" s="108" t="str">
        <f>TEXT($K$5,"MMMM YYYY")&amp;"  through  "&amp;TEXT($K$6,"MMMM YYYY")</f>
        <v>January 2018  through  December 2037</v>
      </c>
      <c r="C5" s="108"/>
      <c r="D5" s="108"/>
      <c r="E5" s="108"/>
      <c r="F5" s="108"/>
      <c r="G5" s="108"/>
      <c r="J5" s="73" t="s">
        <v>57</v>
      </c>
      <c r="K5" s="74">
        <f>MIN(K13:K24)</f>
        <v>43101</v>
      </c>
      <c r="M5" s="73" t="s">
        <v>58</v>
      </c>
    </row>
    <row r="6" spans="2:21">
      <c r="B6" s="108" t="s">
        <v>59</v>
      </c>
      <c r="C6" s="108"/>
      <c r="D6" s="108"/>
      <c r="E6" s="108"/>
      <c r="F6" s="108"/>
      <c r="G6" s="108"/>
      <c r="J6" s="73" t="s">
        <v>60</v>
      </c>
      <c r="K6" s="74">
        <f>MAX(K13:K264)</f>
        <v>50375</v>
      </c>
      <c r="M6" s="75">
        <v>80</v>
      </c>
      <c r="N6" s="73" t="s">
        <v>41</v>
      </c>
    </row>
    <row r="7" spans="2:21">
      <c r="B7" s="279" t="s">
        <v>151</v>
      </c>
      <c r="C7" s="76">
        <f>NPV($K$9,C37:C216)</f>
        <v>44341446.619913824</v>
      </c>
      <c r="D7" s="76">
        <f t="shared" ref="D7:F7" si="0">NPV($K$9,D37:D216)</f>
        <v>0</v>
      </c>
      <c r="E7" s="76">
        <f t="shared" si="0"/>
        <v>44341446.619913824</v>
      </c>
      <c r="F7" s="191">
        <f t="shared" si="0"/>
        <v>2019917.9820249144</v>
      </c>
      <c r="G7" s="146">
        <f>($C7+D7)/$F7</f>
        <v>21.952102518272895</v>
      </c>
      <c r="M7" s="180">
        <f ca="1">SUM(OFFSET(F12,MATCH(K5,B13:B24,0),0,12))/(8760*Study_MW)</f>
        <v>0.31060559218036532</v>
      </c>
      <c r="N7" s="137" t="s">
        <v>46</v>
      </c>
      <c r="T7" s="191"/>
      <c r="U7" s="337"/>
    </row>
    <row r="8" spans="2:21">
      <c r="B8" s="173" t="str">
        <f>"Nominal NPV at "&amp;TEXT(J9,"0.00%")&amp;" Discount Rate"</f>
        <v>Nominal NPV at 6.57% Discount Rate</v>
      </c>
      <c r="J8" s="73" t="str">
        <f>'Table 1'!I41</f>
        <v>Discount Rate - 2017 IRP</v>
      </c>
      <c r="U8" s="337"/>
    </row>
    <row r="9" spans="2:21">
      <c r="B9" s="73" t="s">
        <v>150</v>
      </c>
      <c r="C9" s="76">
        <f>NPV($K$9,C13:C192)</f>
        <v>40947027.510826774</v>
      </c>
      <c r="D9" s="76">
        <f>NPV($K$9,D13:D192)</f>
        <v>0</v>
      </c>
      <c r="E9" s="76">
        <f>NPV($K$9,E13:E192)</f>
        <v>40947027.510826774</v>
      </c>
      <c r="F9" s="191">
        <f>NPV($K$9,F13:F192)</f>
        <v>2040121.0074118024</v>
      </c>
      <c r="G9" s="146">
        <f>($C9+D9)/$F9</f>
        <v>20.070881757535638</v>
      </c>
      <c r="J9" s="177">
        <f>'Table 1'!I42</f>
        <v>6.5699999999999995E-2</v>
      </c>
      <c r="K9" s="151">
        <f>((1+J9)^(1/12))-1</f>
        <v>5.3167389786501484E-3</v>
      </c>
      <c r="T9" s="191"/>
      <c r="U9" s="337"/>
    </row>
    <row r="10" spans="2:21">
      <c r="C10" s="76"/>
      <c r="D10" s="76"/>
      <c r="E10" s="76"/>
      <c r="F10" s="76"/>
      <c r="G10" s="146"/>
      <c r="N10" s="77"/>
    </row>
    <row r="11" spans="2:21">
      <c r="B11" s="150"/>
      <c r="C11" s="79" t="s">
        <v>22</v>
      </c>
      <c r="D11" s="80" t="s">
        <v>61</v>
      </c>
      <c r="E11" s="80" t="s">
        <v>62</v>
      </c>
      <c r="F11" s="80" t="s">
        <v>62</v>
      </c>
      <c r="G11" s="81" t="s">
        <v>70</v>
      </c>
    </row>
    <row r="12" spans="2:21">
      <c r="B12" s="85" t="s">
        <v>63</v>
      </c>
      <c r="C12" s="79" t="s">
        <v>64</v>
      </c>
      <c r="D12" s="83" t="str">
        <f>TEXT((SUM(F25:F72)/(8760*3+8784))/Study_MW,"0.0%")&amp;" CF"</f>
        <v>30.7% CF</v>
      </c>
      <c r="E12" s="84" t="s">
        <v>69</v>
      </c>
      <c r="F12" s="85" t="s">
        <v>65</v>
      </c>
      <c r="G12" s="83" t="str">
        <f>D12</f>
        <v>30.7% CF</v>
      </c>
      <c r="I12" s="80" t="s">
        <v>66</v>
      </c>
      <c r="J12" s="86" t="s">
        <v>0</v>
      </c>
      <c r="K12" s="86" t="s">
        <v>67</v>
      </c>
      <c r="L12" s="86" t="s">
        <v>66</v>
      </c>
      <c r="M12" s="86"/>
      <c r="N12" s="81"/>
      <c r="P12" s="73" t="s">
        <v>62</v>
      </c>
      <c r="Q12" s="73" t="s">
        <v>130</v>
      </c>
      <c r="R12" s="73" t="s">
        <v>131</v>
      </c>
    </row>
    <row r="13" spans="2:21">
      <c r="B13" s="92">
        <f>[10]NPC!$F$3</f>
        <v>43101</v>
      </c>
      <c r="C13" s="87">
        <f>IF(F13="","",-INDEX([10]Delta!$F$1:$EE$997,$L$13,$I13))</f>
        <v>243759.83189946413</v>
      </c>
      <c r="D13" s="88">
        <f>IF(ISNUMBER($F13),VLOOKUP($J13,'Table 1'!$B$13:$C$33,2,FALSE)/12*1000*Study_MW,"")</f>
        <v>0</v>
      </c>
      <c r="E13" s="89">
        <f>IF(ISNUMBER(C13+D13),C13+D13,"")</f>
        <v>243759.83189946413</v>
      </c>
      <c r="F13" s="87">
        <f>IF(INDEX([10]Delta!$F$1:$EE$997,$L$14,$I13)=0,"",INDEX([10]Delta!$F$1:$EE$997,$L$14,$I13))</f>
        <v>10533.986000000001</v>
      </c>
      <c r="G13" s="90">
        <f>IF(ISNUMBER($F13),E13/$F13,"")</f>
        <v>23.140322371746471</v>
      </c>
      <c r="I13" s="78">
        <v>1</v>
      </c>
      <c r="J13" s="91">
        <f>YEAR(B13)</f>
        <v>2018</v>
      </c>
      <c r="K13" s="92">
        <f t="shared" ref="K13:K24" si="1">IF(ISNUMBER(F13),B13,"")</f>
        <v>43101</v>
      </c>
      <c r="L13" s="73">
        <f>MATCH(M13,[10]Delta!$A$1:$A$997,FALSE)</f>
        <v>273</v>
      </c>
      <c r="M13" s="73" t="s">
        <v>68</v>
      </c>
      <c r="T13" s="339"/>
    </row>
    <row r="14" spans="2:21">
      <c r="B14" s="96">
        <f t="shared" ref="B14:B77" si="2">EDATE(B13,1)</f>
        <v>43132</v>
      </c>
      <c r="C14" s="93">
        <f>IF(F14="","",-INDEX([10]Delta!$F$1:$EE$997,$L$13,$I14))</f>
        <v>281350.71026204526</v>
      </c>
      <c r="D14" s="89">
        <f>IF(ISNUMBER($F14),VLOOKUP($J14,'Table 1'!$B$13:$C$33,2,FALSE)/12*1000*Study_MW,"")</f>
        <v>0</v>
      </c>
      <c r="E14" s="89">
        <f t="shared" ref="E14:E23" si="3">IF(ISNUMBER(C14+D14),C14+D14,"")</f>
        <v>281350.71026204526</v>
      </c>
      <c r="F14" s="93">
        <f>IF(INDEX([10]Delta!$F$1:$EE$997,$L$14,$I14)=0,"",INDEX([10]Delta!$F$1:$EE$997,$L$14,$I14))</f>
        <v>11789.456</v>
      </c>
      <c r="G14" s="94">
        <f t="shared" ref="G14:G77" si="4">IF(ISNUMBER($F14),E14/$F14,"")</f>
        <v>23.864604970920222</v>
      </c>
      <c r="I14" s="95">
        <f>I13+1</f>
        <v>2</v>
      </c>
      <c r="J14" s="91">
        <f t="shared" ref="J14:J77" si="5">YEAR(B14)</f>
        <v>2018</v>
      </c>
      <c r="K14" s="96">
        <f t="shared" si="1"/>
        <v>43132</v>
      </c>
      <c r="L14" s="73">
        <f>MATCH(M14,[10]Delta!$C$304:$C$507,FALSE)+ROW([10]Delta!$C$303)+2</f>
        <v>361</v>
      </c>
      <c r="M14" s="144" t="str">
        <f>CHOOSE([10]NPC!$EQ$77,[10]NPC!$EI$77,[10]NPC!$EK$77,[10]NPC!$EM$77,[10]NPC!$EO$77)</f>
        <v>QF - Sch38 - UT - Solar T</v>
      </c>
      <c r="T14" s="338"/>
    </row>
    <row r="15" spans="2:21">
      <c r="B15" s="96">
        <f t="shared" si="2"/>
        <v>43160</v>
      </c>
      <c r="C15" s="93">
        <f>IF(F15="","",-INDEX([10]Delta!$F$1:$EE$997,$L$13,$I15))</f>
        <v>404056.51105219126</v>
      </c>
      <c r="D15" s="89">
        <f>IF(ISNUMBER($F15),VLOOKUP($J15,'Table 1'!$B$13:$C$33,2,FALSE)/12*1000*Study_MW,"")</f>
        <v>0</v>
      </c>
      <c r="E15" s="89">
        <f t="shared" si="3"/>
        <v>404056.51105219126</v>
      </c>
      <c r="F15" s="93">
        <f>IF(INDEX([10]Delta!$F$1:$EE$997,$L$14,$I15)=0,"",INDEX([10]Delta!$F$1:$EE$997,$L$14,$I15))</f>
        <v>18361.082999999999</v>
      </c>
      <c r="G15" s="94">
        <f t="shared" si="4"/>
        <v>22.006137168063088</v>
      </c>
      <c r="I15" s="95">
        <f t="shared" ref="I15:I24" si="6">I14+1</f>
        <v>3</v>
      </c>
      <c r="J15" s="91">
        <f t="shared" si="5"/>
        <v>2018</v>
      </c>
      <c r="K15" s="96">
        <f t="shared" si="1"/>
        <v>43160</v>
      </c>
      <c r="T15" s="338"/>
    </row>
    <row r="16" spans="2:21">
      <c r="B16" s="96">
        <f t="shared" si="2"/>
        <v>43191</v>
      </c>
      <c r="C16" s="93">
        <f>IF(F16="","",-INDEX([10]Delta!$F$1:$EE$997,$L$13,$I16))</f>
        <v>371649.58326479793</v>
      </c>
      <c r="D16" s="89">
        <f>IF(ISNUMBER($F16),VLOOKUP($J16,'Table 1'!$B$13:$C$33,2,FALSE)/12*1000*Study_MW,"")</f>
        <v>0</v>
      </c>
      <c r="E16" s="89">
        <f t="shared" si="3"/>
        <v>371649.58326479793</v>
      </c>
      <c r="F16" s="93">
        <f>IF(INDEX([10]Delta!$F$1:$EE$997,$L$14,$I16)=0,"",INDEX([10]Delta!$F$1:$EE$997,$L$14,$I16))</f>
        <v>21207.119999999999</v>
      </c>
      <c r="G16" s="94">
        <f t="shared" si="4"/>
        <v>17.524755047587693</v>
      </c>
      <c r="I16" s="95">
        <f t="shared" si="6"/>
        <v>4</v>
      </c>
      <c r="J16" s="91">
        <f t="shared" si="5"/>
        <v>2018</v>
      </c>
      <c r="K16" s="96">
        <f t="shared" si="1"/>
        <v>43191</v>
      </c>
      <c r="L16" s="91">
        <f>YEAR(B13)</f>
        <v>2018</v>
      </c>
      <c r="M16" s="73">
        <f>SUMIF($J$13:$J$264,L16,$C$13:$C$264)</f>
        <v>4190203.1840599328</v>
      </c>
      <c r="N16" s="73">
        <f>SUMIF($J$13:$J$264,L16,$D$13:$D$264)</f>
        <v>0</v>
      </c>
      <c r="O16" s="73">
        <f t="shared" ref="O16:O25" si="7">SUMIF($J$13:$J$264,L16,$F$13:$F$264)</f>
        <v>217672.399</v>
      </c>
      <c r="P16" s="194">
        <f t="shared" ref="P16:P25" si="8">(M16+N16)/O16</f>
        <v>19.25004365877335</v>
      </c>
      <c r="Q16" s="269">
        <f>M16/O16</f>
        <v>19.25004365877335</v>
      </c>
      <c r="R16" s="269">
        <f>IFERROR(N16/O16,0)</f>
        <v>0</v>
      </c>
      <c r="T16" s="338"/>
    </row>
    <row r="17" spans="2:20">
      <c r="B17" s="96">
        <f t="shared" si="2"/>
        <v>43221</v>
      </c>
      <c r="C17" s="93">
        <f>IF(F17="","",-INDEX([10]Delta!$F$1:$EE$997,$L$13,$I17))</f>
        <v>397296.58640107512</v>
      </c>
      <c r="D17" s="89">
        <f>IF(ISNUMBER($F17),VLOOKUP($J17,'Table 1'!$B$13:$C$33,2,FALSE)/12*1000*Study_MW,"")</f>
        <v>0</v>
      </c>
      <c r="E17" s="89">
        <f t="shared" si="3"/>
        <v>397296.58640107512</v>
      </c>
      <c r="F17" s="93">
        <f>IF(INDEX([10]Delta!$F$1:$EE$997,$L$14,$I17)=0,"",INDEX([10]Delta!$F$1:$EE$997,$L$14,$I17))</f>
        <v>24548.807000000001</v>
      </c>
      <c r="G17" s="94">
        <f t="shared" si="4"/>
        <v>16.183946796317848</v>
      </c>
      <c r="I17" s="95">
        <f t="shared" si="6"/>
        <v>5</v>
      </c>
      <c r="J17" s="91">
        <f t="shared" si="5"/>
        <v>2018</v>
      </c>
      <c r="K17" s="96">
        <f t="shared" si="1"/>
        <v>43221</v>
      </c>
      <c r="L17" s="91">
        <f>L16+1</f>
        <v>2019</v>
      </c>
      <c r="M17" s="73">
        <f>SUMIF($J$13:$J$264,L17,$C$13:$C$264)</f>
        <v>3653533.2000260204</v>
      </c>
      <c r="N17" s="73">
        <f t="shared" ref="N17:N35" si="9">SUMIF($J$13:$J$264,L17,$D$13:$D$264)</f>
        <v>0</v>
      </c>
      <c r="O17" s="73">
        <f t="shared" si="7"/>
        <v>216584.21599999999</v>
      </c>
      <c r="P17" s="194">
        <f t="shared" si="8"/>
        <v>16.868880232832943</v>
      </c>
      <c r="Q17" s="269">
        <f t="shared" ref="Q17:Q33" si="10">M17/O17</f>
        <v>16.868880232832943</v>
      </c>
      <c r="R17" s="269">
        <f t="shared" ref="R17:R33" si="11">IFERROR(N17/O17,0)</f>
        <v>0</v>
      </c>
      <c r="T17" s="338"/>
    </row>
    <row r="18" spans="2:20">
      <c r="B18" s="96">
        <f t="shared" si="2"/>
        <v>43252</v>
      </c>
      <c r="C18" s="93">
        <f>IF(F18="","",-INDEX([10]Delta!$F$1:$EE$997,$L$13,$I18))</f>
        <v>430226.46600466967</v>
      </c>
      <c r="D18" s="89">
        <f>IF(ISNUMBER($F18),VLOOKUP($J18,'Table 1'!$B$13:$C$33,2,FALSE)/12*1000*Study_MW,"")</f>
        <v>0</v>
      </c>
      <c r="E18" s="89">
        <f t="shared" si="3"/>
        <v>430226.46600466967</v>
      </c>
      <c r="F18" s="93">
        <f>IF(INDEX([10]Delta!$F$1:$EE$997,$L$14,$I18)=0,"",INDEX([10]Delta!$F$1:$EE$997,$L$14,$I18))</f>
        <v>26080.38</v>
      </c>
      <c r="G18" s="94">
        <f t="shared" si="4"/>
        <v>16.496173215446618</v>
      </c>
      <c r="I18" s="95">
        <f t="shared" si="6"/>
        <v>6</v>
      </c>
      <c r="J18" s="91">
        <f t="shared" si="5"/>
        <v>2018</v>
      </c>
      <c r="K18" s="96">
        <f t="shared" si="1"/>
        <v>43252</v>
      </c>
      <c r="L18" s="91">
        <f t="shared" ref="L18:L35" si="12">L17+1</f>
        <v>2020</v>
      </c>
      <c r="M18" s="73">
        <f t="shared" ref="M18:M35" si="13">SUMIF($J$13:$J$264,L18,$C$13:$C$264)</f>
        <v>3162465.3591382354</v>
      </c>
      <c r="N18" s="73">
        <f t="shared" si="9"/>
        <v>0</v>
      </c>
      <c r="O18" s="73">
        <f t="shared" si="7"/>
        <v>215918.05200000003</v>
      </c>
      <c r="P18" s="194">
        <f t="shared" si="8"/>
        <v>14.646600086676566</v>
      </c>
      <c r="Q18" s="269">
        <f t="shared" si="10"/>
        <v>14.646600086676566</v>
      </c>
      <c r="R18" s="269">
        <f t="shared" si="11"/>
        <v>0</v>
      </c>
      <c r="T18" s="338"/>
    </row>
    <row r="19" spans="2:20">
      <c r="B19" s="96">
        <f t="shared" si="2"/>
        <v>43282</v>
      </c>
      <c r="C19" s="93">
        <f>IF(F19="","",-INDEX([10]Delta!$F$1:$EE$997,$L$13,$I19))</f>
        <v>513693.95500671864</v>
      </c>
      <c r="D19" s="89">
        <f>IF(ISNUMBER($F19),VLOOKUP($J19,'Table 1'!$B$13:$C$33,2,FALSE)/12*1000*Study_MW,"")</f>
        <v>0</v>
      </c>
      <c r="E19" s="89">
        <f t="shared" si="3"/>
        <v>513693.95500671864</v>
      </c>
      <c r="F19" s="93">
        <f>IF(INDEX([10]Delta!$F$1:$EE$997,$L$14,$I19)=0,"",INDEX([10]Delta!$F$1:$EE$997,$L$14,$I19))</f>
        <v>23606.065999999999</v>
      </c>
      <c r="G19" s="94">
        <f t="shared" si="4"/>
        <v>21.761099668480071</v>
      </c>
      <c r="I19" s="95">
        <f t="shared" si="6"/>
        <v>7</v>
      </c>
      <c r="J19" s="91">
        <f t="shared" si="5"/>
        <v>2018</v>
      </c>
      <c r="K19" s="96">
        <f t="shared" si="1"/>
        <v>43282</v>
      </c>
      <c r="L19" s="91">
        <f t="shared" si="12"/>
        <v>2021</v>
      </c>
      <c r="M19" s="73">
        <f t="shared" si="13"/>
        <v>3415097.8125502318</v>
      </c>
      <c r="N19" s="73">
        <f t="shared" si="9"/>
        <v>0</v>
      </c>
      <c r="O19" s="73">
        <f t="shared" si="7"/>
        <v>214423.94299999997</v>
      </c>
      <c r="P19" s="194">
        <f t="shared" si="8"/>
        <v>15.926849235069948</v>
      </c>
      <c r="Q19" s="269">
        <f t="shared" si="10"/>
        <v>15.926849235069948</v>
      </c>
      <c r="R19" s="269">
        <f t="shared" si="11"/>
        <v>0</v>
      </c>
      <c r="T19" s="338"/>
    </row>
    <row r="20" spans="2:20">
      <c r="B20" s="96">
        <f t="shared" si="2"/>
        <v>43313</v>
      </c>
      <c r="C20" s="93">
        <f>IF(F20="","",-INDEX([10]Delta!$F$1:$EE$997,$L$13,$I20))</f>
        <v>506751.03113952279</v>
      </c>
      <c r="D20" s="89">
        <f>IF(ISNUMBER($F20),VLOOKUP($J20,'Table 1'!$B$13:$C$33,2,FALSE)/12*1000*Study_MW,"")</f>
        <v>0</v>
      </c>
      <c r="E20" s="89">
        <f t="shared" si="3"/>
        <v>506751.03113952279</v>
      </c>
      <c r="F20" s="93">
        <f>IF(INDEX([10]Delta!$F$1:$EE$997,$L$14,$I20)=0,"",INDEX([10]Delta!$F$1:$EE$997,$L$14,$I20))</f>
        <v>23644.444</v>
      </c>
      <c r="G20" s="94">
        <f t="shared" si="4"/>
        <v>21.432139877745605</v>
      </c>
      <c r="I20" s="95">
        <f t="shared" si="6"/>
        <v>8</v>
      </c>
      <c r="J20" s="91">
        <f t="shared" si="5"/>
        <v>2018</v>
      </c>
      <c r="K20" s="96">
        <f t="shared" si="1"/>
        <v>43313</v>
      </c>
      <c r="L20" s="91">
        <f t="shared" si="12"/>
        <v>2022</v>
      </c>
      <c r="M20" s="73">
        <f t="shared" si="13"/>
        <v>3601618.933165893</v>
      </c>
      <c r="N20" s="73">
        <f t="shared" si="9"/>
        <v>0</v>
      </c>
      <c r="O20" s="73">
        <f t="shared" si="7"/>
        <v>213351.655</v>
      </c>
      <c r="P20" s="194">
        <f t="shared" si="8"/>
        <v>16.881138949523933</v>
      </c>
      <c r="Q20" s="269">
        <f t="shared" si="10"/>
        <v>16.881138949523933</v>
      </c>
      <c r="R20" s="269">
        <f t="shared" si="11"/>
        <v>0</v>
      </c>
      <c r="T20" s="338"/>
    </row>
    <row r="21" spans="2:20">
      <c r="B21" s="96">
        <f t="shared" si="2"/>
        <v>43344</v>
      </c>
      <c r="C21" s="93">
        <f>IF(F21="","",-INDEX([10]Delta!$F$1:$EE$997,$L$13,$I21))</f>
        <v>363455.58865581453</v>
      </c>
      <c r="D21" s="89">
        <f>IF(ISNUMBER($F21),VLOOKUP($J21,'Table 1'!$B$13:$C$33,2,FALSE)/12*1000*Study_MW,"")</f>
        <v>0</v>
      </c>
      <c r="E21" s="89">
        <f t="shared" si="3"/>
        <v>363455.58865581453</v>
      </c>
      <c r="F21" s="93">
        <f>IF(INDEX([10]Delta!$F$1:$EE$997,$L$14,$I21)=0,"",INDEX([10]Delta!$F$1:$EE$997,$L$14,$I21))</f>
        <v>20842.38</v>
      </c>
      <c r="G21" s="94">
        <f t="shared" si="4"/>
        <v>17.43829584988924</v>
      </c>
      <c r="I21" s="95">
        <f t="shared" si="6"/>
        <v>9</v>
      </c>
      <c r="J21" s="91">
        <f t="shared" si="5"/>
        <v>2018</v>
      </c>
      <c r="K21" s="96">
        <f t="shared" si="1"/>
        <v>43344</v>
      </c>
      <c r="L21" s="91">
        <f t="shared" si="12"/>
        <v>2023</v>
      </c>
      <c r="M21" s="73">
        <f t="shared" si="13"/>
        <v>3946307.8192311376</v>
      </c>
      <c r="N21" s="73">
        <f t="shared" si="9"/>
        <v>0</v>
      </c>
      <c r="O21" s="73">
        <f t="shared" si="7"/>
        <v>212284.875</v>
      </c>
      <c r="P21" s="194">
        <f t="shared" si="8"/>
        <v>18.589679642655359</v>
      </c>
      <c r="Q21" s="269">
        <f t="shared" si="10"/>
        <v>18.589679642655359</v>
      </c>
      <c r="R21" s="269">
        <f t="shared" si="11"/>
        <v>0</v>
      </c>
      <c r="T21" s="338"/>
    </row>
    <row r="22" spans="2:20">
      <c r="B22" s="96">
        <f t="shared" si="2"/>
        <v>43374</v>
      </c>
      <c r="C22" s="93">
        <f>IF(F22="","",-INDEX([10]Delta!$F$1:$EE$997,$L$13,$I22))</f>
        <v>305072.2503233999</v>
      </c>
      <c r="D22" s="89">
        <f>IF(ISNUMBER($F22),VLOOKUP($J22,'Table 1'!$B$13:$C$33,2,FALSE)/12*1000*Study_MW,"")</f>
        <v>0</v>
      </c>
      <c r="E22" s="89">
        <f t="shared" si="3"/>
        <v>305072.2503233999</v>
      </c>
      <c r="F22" s="93">
        <f>IF(INDEX([10]Delta!$F$1:$EE$997,$L$14,$I22)=0,"",INDEX([10]Delta!$F$1:$EE$997,$L$14,$I22))</f>
        <v>16897.418000000001</v>
      </c>
      <c r="G22" s="94">
        <f t="shared" si="4"/>
        <v>18.05437081117363</v>
      </c>
      <c r="I22" s="95">
        <f t="shared" si="6"/>
        <v>10</v>
      </c>
      <c r="J22" s="91">
        <f t="shared" si="5"/>
        <v>2018</v>
      </c>
      <c r="K22" s="96">
        <f t="shared" si="1"/>
        <v>43374</v>
      </c>
      <c r="L22" s="91">
        <f t="shared" si="12"/>
        <v>2024</v>
      </c>
      <c r="M22" s="73">
        <f t="shared" si="13"/>
        <v>4171108.8997459561</v>
      </c>
      <c r="N22" s="73">
        <f t="shared" si="9"/>
        <v>0</v>
      </c>
      <c r="O22" s="73">
        <f t="shared" si="7"/>
        <v>211632.15</v>
      </c>
      <c r="P22" s="194">
        <f t="shared" si="8"/>
        <v>19.709240300899253</v>
      </c>
      <c r="Q22" s="269">
        <f t="shared" si="10"/>
        <v>19.709240300899253</v>
      </c>
      <c r="R22" s="269">
        <f t="shared" si="11"/>
        <v>0</v>
      </c>
      <c r="T22" s="338"/>
    </row>
    <row r="23" spans="2:20">
      <c r="B23" s="96">
        <f t="shared" si="2"/>
        <v>43405</v>
      </c>
      <c r="C23" s="93">
        <f>IF(F23="","",-INDEX([10]Delta!$F$1:$EE$997,$L$13,$I23))</f>
        <v>204340.15332823992</v>
      </c>
      <c r="D23" s="89">
        <f>IF(F23&lt;&gt;0,VLOOKUP($J23,'Table 1'!$B$13:$C$33,2,FALSE)/12*1000*Study_MW,0)</f>
        <v>0</v>
      </c>
      <c r="E23" s="89">
        <f t="shared" si="3"/>
        <v>204340.15332823992</v>
      </c>
      <c r="F23" s="93">
        <f>IF(INDEX([10]Delta!$F$1:$EE$997,$L$14,$I23)=0,"",INDEX([10]Delta!$F$1:$EE$997,$L$14,$I23))</f>
        <v>11381.16</v>
      </c>
      <c r="G23" s="94">
        <f t="shared" si="4"/>
        <v>17.954246608275422</v>
      </c>
      <c r="I23" s="95">
        <f t="shared" si="6"/>
        <v>11</v>
      </c>
      <c r="J23" s="91">
        <f t="shared" si="5"/>
        <v>2018</v>
      </c>
      <c r="K23" s="96">
        <f t="shared" si="1"/>
        <v>43405</v>
      </c>
      <c r="L23" s="91">
        <f t="shared" si="12"/>
        <v>2025</v>
      </c>
      <c r="M23" s="73">
        <f t="shared" si="13"/>
        <v>4295064.9688349813</v>
      </c>
      <c r="N23" s="73">
        <f t="shared" si="9"/>
        <v>0</v>
      </c>
      <c r="O23" s="73">
        <f t="shared" si="7"/>
        <v>210167.663</v>
      </c>
      <c r="P23" s="194">
        <f t="shared" si="8"/>
        <v>20.436374024080866</v>
      </c>
      <c r="Q23" s="269">
        <f t="shared" si="10"/>
        <v>20.436374024080866</v>
      </c>
      <c r="R23" s="269">
        <f t="shared" si="11"/>
        <v>0</v>
      </c>
      <c r="T23" s="338"/>
    </row>
    <row r="24" spans="2:20">
      <c r="B24" s="100">
        <f t="shared" si="2"/>
        <v>43435</v>
      </c>
      <c r="C24" s="97">
        <f>IF(F24="","",-INDEX([10]Delta!$F$1:$EE$997,$L$13,$I24))</f>
        <v>168550.51672199368</v>
      </c>
      <c r="D24" s="98">
        <f>IF(F24&lt;&gt;0,VLOOKUP($J24,'Table 1'!$B$13:$C$33,2,FALSE)/12*1000*Study_MW,0)</f>
        <v>0</v>
      </c>
      <c r="E24" s="98">
        <f t="shared" ref="E24" si="14">IF(ISNUMBER(C24+D24),C24+D24,"")</f>
        <v>168550.51672199368</v>
      </c>
      <c r="F24" s="97">
        <f>IF(INDEX([10]Delta!$F$1:$EE$997,$L$14,$I24)=0,"",INDEX([10]Delta!$F$1:$EE$997,$L$14,$I24))</f>
        <v>8780.0990000000002</v>
      </c>
      <c r="G24" s="99">
        <f t="shared" ref="G24" si="15">IF(ISNUMBER($F24),E24/$F24,"")</f>
        <v>19.19688111967686</v>
      </c>
      <c r="I24" s="82">
        <f t="shared" si="6"/>
        <v>12</v>
      </c>
      <c r="J24" s="91">
        <f t="shared" si="5"/>
        <v>2018</v>
      </c>
      <c r="K24" s="100">
        <f t="shared" si="1"/>
        <v>43435</v>
      </c>
      <c r="L24" s="91">
        <f t="shared" si="12"/>
        <v>2026</v>
      </c>
      <c r="M24" s="73">
        <f t="shared" si="13"/>
        <v>4361850.0800800771</v>
      </c>
      <c r="N24" s="73">
        <f t="shared" si="9"/>
        <v>0</v>
      </c>
      <c r="O24" s="73">
        <f t="shared" si="7"/>
        <v>209116.68400000001</v>
      </c>
      <c r="P24" s="194">
        <f t="shared" si="8"/>
        <v>20.858450873676233</v>
      </c>
      <c r="Q24" s="269">
        <f t="shared" si="10"/>
        <v>20.858450873676233</v>
      </c>
      <c r="R24" s="269">
        <f t="shared" si="11"/>
        <v>0</v>
      </c>
      <c r="T24" s="338"/>
    </row>
    <row r="25" spans="2:20">
      <c r="B25" s="92">
        <f t="shared" si="2"/>
        <v>43466</v>
      </c>
      <c r="C25" s="87">
        <f>IF(F25&lt;&gt;0,-INDEX([10]Delta!$F$1:$EE$997,$L$13,$I25),0)</f>
        <v>212208.45655110478</v>
      </c>
      <c r="D25" s="88">
        <f>IF(F25&lt;&gt;0,VLOOKUP($J25,'Table 1'!$B$13:$C$33,2,FALSE)/12*1000*Study_MW,0)</f>
        <v>0</v>
      </c>
      <c r="E25" s="88">
        <f t="shared" ref="E25:E77" si="16">C25+D25</f>
        <v>212208.45655110478</v>
      </c>
      <c r="F25" s="87">
        <f>INDEX([10]Delta!$F$1:$EE$997,$L$14,$I25)</f>
        <v>10481.286</v>
      </c>
      <c r="G25" s="90">
        <f t="shared" si="4"/>
        <v>20.246414089941329</v>
      </c>
      <c r="I25" s="78">
        <f>I13+13</f>
        <v>14</v>
      </c>
      <c r="J25" s="91">
        <f t="shared" si="5"/>
        <v>2019</v>
      </c>
      <c r="K25" s="92">
        <f>IF(ISNUMBER(F25),IF(F25&lt;&gt;0,B25,""),"")</f>
        <v>43466</v>
      </c>
      <c r="L25" s="91">
        <f t="shared" si="12"/>
        <v>2027</v>
      </c>
      <c r="M25" s="73">
        <f t="shared" si="13"/>
        <v>4610276.0411771983</v>
      </c>
      <c r="N25" s="73">
        <f t="shared" si="9"/>
        <v>0</v>
      </c>
      <c r="O25" s="73">
        <f t="shared" si="7"/>
        <v>208071.00600000002</v>
      </c>
      <c r="P25" s="194">
        <f t="shared" si="8"/>
        <v>22.157224736911196</v>
      </c>
      <c r="Q25" s="269">
        <f t="shared" si="10"/>
        <v>22.157224736911196</v>
      </c>
      <c r="R25" s="269">
        <f t="shared" si="11"/>
        <v>0</v>
      </c>
      <c r="T25" s="338"/>
    </row>
    <row r="26" spans="2:20">
      <c r="B26" s="96">
        <f t="shared" si="2"/>
        <v>43497</v>
      </c>
      <c r="C26" s="93">
        <f>IF(F26&lt;&gt;0,-INDEX([10]Delta!$F$1:$EE$997,$L$13,$I26),0)</f>
        <v>190211.49916741252</v>
      </c>
      <c r="D26" s="89">
        <f>IF(F26&lt;&gt;0,VLOOKUP($J26,'Table 1'!$B$13:$C$33,2,FALSE)/12*1000*Study_MW,0)</f>
        <v>0</v>
      </c>
      <c r="E26" s="89">
        <f t="shared" si="16"/>
        <v>190211.49916741252</v>
      </c>
      <c r="F26" s="93">
        <f>INDEX([10]Delta!$F$1:$EE$997,$L$14,$I26)</f>
        <v>11730.487999999999</v>
      </c>
      <c r="G26" s="94">
        <f t="shared" si="4"/>
        <v>16.21513948673001</v>
      </c>
      <c r="I26" s="95">
        <f t="shared" ref="I26:I89" si="17">I14+13</f>
        <v>15</v>
      </c>
      <c r="J26" s="91">
        <f t="shared" si="5"/>
        <v>2019</v>
      </c>
      <c r="K26" s="96">
        <f t="shared" ref="K26:K89" si="18">IF(ISNUMBER(F26),IF(F26&lt;&gt;0,B26,""),"")</f>
        <v>43497</v>
      </c>
      <c r="L26" s="91">
        <f t="shared" si="12"/>
        <v>2028</v>
      </c>
      <c r="M26" s="73">
        <f t="shared" si="13"/>
        <v>4828719.8361891508</v>
      </c>
      <c r="N26" s="73">
        <f t="shared" si="9"/>
        <v>0</v>
      </c>
      <c r="O26" s="73">
        <f>SUMIF($J$13:$J$264,L26,$F$13:$F$264)</f>
        <v>207431.21599999996</v>
      </c>
      <c r="P26" s="194">
        <f>(M26+N26)/O26</f>
        <v>23.278655591495699</v>
      </c>
      <c r="Q26" s="269">
        <f t="shared" si="10"/>
        <v>23.278655591495699</v>
      </c>
      <c r="R26" s="269">
        <f t="shared" si="11"/>
        <v>0</v>
      </c>
      <c r="T26" s="338"/>
    </row>
    <row r="27" spans="2:20">
      <c r="B27" s="96">
        <f t="shared" si="2"/>
        <v>43525</v>
      </c>
      <c r="C27" s="93">
        <f>IF(F27&lt;&gt;0,-INDEX([10]Delta!$F$1:$EE$997,$L$13,$I27),0)</f>
        <v>297645.66318398714</v>
      </c>
      <c r="D27" s="89">
        <f>IF(F27&lt;&gt;0,VLOOKUP($J27,'Table 1'!$B$13:$C$33,2,FALSE)/12*1000*Study_MW,0)</f>
        <v>0</v>
      </c>
      <c r="E27" s="89">
        <f t="shared" si="16"/>
        <v>297645.66318398714</v>
      </c>
      <c r="F27" s="93">
        <f>INDEX([10]Delta!$F$1:$EE$997,$L$14,$I27)</f>
        <v>18269.323</v>
      </c>
      <c r="G27" s="94">
        <f t="shared" si="4"/>
        <v>16.292101419630445</v>
      </c>
      <c r="I27" s="95">
        <f t="shared" si="17"/>
        <v>16</v>
      </c>
      <c r="J27" s="91">
        <f t="shared" si="5"/>
        <v>2019</v>
      </c>
      <c r="K27" s="96">
        <f t="shared" si="18"/>
        <v>43525</v>
      </c>
      <c r="L27" s="91">
        <f t="shared" si="12"/>
        <v>2029</v>
      </c>
      <c r="M27" s="73">
        <f t="shared" si="13"/>
        <v>5045561.1131352484</v>
      </c>
      <c r="N27" s="73">
        <f t="shared" si="9"/>
        <v>0</v>
      </c>
      <c r="O27" s="73">
        <f t="shared" ref="O27:O31" si="19">SUMIF($J$13:$J$264,L27,$F$13:$F$264)</f>
        <v>205995.45199999999</v>
      </c>
      <c r="P27" s="194">
        <f t="shared" ref="P27:P31" si="20">(M27+N27)/O27</f>
        <v>24.493555872948345</v>
      </c>
      <c r="Q27" s="269">
        <f t="shared" si="10"/>
        <v>24.493555872948345</v>
      </c>
      <c r="R27" s="269">
        <f t="shared" si="11"/>
        <v>0</v>
      </c>
      <c r="T27" s="338"/>
    </row>
    <row r="28" spans="2:20">
      <c r="B28" s="96">
        <f t="shared" si="2"/>
        <v>43556</v>
      </c>
      <c r="C28" s="93">
        <f>IF(F28&lt;&gt;0,-INDEX([10]Delta!$F$1:$EE$997,$L$13,$I28),0)</f>
        <v>316186.82838977873</v>
      </c>
      <c r="D28" s="89">
        <f>IF(F28&lt;&gt;0,VLOOKUP($J28,'Table 1'!$B$13:$C$33,2,FALSE)/12*1000*Study_MW,0)</f>
        <v>0</v>
      </c>
      <c r="E28" s="89">
        <f t="shared" si="16"/>
        <v>316186.82838977873</v>
      </c>
      <c r="F28" s="93">
        <f>INDEX([10]Delta!$F$1:$EE$997,$L$14,$I28)</f>
        <v>21101.040000000001</v>
      </c>
      <c r="G28" s="94">
        <f t="shared" si="4"/>
        <v>14.984419175063348</v>
      </c>
      <c r="I28" s="95">
        <f t="shared" si="17"/>
        <v>17</v>
      </c>
      <c r="J28" s="91">
        <f t="shared" si="5"/>
        <v>2019</v>
      </c>
      <c r="K28" s="96">
        <f t="shared" si="18"/>
        <v>43556</v>
      </c>
      <c r="L28" s="91">
        <f t="shared" si="12"/>
        <v>2030</v>
      </c>
      <c r="M28" s="73">
        <f t="shared" si="13"/>
        <v>5574173.6877614558</v>
      </c>
      <c r="N28" s="73">
        <f t="shared" si="9"/>
        <v>0</v>
      </c>
      <c r="O28" s="73">
        <f t="shared" si="19"/>
        <v>204965.48900000003</v>
      </c>
      <c r="P28" s="194">
        <f t="shared" si="20"/>
        <v>27.195669451267744</v>
      </c>
      <c r="Q28" s="269">
        <f t="shared" si="10"/>
        <v>27.195669451267744</v>
      </c>
      <c r="R28" s="269">
        <f t="shared" si="11"/>
        <v>0</v>
      </c>
      <c r="T28" s="338"/>
    </row>
    <row r="29" spans="2:20">
      <c r="B29" s="96">
        <f t="shared" si="2"/>
        <v>43586</v>
      </c>
      <c r="C29" s="93">
        <f>IF(F29&lt;&gt;0,-INDEX([10]Delta!$F$1:$EE$997,$L$13,$I29),0)</f>
        <v>358504.91317011416</v>
      </c>
      <c r="D29" s="89">
        <f>IF(F29&lt;&gt;0,VLOOKUP($J29,'Table 1'!$B$13:$C$33,2,FALSE)/12*1000*Study_MW,0)</f>
        <v>0</v>
      </c>
      <c r="E29" s="89">
        <f t="shared" si="16"/>
        <v>358504.91317011416</v>
      </c>
      <c r="F29" s="93">
        <f>INDEX([10]Delta!$F$1:$EE$997,$L$14,$I29)</f>
        <v>24426.109</v>
      </c>
      <c r="G29" s="94">
        <f t="shared" si="4"/>
        <v>14.677119191194723</v>
      </c>
      <c r="I29" s="95">
        <f t="shared" si="17"/>
        <v>18</v>
      </c>
      <c r="J29" s="91">
        <f t="shared" si="5"/>
        <v>2019</v>
      </c>
      <c r="K29" s="96">
        <f t="shared" si="18"/>
        <v>43586</v>
      </c>
      <c r="L29" s="91">
        <f t="shared" si="12"/>
        <v>2031</v>
      </c>
      <c r="M29" s="73">
        <f t="shared" si="13"/>
        <v>5757242.2249876857</v>
      </c>
      <c r="N29" s="73">
        <f t="shared" si="9"/>
        <v>0</v>
      </c>
      <c r="O29" s="73">
        <f t="shared" si="19"/>
        <v>203940.58200000005</v>
      </c>
      <c r="P29" s="194">
        <f t="shared" si="20"/>
        <v>28.229998014753551</v>
      </c>
      <c r="Q29" s="269">
        <f t="shared" si="10"/>
        <v>28.229998014753551</v>
      </c>
      <c r="R29" s="269">
        <f t="shared" si="11"/>
        <v>0</v>
      </c>
      <c r="T29" s="338"/>
    </row>
    <row r="30" spans="2:20">
      <c r="B30" s="96">
        <f t="shared" si="2"/>
        <v>43617</v>
      </c>
      <c r="C30" s="93">
        <f>IF(F30&lt;&gt;0,-INDEX([10]Delta!$F$1:$EE$997,$L$13,$I30),0)</f>
        <v>388426.74692559242</v>
      </c>
      <c r="D30" s="89">
        <f>IF(F30&lt;&gt;0,VLOOKUP($J30,'Table 1'!$B$13:$C$33,2,FALSE)/12*1000*Study_MW,0)</f>
        <v>0</v>
      </c>
      <c r="E30" s="89">
        <f t="shared" si="16"/>
        <v>388426.74692559242</v>
      </c>
      <c r="F30" s="93">
        <f>INDEX([10]Delta!$F$1:$EE$997,$L$14,$I30)</f>
        <v>25950</v>
      </c>
      <c r="G30" s="94">
        <f t="shared" si="4"/>
        <v>14.968275411390845</v>
      </c>
      <c r="I30" s="95">
        <f t="shared" si="17"/>
        <v>19</v>
      </c>
      <c r="J30" s="91">
        <f t="shared" si="5"/>
        <v>2019</v>
      </c>
      <c r="K30" s="96">
        <f t="shared" si="18"/>
        <v>43617</v>
      </c>
      <c r="L30" s="91">
        <f t="shared" si="12"/>
        <v>2032</v>
      </c>
      <c r="M30" s="73">
        <f t="shared" si="13"/>
        <v>6054343.9418331683</v>
      </c>
      <c r="N30" s="73">
        <f t="shared" si="9"/>
        <v>0</v>
      </c>
      <c r="O30" s="73">
        <f t="shared" si="19"/>
        <v>203313.39799999999</v>
      </c>
      <c r="P30" s="194">
        <f t="shared" si="20"/>
        <v>29.778381559650921</v>
      </c>
      <c r="Q30" s="269">
        <f t="shared" si="10"/>
        <v>29.778381559650921</v>
      </c>
      <c r="R30" s="269">
        <f t="shared" si="11"/>
        <v>0</v>
      </c>
      <c r="T30" s="338"/>
    </row>
    <row r="31" spans="2:20">
      <c r="B31" s="96">
        <f t="shared" si="2"/>
        <v>43647</v>
      </c>
      <c r="C31" s="93">
        <f>IF(F31&lt;&gt;0,-INDEX([10]Delta!$F$1:$EE$997,$L$13,$I31),0)</f>
        <v>503134.68505999446</v>
      </c>
      <c r="D31" s="89">
        <f>IF(F31&lt;&gt;0,VLOOKUP($J31,'Table 1'!$B$13:$C$33,2,FALSE)/12*1000*Study_MW,0)</f>
        <v>0</v>
      </c>
      <c r="E31" s="89">
        <f t="shared" si="16"/>
        <v>503134.68505999446</v>
      </c>
      <c r="F31" s="93">
        <f>INDEX([10]Delta!$F$1:$EE$997,$L$14,$I31)</f>
        <v>23488.048999999999</v>
      </c>
      <c r="G31" s="94">
        <f t="shared" si="4"/>
        <v>21.420880255315989</v>
      </c>
      <c r="I31" s="95">
        <f t="shared" si="17"/>
        <v>20</v>
      </c>
      <c r="J31" s="91">
        <f t="shared" si="5"/>
        <v>2019</v>
      </c>
      <c r="K31" s="96">
        <f t="shared" si="18"/>
        <v>43647</v>
      </c>
      <c r="L31" s="91">
        <f t="shared" si="12"/>
        <v>2033</v>
      </c>
      <c r="M31" s="73">
        <f t="shared" si="13"/>
        <v>7085605.5610952377</v>
      </c>
      <c r="N31" s="73">
        <f t="shared" si="9"/>
        <v>0</v>
      </c>
      <c r="O31" s="73">
        <f t="shared" si="19"/>
        <v>201906.41899999999</v>
      </c>
      <c r="P31" s="194">
        <f t="shared" si="20"/>
        <v>35.093513104678649</v>
      </c>
      <c r="Q31" s="269">
        <f t="shared" si="10"/>
        <v>35.093513104678649</v>
      </c>
      <c r="R31" s="269">
        <f t="shared" si="11"/>
        <v>0</v>
      </c>
      <c r="T31" s="338"/>
    </row>
    <row r="32" spans="2:20">
      <c r="B32" s="96">
        <f t="shared" si="2"/>
        <v>43678</v>
      </c>
      <c r="C32" s="93">
        <f>IF(F32&lt;&gt;0,-INDEX([10]Delta!$F$1:$EE$997,$L$13,$I32),0)</f>
        <v>457329.99363321066</v>
      </c>
      <c r="D32" s="89">
        <f>IF(F32&lt;&gt;0,VLOOKUP($J32,'Table 1'!$B$13:$C$33,2,FALSE)/12*1000*Study_MW,0)</f>
        <v>0</v>
      </c>
      <c r="E32" s="89">
        <f t="shared" si="16"/>
        <v>457329.99363321066</v>
      </c>
      <c r="F32" s="93">
        <f>INDEX([10]Delta!$F$1:$EE$997,$L$14,$I32)</f>
        <v>23526.272000000001</v>
      </c>
      <c r="G32" s="94">
        <f t="shared" si="4"/>
        <v>19.439118685408832</v>
      </c>
      <c r="I32" s="95">
        <f t="shared" si="17"/>
        <v>21</v>
      </c>
      <c r="J32" s="91">
        <f t="shared" si="5"/>
        <v>2019</v>
      </c>
      <c r="K32" s="96">
        <f t="shared" si="18"/>
        <v>43678</v>
      </c>
      <c r="L32" s="91">
        <f t="shared" si="12"/>
        <v>2034</v>
      </c>
      <c r="M32" s="73">
        <f t="shared" si="13"/>
        <v>8105577.3664914072</v>
      </c>
      <c r="N32" s="73">
        <f t="shared" si="9"/>
        <v>0</v>
      </c>
      <c r="O32" s="73">
        <f t="shared" ref="O32:O35" si="21">SUMIF($J$13:$J$264,L32,$F$13:$F$264)</f>
        <v>200896.85399999999</v>
      </c>
      <c r="P32" s="194">
        <f t="shared" ref="P32:P34" si="22">(M32+N32)/O32</f>
        <v>40.346960169378299</v>
      </c>
      <c r="Q32" s="269">
        <f t="shared" si="10"/>
        <v>40.346960169378299</v>
      </c>
      <c r="R32" s="269">
        <f t="shared" si="11"/>
        <v>0</v>
      </c>
      <c r="T32" s="338"/>
    </row>
    <row r="33" spans="2:20">
      <c r="B33" s="96">
        <f t="shared" si="2"/>
        <v>43709</v>
      </c>
      <c r="C33" s="93">
        <f>IF(F33&lt;&gt;0,-INDEX([10]Delta!$F$1:$EE$997,$L$13,$I33),0)</f>
        <v>313965.18340104818</v>
      </c>
      <c r="D33" s="89">
        <f>IF(F33&lt;&gt;0,VLOOKUP($J33,'Table 1'!$B$13:$C$33,2,FALSE)/12*1000*Study_MW,0)</f>
        <v>0</v>
      </c>
      <c r="E33" s="89">
        <f t="shared" si="16"/>
        <v>313965.18340104818</v>
      </c>
      <c r="F33" s="93">
        <f>INDEX([10]Delta!$F$1:$EE$997,$L$14,$I33)</f>
        <v>20738.189999999999</v>
      </c>
      <c r="G33" s="94">
        <f t="shared" si="4"/>
        <v>15.139468941168357</v>
      </c>
      <c r="I33" s="95">
        <f t="shared" si="17"/>
        <v>22</v>
      </c>
      <c r="J33" s="91">
        <f t="shared" si="5"/>
        <v>2019</v>
      </c>
      <c r="K33" s="96">
        <f t="shared" si="18"/>
        <v>43709</v>
      </c>
      <c r="L33" s="91">
        <f t="shared" si="12"/>
        <v>2035</v>
      </c>
      <c r="M33" s="73">
        <f t="shared" si="13"/>
        <v>-12998.381384879351</v>
      </c>
      <c r="N33" s="73">
        <f t="shared" si="9"/>
        <v>17333728.068395667</v>
      </c>
      <c r="O33" s="73">
        <f t="shared" si="21"/>
        <v>199892.37600000002</v>
      </c>
      <c r="P33" s="194">
        <f t="shared" si="22"/>
        <v>86.650276681942017</v>
      </c>
      <c r="Q33" s="269">
        <f t="shared" si="10"/>
        <v>-6.5026899199393931E-2</v>
      </c>
      <c r="R33" s="269">
        <f t="shared" si="11"/>
        <v>86.715303581141413</v>
      </c>
      <c r="T33" s="338"/>
    </row>
    <row r="34" spans="2:20">
      <c r="B34" s="96">
        <f t="shared" si="2"/>
        <v>43739</v>
      </c>
      <c r="C34" s="93">
        <f>IF(F34&lt;&gt;0,-INDEX([10]Delta!$F$1:$EE$997,$L$13,$I34),0)</f>
        <v>276715.01901434362</v>
      </c>
      <c r="D34" s="89">
        <f>IF(F34&lt;&gt;0,VLOOKUP($J34,'Table 1'!$B$13:$C$33,2,FALSE)/12*1000*Study_MW,0)</f>
        <v>0</v>
      </c>
      <c r="E34" s="89">
        <f t="shared" si="16"/>
        <v>276715.01901434362</v>
      </c>
      <c r="F34" s="93">
        <f>INDEX([10]Delta!$F$1:$EE$997,$L$14,$I34)</f>
        <v>16812.942999999999</v>
      </c>
      <c r="G34" s="94">
        <f t="shared" si="4"/>
        <v>16.458452218290613</v>
      </c>
      <c r="I34" s="95">
        <f t="shared" si="17"/>
        <v>23</v>
      </c>
      <c r="J34" s="91">
        <f t="shared" si="5"/>
        <v>2019</v>
      </c>
      <c r="K34" s="96">
        <f t="shared" si="18"/>
        <v>43739</v>
      </c>
      <c r="L34" s="91">
        <f t="shared" si="12"/>
        <v>2036</v>
      </c>
      <c r="M34" s="73">
        <f t="shared" si="13"/>
        <v>-17525.904111564159</v>
      </c>
      <c r="N34" s="73">
        <f t="shared" si="9"/>
        <v>17755555.241803747</v>
      </c>
      <c r="O34" s="73">
        <f t="shared" si="21"/>
        <v>199277.68699999998</v>
      </c>
      <c r="P34" s="194">
        <f t="shared" si="22"/>
        <v>89.011617932378869</v>
      </c>
      <c r="Q34" s="269">
        <f t="shared" ref="Q34" si="23">M34/O34</f>
        <v>-8.7947147397210407E-2</v>
      </c>
      <c r="R34" s="269">
        <f t="shared" ref="R34" si="24">IFERROR(N34/O34,0)</f>
        <v>89.099565079776085</v>
      </c>
      <c r="T34" s="338"/>
    </row>
    <row r="35" spans="2:20">
      <c r="B35" s="96">
        <f t="shared" si="2"/>
        <v>43770</v>
      </c>
      <c r="C35" s="93">
        <f>IF(F35&lt;&gt;0,-INDEX([10]Delta!$F$1:$EE$997,$L$13,$I35),0)</f>
        <v>189964.50686892867</v>
      </c>
      <c r="D35" s="89">
        <f>IF(F35&lt;&gt;0,VLOOKUP($J35,'Table 1'!$B$13:$C$33,2,FALSE)/12*1000*Study_MW,0)</f>
        <v>0</v>
      </c>
      <c r="E35" s="89">
        <f t="shared" si="16"/>
        <v>189964.50686892867</v>
      </c>
      <c r="F35" s="93">
        <f>INDEX([10]Delta!$F$1:$EE$997,$L$14,$I35)</f>
        <v>11324.22</v>
      </c>
      <c r="G35" s="94">
        <f t="shared" si="4"/>
        <v>16.775063259891514</v>
      </c>
      <c r="I35" s="95">
        <f t="shared" si="17"/>
        <v>24</v>
      </c>
      <c r="J35" s="91">
        <f t="shared" si="5"/>
        <v>2019</v>
      </c>
      <c r="K35" s="96">
        <f t="shared" si="18"/>
        <v>43770</v>
      </c>
      <c r="L35" s="91">
        <f t="shared" si="12"/>
        <v>2037</v>
      </c>
      <c r="M35" s="73">
        <f t="shared" si="13"/>
        <v>-17951.387346601205</v>
      </c>
      <c r="N35" s="73">
        <f t="shared" si="9"/>
        <v>18187635.159009941</v>
      </c>
      <c r="O35" s="73">
        <f t="shared" si="21"/>
        <v>199892.37600000002</v>
      </c>
      <c r="P35" s="194">
        <f t="shared" ref="P35" si="25">(M35+N35)/O35</f>
        <v>90.897332530898211</v>
      </c>
      <c r="Q35" s="269">
        <f t="shared" ref="Q35" si="26">M35/O35</f>
        <v>-8.9805262740992195E-2</v>
      </c>
      <c r="R35" s="269">
        <f t="shared" ref="R35" si="27">IFERROR(N35/O35,0)</f>
        <v>90.987137793639207</v>
      </c>
      <c r="T35" s="338"/>
    </row>
    <row r="36" spans="2:20">
      <c r="B36" s="100">
        <f t="shared" si="2"/>
        <v>43800</v>
      </c>
      <c r="C36" s="97">
        <f>IF(F36&lt;&gt;0,-INDEX([10]Delta!$F$1:$EE$997,$L$13,$I36),0)</f>
        <v>149239.70466050506</v>
      </c>
      <c r="D36" s="98">
        <f>IF(F36&lt;&gt;0,VLOOKUP($J36,'Table 1'!$B$13:$C$33,2,FALSE)/12*1000*Study_MW,0)</f>
        <v>0</v>
      </c>
      <c r="E36" s="98">
        <f t="shared" si="16"/>
        <v>149239.70466050506</v>
      </c>
      <c r="F36" s="97">
        <f>INDEX([10]Delta!$F$1:$EE$997,$L$14,$I36)</f>
        <v>8736.2960000000003</v>
      </c>
      <c r="G36" s="99">
        <f t="shared" si="4"/>
        <v>17.082720716022564</v>
      </c>
      <c r="I36" s="82">
        <f t="shared" si="17"/>
        <v>25</v>
      </c>
      <c r="J36" s="91">
        <f t="shared" si="5"/>
        <v>2019</v>
      </c>
      <c r="K36" s="100">
        <f t="shared" si="18"/>
        <v>43800</v>
      </c>
      <c r="L36" s="91"/>
      <c r="P36" s="194"/>
      <c r="Q36" s="269"/>
      <c r="R36" s="269"/>
      <c r="T36" s="338"/>
    </row>
    <row r="37" spans="2:20" outlineLevel="1">
      <c r="B37" s="92">
        <f t="shared" si="2"/>
        <v>43831</v>
      </c>
      <c r="C37" s="87">
        <f>IF(F37&lt;&gt;0,-INDEX([10]Delta!$F$1:$EE$997,$L$13,$I37),0)</f>
        <v>172903.03509369493</v>
      </c>
      <c r="D37" s="88">
        <f>IF(F37&lt;&gt;0,VLOOKUP($J37,'Table 1'!$B$13:$C$33,2,FALSE)/12*1000*Study_MW,0)</f>
        <v>0</v>
      </c>
      <c r="E37" s="88">
        <f t="shared" si="16"/>
        <v>172903.03509369493</v>
      </c>
      <c r="F37" s="87">
        <f>INDEX([10]Delta!$F$1:$EE$997,$L$14,$I37)</f>
        <v>10428.896000000001</v>
      </c>
      <c r="G37" s="90">
        <f t="shared" si="4"/>
        <v>16.5792270911221</v>
      </c>
      <c r="I37" s="78">
        <f>I25+13</f>
        <v>27</v>
      </c>
      <c r="J37" s="91">
        <f t="shared" si="5"/>
        <v>2020</v>
      </c>
      <c r="K37" s="92">
        <f t="shared" si="18"/>
        <v>43831</v>
      </c>
      <c r="T37" s="338"/>
    </row>
    <row r="38" spans="2:20" outlineLevel="1">
      <c r="B38" s="96">
        <f t="shared" si="2"/>
        <v>43862</v>
      </c>
      <c r="C38" s="93">
        <f>IF(F38&lt;&gt;0,-INDEX([10]Delta!$F$1:$EE$997,$L$13,$I38),0)</f>
        <v>195774.107303828</v>
      </c>
      <c r="D38" s="89">
        <f>IF(F38&lt;&gt;0,VLOOKUP($J38,'Table 1'!$B$13:$C$33,2,FALSE)/12*1000*Study_MW,0)</f>
        <v>0</v>
      </c>
      <c r="E38" s="89">
        <f t="shared" si="16"/>
        <v>195774.107303828</v>
      </c>
      <c r="F38" s="93">
        <f>INDEX([10]Delta!$F$1:$EE$997,$L$14,$I38)</f>
        <v>12088.736999999999</v>
      </c>
      <c r="G38" s="94">
        <f t="shared" si="4"/>
        <v>16.194752793763982</v>
      </c>
      <c r="I38" s="95">
        <f t="shared" si="17"/>
        <v>28</v>
      </c>
      <c r="J38" s="91">
        <f t="shared" si="5"/>
        <v>2020</v>
      </c>
      <c r="K38" s="96">
        <f t="shared" si="18"/>
        <v>43862</v>
      </c>
      <c r="M38" s="280"/>
      <c r="T38" s="338"/>
    </row>
    <row r="39" spans="2:20" outlineLevel="1">
      <c r="B39" s="96">
        <f t="shared" si="2"/>
        <v>43891</v>
      </c>
      <c r="C39" s="93">
        <f>IF(F39&lt;&gt;0,-INDEX([10]Delta!$F$1:$EE$997,$L$13,$I39),0)</f>
        <v>268865.30639059842</v>
      </c>
      <c r="D39" s="89">
        <f>IF(F39&lt;&gt;0,VLOOKUP($J39,'Table 1'!$B$13:$C$33,2,FALSE)/12*1000*Study_MW,0)</f>
        <v>0</v>
      </c>
      <c r="E39" s="89">
        <f t="shared" si="16"/>
        <v>268865.30639059842</v>
      </c>
      <c r="F39" s="93">
        <f>INDEX([10]Delta!$F$1:$EE$997,$L$14,$I39)</f>
        <v>18177.966</v>
      </c>
      <c r="G39" s="94">
        <f t="shared" si="4"/>
        <v>14.790725562507841</v>
      </c>
      <c r="I39" s="95">
        <f t="shared" si="17"/>
        <v>29</v>
      </c>
      <c r="J39" s="91">
        <f t="shared" si="5"/>
        <v>2020</v>
      </c>
      <c r="K39" s="96">
        <f t="shared" si="18"/>
        <v>43891</v>
      </c>
      <c r="T39" s="338"/>
    </row>
    <row r="40" spans="2:20" outlineLevel="1">
      <c r="B40" s="96">
        <f t="shared" si="2"/>
        <v>43922</v>
      </c>
      <c r="C40" s="93">
        <f>IF(F40&lt;&gt;0,-INDEX([10]Delta!$F$1:$EE$997,$L$13,$I40),0)</f>
        <v>298614.50104741752</v>
      </c>
      <c r="D40" s="89">
        <f>IF(F40&lt;&gt;0,VLOOKUP($J40,'Table 1'!$B$13:$C$33,2,FALSE)/12*1000*Study_MW,0)</f>
        <v>0</v>
      </c>
      <c r="E40" s="89">
        <f t="shared" si="16"/>
        <v>298614.50104741752</v>
      </c>
      <c r="F40" s="93">
        <f>INDEX([10]Delta!$F$1:$EE$997,$L$14,$I40)</f>
        <v>20995.59</v>
      </c>
      <c r="G40" s="94">
        <f t="shared" si="4"/>
        <v>14.222724917347763</v>
      </c>
      <c r="I40" s="95">
        <f t="shared" si="17"/>
        <v>30</v>
      </c>
      <c r="J40" s="91">
        <f t="shared" si="5"/>
        <v>2020</v>
      </c>
      <c r="K40" s="96">
        <f t="shared" si="18"/>
        <v>43922</v>
      </c>
      <c r="T40" s="338"/>
    </row>
    <row r="41" spans="2:20" outlineLevel="1">
      <c r="B41" s="96">
        <f t="shared" si="2"/>
        <v>43952</v>
      </c>
      <c r="C41" s="93">
        <f>IF(F41&lt;&gt;0,-INDEX([10]Delta!$F$1:$EE$997,$L$13,$I41),0)</f>
        <v>310041.35986095667</v>
      </c>
      <c r="D41" s="89">
        <f>IF(F41&lt;&gt;0,VLOOKUP($J41,'Table 1'!$B$13:$C$33,2,FALSE)/12*1000*Study_MW,0)</f>
        <v>0</v>
      </c>
      <c r="E41" s="89">
        <f t="shared" si="16"/>
        <v>310041.35986095667</v>
      </c>
      <c r="F41" s="93">
        <f>INDEX([10]Delta!$F$1:$EE$997,$L$14,$I41)</f>
        <v>24303.937999999998</v>
      </c>
      <c r="G41" s="94">
        <f t="shared" si="4"/>
        <v>12.756836355530396</v>
      </c>
      <c r="I41" s="95">
        <f t="shared" si="17"/>
        <v>31</v>
      </c>
      <c r="J41" s="91">
        <f t="shared" si="5"/>
        <v>2020</v>
      </c>
      <c r="K41" s="96">
        <f t="shared" si="18"/>
        <v>43952</v>
      </c>
      <c r="T41" s="338"/>
    </row>
    <row r="42" spans="2:20" outlineLevel="1">
      <c r="B42" s="96">
        <f t="shared" si="2"/>
        <v>43983</v>
      </c>
      <c r="C42" s="93">
        <f>IF(F42&lt;&gt;0,-INDEX([10]Delta!$F$1:$EE$997,$L$13,$I42),0)</f>
        <v>322754.35952211916</v>
      </c>
      <c r="D42" s="89">
        <f>IF(F42&lt;&gt;0,VLOOKUP($J42,'Table 1'!$B$13:$C$33,2,FALSE)/12*1000*Study_MW,0)</f>
        <v>0</v>
      </c>
      <c r="E42" s="89">
        <f t="shared" si="16"/>
        <v>322754.35952211916</v>
      </c>
      <c r="F42" s="93">
        <f>INDEX([10]Delta!$F$1:$EE$997,$L$14,$I42)</f>
        <v>25820.19</v>
      </c>
      <c r="G42" s="94">
        <f t="shared" si="4"/>
        <v>12.500076859315101</v>
      </c>
      <c r="I42" s="95">
        <f t="shared" si="17"/>
        <v>32</v>
      </c>
      <c r="J42" s="91">
        <f t="shared" si="5"/>
        <v>2020</v>
      </c>
      <c r="K42" s="96">
        <f t="shared" si="18"/>
        <v>43983</v>
      </c>
      <c r="T42" s="338"/>
    </row>
    <row r="43" spans="2:20" outlineLevel="1">
      <c r="B43" s="96">
        <f t="shared" si="2"/>
        <v>44013</v>
      </c>
      <c r="C43" s="93">
        <f>IF(F43&lt;&gt;0,-INDEX([10]Delta!$F$1:$EE$997,$L$13,$I43),0)</f>
        <v>331124.47396156192</v>
      </c>
      <c r="D43" s="89">
        <f>IF(F43&lt;&gt;0,VLOOKUP($J43,'Table 1'!$B$13:$C$33,2,FALSE)/12*1000*Study_MW,0)</f>
        <v>0</v>
      </c>
      <c r="E43" s="89">
        <f t="shared" si="16"/>
        <v>331124.47396156192</v>
      </c>
      <c r="F43" s="93">
        <f>INDEX([10]Delta!$F$1:$EE$997,$L$14,$I43)</f>
        <v>23370.59</v>
      </c>
      <c r="G43" s="94">
        <f t="shared" si="4"/>
        <v>14.168425955937009</v>
      </c>
      <c r="I43" s="95">
        <f t="shared" si="17"/>
        <v>33</v>
      </c>
      <c r="J43" s="91">
        <f t="shared" si="5"/>
        <v>2020</v>
      </c>
      <c r="K43" s="96">
        <f t="shared" si="18"/>
        <v>44013</v>
      </c>
      <c r="T43" s="338"/>
    </row>
    <row r="44" spans="2:20" outlineLevel="1">
      <c r="B44" s="96">
        <f t="shared" si="2"/>
        <v>44044</v>
      </c>
      <c r="C44" s="93">
        <f>IF(F44&lt;&gt;0,-INDEX([10]Delta!$F$1:$EE$997,$L$13,$I44),0)</f>
        <v>351494.81973072886</v>
      </c>
      <c r="D44" s="89">
        <f>IF(F44&lt;&gt;0,VLOOKUP($J44,'Table 1'!$B$13:$C$33,2,FALSE)/12*1000*Study_MW,0)</f>
        <v>0</v>
      </c>
      <c r="E44" s="89">
        <f t="shared" si="16"/>
        <v>351494.81973072886</v>
      </c>
      <c r="F44" s="93">
        <f>INDEX([10]Delta!$F$1:$EE$997,$L$14,$I44)</f>
        <v>23408.688999999998</v>
      </c>
      <c r="G44" s="94">
        <f t="shared" si="4"/>
        <v>15.015570488835531</v>
      </c>
      <c r="I44" s="95">
        <f t="shared" si="17"/>
        <v>34</v>
      </c>
      <c r="J44" s="91">
        <f t="shared" si="5"/>
        <v>2020</v>
      </c>
      <c r="K44" s="96">
        <f t="shared" si="18"/>
        <v>44044</v>
      </c>
      <c r="T44" s="338"/>
    </row>
    <row r="45" spans="2:20" outlineLevel="1">
      <c r="B45" s="96">
        <f t="shared" si="2"/>
        <v>44075</v>
      </c>
      <c r="C45" s="93">
        <f>IF(F45&lt;&gt;0,-INDEX([10]Delta!$F$1:$EE$997,$L$13,$I45),0)</f>
        <v>349392.43656072021</v>
      </c>
      <c r="D45" s="89">
        <f>IF(F45&lt;&gt;0,VLOOKUP($J45,'Table 1'!$B$13:$C$33,2,FALSE)/12*1000*Study_MW,0)</f>
        <v>0</v>
      </c>
      <c r="E45" s="89">
        <f t="shared" si="16"/>
        <v>349392.43656072021</v>
      </c>
      <c r="F45" s="93">
        <f>INDEX([10]Delta!$F$1:$EE$997,$L$14,$I45)</f>
        <v>20634.48</v>
      </c>
      <c r="G45" s="94">
        <f t="shared" si="4"/>
        <v>16.932456575630702</v>
      </c>
      <c r="I45" s="95">
        <f t="shared" si="17"/>
        <v>35</v>
      </c>
      <c r="J45" s="91">
        <f t="shared" si="5"/>
        <v>2020</v>
      </c>
      <c r="K45" s="96">
        <f t="shared" si="18"/>
        <v>44075</v>
      </c>
      <c r="T45" s="338"/>
    </row>
    <row r="46" spans="2:20" outlineLevel="1">
      <c r="B46" s="96">
        <f t="shared" si="2"/>
        <v>44105</v>
      </c>
      <c r="C46" s="93">
        <f>IF(F46&lt;&gt;0,-INDEX([10]Delta!$F$1:$EE$997,$L$13,$I46),0)</f>
        <v>250513.65603223443</v>
      </c>
      <c r="D46" s="89">
        <f>IF(F46&lt;&gt;0,VLOOKUP($J46,'Table 1'!$B$13:$C$33,2,FALSE)/12*1000*Study_MW,0)</f>
        <v>0</v>
      </c>
      <c r="E46" s="89">
        <f t="shared" si="16"/>
        <v>250513.65603223443</v>
      </c>
      <c r="F46" s="93">
        <f>INDEX([10]Delta!$F$1:$EE$997,$L$14,$I46)</f>
        <v>16728.870999999999</v>
      </c>
      <c r="G46" s="94">
        <f t="shared" si="4"/>
        <v>14.974929033300242</v>
      </c>
      <c r="I46" s="95">
        <f t="shared" si="17"/>
        <v>36</v>
      </c>
      <c r="J46" s="91">
        <f t="shared" si="5"/>
        <v>2020</v>
      </c>
      <c r="K46" s="96">
        <f t="shared" si="18"/>
        <v>44105</v>
      </c>
      <c r="T46" s="338"/>
    </row>
    <row r="47" spans="2:20" outlineLevel="1">
      <c r="B47" s="96">
        <f t="shared" si="2"/>
        <v>44136</v>
      </c>
      <c r="C47" s="93">
        <f>IF(F47&lt;&gt;0,-INDEX([10]Delta!$F$1:$EE$997,$L$13,$I47),0)</f>
        <v>174866.74398168921</v>
      </c>
      <c r="D47" s="89">
        <f>IF(F47&lt;&gt;0,VLOOKUP($J47,'Table 1'!$B$13:$C$33,2,FALSE)/12*1000*Study_MW,0)</f>
        <v>0</v>
      </c>
      <c r="E47" s="89">
        <f t="shared" si="16"/>
        <v>174866.74398168921</v>
      </c>
      <c r="F47" s="93">
        <f>INDEX([10]Delta!$F$1:$EE$997,$L$14,$I47)</f>
        <v>11267.55</v>
      </c>
      <c r="G47" s="94">
        <f t="shared" si="4"/>
        <v>15.519500155906938</v>
      </c>
      <c r="I47" s="95">
        <f t="shared" si="17"/>
        <v>37</v>
      </c>
      <c r="J47" s="91">
        <f t="shared" si="5"/>
        <v>2020</v>
      </c>
      <c r="K47" s="96">
        <f t="shared" si="18"/>
        <v>44136</v>
      </c>
      <c r="T47" s="338"/>
    </row>
    <row r="48" spans="2:20" outlineLevel="1">
      <c r="B48" s="100">
        <f t="shared" si="2"/>
        <v>44166</v>
      </c>
      <c r="C48" s="97">
        <f>IF(F48&lt;&gt;0,-INDEX([10]Delta!$F$1:$EE$997,$L$13,$I48),0)</f>
        <v>136120.55965268612</v>
      </c>
      <c r="D48" s="98">
        <f>IF(F48&lt;&gt;0,VLOOKUP($J48,'Table 1'!$B$13:$C$33,2,FALSE)/12*1000*Study_MW,0)</f>
        <v>0</v>
      </c>
      <c r="E48" s="98">
        <f t="shared" si="16"/>
        <v>136120.55965268612</v>
      </c>
      <c r="F48" s="97">
        <f>INDEX([10]Delta!$F$1:$EE$997,$L$14,$I48)</f>
        <v>8692.5550000000003</v>
      </c>
      <c r="G48" s="99">
        <f t="shared" si="4"/>
        <v>15.659441861764018</v>
      </c>
      <c r="I48" s="82">
        <f t="shared" si="17"/>
        <v>38</v>
      </c>
      <c r="J48" s="91">
        <f t="shared" si="5"/>
        <v>2020</v>
      </c>
      <c r="K48" s="100">
        <f t="shared" si="18"/>
        <v>44166</v>
      </c>
      <c r="T48" s="338"/>
    </row>
    <row r="49" spans="2:20" outlineLevel="1">
      <c r="B49" s="92">
        <f t="shared" si="2"/>
        <v>44197</v>
      </c>
      <c r="C49" s="87">
        <f>IF(F49&lt;&gt;0,-INDEX([10]Delta!$F$1:$EE$997,$L$13,$I49),0)</f>
        <v>170946.12109580636</v>
      </c>
      <c r="D49" s="88">
        <f>IF(F49&lt;&gt;0,VLOOKUP($J49,'Table 1'!$B$13:$C$33,2,FALSE)/12*1000*Study_MW,0)</f>
        <v>0</v>
      </c>
      <c r="E49" s="88">
        <f t="shared" si="16"/>
        <v>170946.12109580636</v>
      </c>
      <c r="F49" s="87">
        <f>INDEX([10]Delta!$F$1:$EE$997,$L$14,$I49)</f>
        <v>10376.723</v>
      </c>
      <c r="G49" s="90">
        <f t="shared" si="4"/>
        <v>16.473998688777407</v>
      </c>
      <c r="I49" s="78">
        <f>I37+13</f>
        <v>40</v>
      </c>
      <c r="J49" s="91">
        <f t="shared" si="5"/>
        <v>2021</v>
      </c>
      <c r="K49" s="92">
        <f t="shared" si="18"/>
        <v>44197</v>
      </c>
      <c r="T49" s="338"/>
    </row>
    <row r="50" spans="2:20" outlineLevel="1">
      <c r="B50" s="96">
        <f t="shared" si="2"/>
        <v>44228</v>
      </c>
      <c r="C50" s="93">
        <f>IF(F50&lt;&gt;0,-INDEX([10]Delta!$F$1:$EE$997,$L$13,$I50),0)</f>
        <v>194857.48630979657</v>
      </c>
      <c r="D50" s="89">
        <f>IF(F50&lt;&gt;0,VLOOKUP($J50,'Table 1'!$B$13:$C$33,2,FALSE)/12*1000*Study_MW,0)</f>
        <v>0</v>
      </c>
      <c r="E50" s="89">
        <f t="shared" si="16"/>
        <v>194857.48630979657</v>
      </c>
      <c r="F50" s="93">
        <f>INDEX([10]Delta!$F$1:$EE$997,$L$14,$I50)</f>
        <v>11613.504000000001</v>
      </c>
      <c r="G50" s="94">
        <f t="shared" si="4"/>
        <v>16.778526645342918</v>
      </c>
      <c r="I50" s="95">
        <f t="shared" si="17"/>
        <v>41</v>
      </c>
      <c r="J50" s="91">
        <f t="shared" si="5"/>
        <v>2021</v>
      </c>
      <c r="K50" s="96">
        <f t="shared" si="18"/>
        <v>44228</v>
      </c>
      <c r="T50" s="338"/>
    </row>
    <row r="51" spans="2:20" outlineLevel="1">
      <c r="B51" s="96">
        <f t="shared" si="2"/>
        <v>44256</v>
      </c>
      <c r="C51" s="93">
        <f>IF(F51&lt;&gt;0,-INDEX([10]Delta!$F$1:$EE$997,$L$13,$I51),0)</f>
        <v>323253.29238569736</v>
      </c>
      <c r="D51" s="89">
        <f>IF(F51&lt;&gt;0,VLOOKUP($J51,'Table 1'!$B$13:$C$33,2,FALSE)/12*1000*Study_MW,0)</f>
        <v>0</v>
      </c>
      <c r="E51" s="89">
        <f t="shared" si="16"/>
        <v>323253.29238569736</v>
      </c>
      <c r="F51" s="93">
        <f>INDEX([10]Delta!$F$1:$EE$997,$L$14,$I51)</f>
        <v>18087.105</v>
      </c>
      <c r="G51" s="94">
        <f t="shared" si="4"/>
        <v>17.872030509343389</v>
      </c>
      <c r="I51" s="95">
        <f t="shared" si="17"/>
        <v>42</v>
      </c>
      <c r="J51" s="91">
        <f t="shared" si="5"/>
        <v>2021</v>
      </c>
      <c r="K51" s="96">
        <f t="shared" si="18"/>
        <v>44256</v>
      </c>
      <c r="T51" s="338"/>
    </row>
    <row r="52" spans="2:20" outlineLevel="1">
      <c r="B52" s="96">
        <f t="shared" si="2"/>
        <v>44287</v>
      </c>
      <c r="C52" s="93">
        <f>IF(F52&lt;&gt;0,-INDEX([10]Delta!$F$1:$EE$997,$L$13,$I52),0)</f>
        <v>318438.18039822578</v>
      </c>
      <c r="D52" s="89">
        <f>IF(F52&lt;&gt;0,VLOOKUP($J52,'Table 1'!$B$13:$C$33,2,FALSE)/12*1000*Study_MW,0)</f>
        <v>0</v>
      </c>
      <c r="E52" s="89">
        <f t="shared" si="16"/>
        <v>318438.18039822578</v>
      </c>
      <c r="F52" s="93">
        <f>INDEX([10]Delta!$F$1:$EE$997,$L$14,$I52)</f>
        <v>20890.59</v>
      </c>
      <c r="G52" s="94">
        <f t="shared" si="4"/>
        <v>15.24313963359703</v>
      </c>
      <c r="I52" s="95">
        <f t="shared" si="17"/>
        <v>43</v>
      </c>
      <c r="J52" s="91">
        <f t="shared" si="5"/>
        <v>2021</v>
      </c>
      <c r="K52" s="96">
        <f t="shared" si="18"/>
        <v>44287</v>
      </c>
      <c r="T52" s="338"/>
    </row>
    <row r="53" spans="2:20" outlineLevel="1">
      <c r="B53" s="96">
        <f t="shared" si="2"/>
        <v>44317</v>
      </c>
      <c r="C53" s="93">
        <f>IF(F53&lt;&gt;0,-INDEX([10]Delta!$F$1:$EE$997,$L$13,$I53),0)</f>
        <v>349582.7190181762</v>
      </c>
      <c r="D53" s="89">
        <f>IF(F53&lt;&gt;0,VLOOKUP($J53,'Table 1'!$B$13:$C$33,2,FALSE)/12*1000*Study_MW,0)</f>
        <v>0</v>
      </c>
      <c r="E53" s="89">
        <f t="shared" si="16"/>
        <v>349582.7190181762</v>
      </c>
      <c r="F53" s="93">
        <f>INDEX([10]Delta!$F$1:$EE$997,$L$14,$I53)</f>
        <v>24182.510999999999</v>
      </c>
      <c r="G53" s="94">
        <f t="shared" si="4"/>
        <v>14.45601405983755</v>
      </c>
      <c r="I53" s="95">
        <f t="shared" si="17"/>
        <v>44</v>
      </c>
      <c r="J53" s="91">
        <f t="shared" si="5"/>
        <v>2021</v>
      </c>
      <c r="K53" s="96">
        <f t="shared" si="18"/>
        <v>44317</v>
      </c>
      <c r="T53" s="338"/>
    </row>
    <row r="54" spans="2:20" outlineLevel="1">
      <c r="B54" s="96">
        <f t="shared" si="2"/>
        <v>44348</v>
      </c>
      <c r="C54" s="93">
        <f>IF(F54&lt;&gt;0,-INDEX([10]Delta!$F$1:$EE$997,$L$13,$I54),0)</f>
        <v>363057.50346507132</v>
      </c>
      <c r="D54" s="89">
        <f>IF(F54&lt;&gt;0,VLOOKUP($J54,'Table 1'!$B$13:$C$33,2,FALSE)/12*1000*Study_MW,0)</f>
        <v>0</v>
      </c>
      <c r="E54" s="89">
        <f t="shared" si="16"/>
        <v>363057.50346507132</v>
      </c>
      <c r="F54" s="93">
        <f>INDEX([10]Delta!$F$1:$EE$997,$L$14,$I54)</f>
        <v>25691.19</v>
      </c>
      <c r="G54" s="94">
        <f t="shared" si="4"/>
        <v>14.13159544050203</v>
      </c>
      <c r="I54" s="95">
        <f t="shared" si="17"/>
        <v>45</v>
      </c>
      <c r="J54" s="91">
        <f t="shared" si="5"/>
        <v>2021</v>
      </c>
      <c r="K54" s="96">
        <f t="shared" si="18"/>
        <v>44348</v>
      </c>
      <c r="T54" s="338"/>
    </row>
    <row r="55" spans="2:20" outlineLevel="1">
      <c r="B55" s="96">
        <f t="shared" si="2"/>
        <v>44378</v>
      </c>
      <c r="C55" s="93">
        <f>IF(F55&lt;&gt;0,-INDEX([10]Delta!$F$1:$EE$997,$L$13,$I55),0)</f>
        <v>333816.46612399817</v>
      </c>
      <c r="D55" s="89">
        <f>IF(F55&lt;&gt;0,VLOOKUP($J55,'Table 1'!$B$13:$C$33,2,FALSE)/12*1000*Study_MW,0)</f>
        <v>0</v>
      </c>
      <c r="E55" s="89">
        <f t="shared" si="16"/>
        <v>333816.46612399817</v>
      </c>
      <c r="F55" s="93">
        <f>INDEX([10]Delta!$F$1:$EE$997,$L$14,$I55)</f>
        <v>23253.751</v>
      </c>
      <c r="G55" s="94">
        <f t="shared" si="4"/>
        <v>14.35538146615564</v>
      </c>
      <c r="I55" s="95">
        <f t="shared" si="17"/>
        <v>46</v>
      </c>
      <c r="J55" s="91">
        <f t="shared" si="5"/>
        <v>2021</v>
      </c>
      <c r="K55" s="96">
        <f t="shared" si="18"/>
        <v>44378</v>
      </c>
      <c r="T55" s="338"/>
    </row>
    <row r="56" spans="2:20" outlineLevel="1">
      <c r="B56" s="96">
        <f t="shared" si="2"/>
        <v>44409</v>
      </c>
      <c r="C56" s="93">
        <f>IF(F56&lt;&gt;0,-INDEX([10]Delta!$F$1:$EE$997,$L$13,$I56),0)</f>
        <v>385951.85292834044</v>
      </c>
      <c r="D56" s="89">
        <f>IF(F56&lt;&gt;0,VLOOKUP($J56,'Table 1'!$B$13:$C$33,2,FALSE)/12*1000*Study_MW,0)</f>
        <v>0</v>
      </c>
      <c r="E56" s="89">
        <f t="shared" si="16"/>
        <v>385951.85292834044</v>
      </c>
      <c r="F56" s="93">
        <f>INDEX([10]Delta!$F$1:$EE$997,$L$14,$I56)</f>
        <v>23291.633000000002</v>
      </c>
      <c r="G56" s="94">
        <f t="shared" si="4"/>
        <v>16.570407619265701</v>
      </c>
      <c r="I56" s="95">
        <f t="shared" si="17"/>
        <v>47</v>
      </c>
      <c r="J56" s="91">
        <f t="shared" si="5"/>
        <v>2021</v>
      </c>
      <c r="K56" s="96">
        <f t="shared" si="18"/>
        <v>44409</v>
      </c>
      <c r="T56" s="338"/>
    </row>
    <row r="57" spans="2:20" outlineLevel="1">
      <c r="B57" s="96">
        <f t="shared" si="2"/>
        <v>44440</v>
      </c>
      <c r="C57" s="93">
        <f>IF(F57&lt;&gt;0,-INDEX([10]Delta!$F$1:$EE$997,$L$13,$I57),0)</f>
        <v>393017.00221057236</v>
      </c>
      <c r="D57" s="89">
        <f>IF(F57&lt;&gt;0,VLOOKUP($J57,'Table 1'!$B$13:$C$33,2,FALSE)/12*1000*Study_MW,0)</f>
        <v>0</v>
      </c>
      <c r="E57" s="89">
        <f t="shared" si="16"/>
        <v>393017.00221057236</v>
      </c>
      <c r="F57" s="93">
        <f>INDEX([10]Delta!$F$1:$EE$997,$L$14,$I57)</f>
        <v>20531.37</v>
      </c>
      <c r="G57" s="94">
        <f t="shared" si="4"/>
        <v>19.142268743419088</v>
      </c>
      <c r="I57" s="95">
        <f t="shared" si="17"/>
        <v>48</v>
      </c>
      <c r="J57" s="91">
        <f t="shared" si="5"/>
        <v>2021</v>
      </c>
      <c r="K57" s="96">
        <f t="shared" si="18"/>
        <v>44440</v>
      </c>
      <c r="T57" s="338"/>
    </row>
    <row r="58" spans="2:20" outlineLevel="1">
      <c r="B58" s="96">
        <f t="shared" si="2"/>
        <v>44470</v>
      </c>
      <c r="C58" s="93">
        <f>IF(F58&lt;&gt;0,-INDEX([10]Delta!$F$1:$EE$997,$L$13,$I58),0)</f>
        <v>261002.65304772556</v>
      </c>
      <c r="D58" s="89">
        <f>IF(F58&lt;&gt;0,VLOOKUP($J58,'Table 1'!$B$13:$C$33,2,FALSE)/12*1000*Study_MW,0)</f>
        <v>0</v>
      </c>
      <c r="E58" s="89">
        <f t="shared" si="16"/>
        <v>261002.65304772556</v>
      </c>
      <c r="F58" s="93">
        <f>INDEX([10]Delta!$F$1:$EE$997,$L$14,$I58)</f>
        <v>16645.202000000001</v>
      </c>
      <c r="G58" s="94">
        <f t="shared" si="4"/>
        <v>15.680353596653591</v>
      </c>
      <c r="I58" s="95">
        <f t="shared" si="17"/>
        <v>49</v>
      </c>
      <c r="J58" s="91">
        <f t="shared" si="5"/>
        <v>2021</v>
      </c>
      <c r="K58" s="96">
        <f t="shared" si="18"/>
        <v>44470</v>
      </c>
      <c r="T58" s="338"/>
    </row>
    <row r="59" spans="2:20" outlineLevel="1">
      <c r="B59" s="96">
        <f t="shared" si="2"/>
        <v>44501</v>
      </c>
      <c r="C59" s="93">
        <f>IF(F59&lt;&gt;0,-INDEX([10]Delta!$F$1:$EE$997,$L$13,$I59),0)</f>
        <v>178440.3997527808</v>
      </c>
      <c r="D59" s="89">
        <f>IF(F59&lt;&gt;0,VLOOKUP($J59,'Table 1'!$B$13:$C$33,2,FALSE)/12*1000*Study_MW,0)</f>
        <v>0</v>
      </c>
      <c r="E59" s="89">
        <f t="shared" si="16"/>
        <v>178440.3997527808</v>
      </c>
      <c r="F59" s="93">
        <f>INDEX([10]Delta!$F$1:$EE$997,$L$14,$I59)</f>
        <v>11211.24</v>
      </c>
      <c r="G59" s="94">
        <f t="shared" si="4"/>
        <v>15.916205500264091</v>
      </c>
      <c r="I59" s="95">
        <f t="shared" si="17"/>
        <v>50</v>
      </c>
      <c r="J59" s="91">
        <f t="shared" si="5"/>
        <v>2021</v>
      </c>
      <c r="K59" s="96">
        <f t="shared" si="18"/>
        <v>44501</v>
      </c>
      <c r="T59" s="338"/>
    </row>
    <row r="60" spans="2:20" outlineLevel="1">
      <c r="B60" s="100">
        <f t="shared" si="2"/>
        <v>44531</v>
      </c>
      <c r="C60" s="97">
        <f>IF(F60&lt;&gt;0,-INDEX([10]Delta!$F$1:$EE$997,$L$13,$I60),0)</f>
        <v>142734.1358140409</v>
      </c>
      <c r="D60" s="98">
        <f>IF(F60&lt;&gt;0,VLOOKUP($J60,'Table 1'!$B$13:$C$33,2,FALSE)/12*1000*Study_MW,0)</f>
        <v>0</v>
      </c>
      <c r="E60" s="98">
        <f t="shared" si="16"/>
        <v>142734.1358140409</v>
      </c>
      <c r="F60" s="97">
        <f>INDEX([10]Delta!$F$1:$EE$997,$L$14,$I60)</f>
        <v>8649.1239999999998</v>
      </c>
      <c r="G60" s="99">
        <f t="shared" si="4"/>
        <v>16.502727422342527</v>
      </c>
      <c r="I60" s="82">
        <f t="shared" si="17"/>
        <v>51</v>
      </c>
      <c r="J60" s="91">
        <f t="shared" si="5"/>
        <v>2021</v>
      </c>
      <c r="K60" s="100">
        <f t="shared" si="18"/>
        <v>44531</v>
      </c>
      <c r="T60" s="338"/>
    </row>
    <row r="61" spans="2:20" outlineLevel="1">
      <c r="B61" s="92">
        <f t="shared" si="2"/>
        <v>44562</v>
      </c>
      <c r="C61" s="87">
        <f>IF(F61&lt;&gt;0,-INDEX([10]Delta!$F$1:$EE$997,$L$13,$I61),0)</f>
        <v>172624.08175098896</v>
      </c>
      <c r="D61" s="88">
        <f>IF(F61&lt;&gt;0,VLOOKUP($J61,'Table 1'!$B$13:$C$33,2,FALSE)/12*1000*Study_MW,0)</f>
        <v>0</v>
      </c>
      <c r="E61" s="88">
        <f t="shared" si="16"/>
        <v>172624.08175098896</v>
      </c>
      <c r="F61" s="87">
        <f>INDEX([10]Delta!$F$1:$EE$997,$L$14,$I61)</f>
        <v>10324.891</v>
      </c>
      <c r="G61" s="90">
        <f t="shared" si="4"/>
        <v>16.719215897871365</v>
      </c>
      <c r="I61" s="78">
        <f>I49+13</f>
        <v>53</v>
      </c>
      <c r="J61" s="91">
        <f t="shared" si="5"/>
        <v>2022</v>
      </c>
      <c r="K61" s="92">
        <f t="shared" si="18"/>
        <v>44562</v>
      </c>
      <c r="T61" s="338"/>
    </row>
    <row r="62" spans="2:20" outlineLevel="1">
      <c r="B62" s="96">
        <f t="shared" si="2"/>
        <v>44593</v>
      </c>
      <c r="C62" s="93">
        <f>IF(F62&lt;&gt;0,-INDEX([10]Delta!$F$1:$EE$997,$L$13,$I62),0)</f>
        <v>208881.38089132309</v>
      </c>
      <c r="D62" s="89">
        <f>IF(F62&lt;&gt;0,VLOOKUP($J62,'Table 1'!$B$13:$C$33,2,FALSE)/12*1000*Study_MW,0)</f>
        <v>0</v>
      </c>
      <c r="E62" s="89">
        <f t="shared" si="16"/>
        <v>208881.38089132309</v>
      </c>
      <c r="F62" s="93">
        <f>INDEX([10]Delta!$F$1:$EE$997,$L$14,$I62)</f>
        <v>11555.404</v>
      </c>
      <c r="G62" s="94">
        <f t="shared" si="4"/>
        <v>18.076510426751248</v>
      </c>
      <c r="I62" s="95">
        <f t="shared" si="17"/>
        <v>54</v>
      </c>
      <c r="J62" s="91">
        <f t="shared" si="5"/>
        <v>2022</v>
      </c>
      <c r="K62" s="96">
        <f t="shared" si="18"/>
        <v>44593</v>
      </c>
      <c r="T62" s="338"/>
    </row>
    <row r="63" spans="2:20" outlineLevel="1">
      <c r="B63" s="96">
        <f t="shared" si="2"/>
        <v>44621</v>
      </c>
      <c r="C63" s="93">
        <f>IF(F63&lt;&gt;0,-INDEX([10]Delta!$F$1:$EE$997,$L$13,$I63),0)</f>
        <v>341325.85491991043</v>
      </c>
      <c r="D63" s="89">
        <f>IF(F63&lt;&gt;0,VLOOKUP($J63,'Table 1'!$B$13:$C$33,2,FALSE)/12*1000*Study_MW,0)</f>
        <v>0</v>
      </c>
      <c r="E63" s="89">
        <f t="shared" si="16"/>
        <v>341325.85491991043</v>
      </c>
      <c r="F63" s="93">
        <f>INDEX([10]Delta!$F$1:$EE$997,$L$14,$I63)</f>
        <v>17996.708999999999</v>
      </c>
      <c r="G63" s="94">
        <f t="shared" si="4"/>
        <v>18.966015115314164</v>
      </c>
      <c r="I63" s="95">
        <f t="shared" si="17"/>
        <v>55</v>
      </c>
      <c r="J63" s="91">
        <f t="shared" si="5"/>
        <v>2022</v>
      </c>
      <c r="K63" s="96">
        <f t="shared" si="18"/>
        <v>44621</v>
      </c>
      <c r="T63" s="338"/>
    </row>
    <row r="64" spans="2:20" outlineLevel="1">
      <c r="B64" s="96">
        <f t="shared" si="2"/>
        <v>44652</v>
      </c>
      <c r="C64" s="93">
        <f>IF(F64&lt;&gt;0,-INDEX([10]Delta!$F$1:$EE$997,$L$13,$I64),0)</f>
        <v>335859.7164542079</v>
      </c>
      <c r="D64" s="89">
        <f>IF(F64&lt;&gt;0,VLOOKUP($J64,'Table 1'!$B$13:$C$33,2,FALSE)/12*1000*Study_MW,0)</f>
        <v>0</v>
      </c>
      <c r="E64" s="89">
        <f t="shared" si="16"/>
        <v>335859.7164542079</v>
      </c>
      <c r="F64" s="93">
        <f>INDEX([10]Delta!$F$1:$EE$997,$L$14,$I64)</f>
        <v>20786.099999999999</v>
      </c>
      <c r="G64" s="94">
        <f t="shared" si="4"/>
        <v>16.157899579729143</v>
      </c>
      <c r="I64" s="95">
        <f t="shared" si="17"/>
        <v>56</v>
      </c>
      <c r="J64" s="91">
        <f t="shared" si="5"/>
        <v>2022</v>
      </c>
      <c r="K64" s="96">
        <f t="shared" si="18"/>
        <v>44652</v>
      </c>
      <c r="T64" s="338"/>
    </row>
    <row r="65" spans="2:20" outlineLevel="1">
      <c r="B65" s="96">
        <f t="shared" si="2"/>
        <v>44682</v>
      </c>
      <c r="C65" s="93">
        <f>IF(F65&lt;&gt;0,-INDEX([10]Delta!$F$1:$EE$997,$L$13,$I65),0)</f>
        <v>374035.7532338798</v>
      </c>
      <c r="D65" s="89">
        <f>IF(F65&lt;&gt;0,VLOOKUP($J65,'Table 1'!$B$13:$C$33,2,FALSE)/12*1000*Study_MW,0)</f>
        <v>0</v>
      </c>
      <c r="E65" s="89">
        <f t="shared" si="16"/>
        <v>374035.7532338798</v>
      </c>
      <c r="F65" s="93">
        <f>INDEX([10]Delta!$F$1:$EE$997,$L$14,$I65)</f>
        <v>24061.611000000001</v>
      </c>
      <c r="G65" s="94">
        <f t="shared" si="4"/>
        <v>15.544917305573588</v>
      </c>
      <c r="I65" s="95">
        <f t="shared" si="17"/>
        <v>57</v>
      </c>
      <c r="J65" s="91">
        <f t="shared" si="5"/>
        <v>2022</v>
      </c>
      <c r="K65" s="96">
        <f t="shared" si="18"/>
        <v>44682</v>
      </c>
      <c r="T65" s="338"/>
    </row>
    <row r="66" spans="2:20" outlineLevel="1">
      <c r="B66" s="96">
        <f t="shared" si="2"/>
        <v>44713</v>
      </c>
      <c r="C66" s="93">
        <f>IF(F66&lt;&gt;0,-INDEX([10]Delta!$F$1:$EE$997,$L$13,$I66),0)</f>
        <v>386311.83545948565</v>
      </c>
      <c r="D66" s="89">
        <f>IF(F66&lt;&gt;0,VLOOKUP($J66,'Table 1'!$B$13:$C$33,2,FALSE)/12*1000*Study_MW,0)</f>
        <v>0</v>
      </c>
      <c r="E66" s="89">
        <f t="shared" si="16"/>
        <v>386311.83545948565</v>
      </c>
      <c r="F66" s="93">
        <f>INDEX([10]Delta!$F$1:$EE$997,$L$14,$I66)</f>
        <v>25562.639999999999</v>
      </c>
      <c r="G66" s="94">
        <f t="shared" si="4"/>
        <v>15.11236067399477</v>
      </c>
      <c r="I66" s="95">
        <f t="shared" si="17"/>
        <v>58</v>
      </c>
      <c r="J66" s="91">
        <f t="shared" si="5"/>
        <v>2022</v>
      </c>
      <c r="K66" s="96">
        <f t="shared" si="18"/>
        <v>44713</v>
      </c>
      <c r="T66" s="338"/>
    </row>
    <row r="67" spans="2:20" outlineLevel="1">
      <c r="B67" s="96">
        <f t="shared" si="2"/>
        <v>44743</v>
      </c>
      <c r="C67" s="93">
        <f>IF(F67&lt;&gt;0,-INDEX([10]Delta!$F$1:$EE$997,$L$13,$I67),0)</f>
        <v>359636.45057961345</v>
      </c>
      <c r="D67" s="89">
        <f>IF(F67&lt;&gt;0,VLOOKUP($J67,'Table 1'!$B$13:$C$33,2,FALSE)/12*1000*Study_MW,0)</f>
        <v>0</v>
      </c>
      <c r="E67" s="89">
        <f t="shared" si="16"/>
        <v>359636.45057961345</v>
      </c>
      <c r="F67" s="93">
        <f>INDEX([10]Delta!$F$1:$EE$997,$L$14,$I67)</f>
        <v>23137.47</v>
      </c>
      <c r="G67" s="94">
        <f t="shared" si="4"/>
        <v>15.543464803179148</v>
      </c>
      <c r="I67" s="95">
        <f t="shared" si="17"/>
        <v>59</v>
      </c>
      <c r="J67" s="91">
        <f t="shared" si="5"/>
        <v>2022</v>
      </c>
      <c r="K67" s="96">
        <f t="shared" si="18"/>
        <v>44743</v>
      </c>
      <c r="T67" s="338"/>
    </row>
    <row r="68" spans="2:20" outlineLevel="1">
      <c r="B68" s="96">
        <f t="shared" si="2"/>
        <v>44774</v>
      </c>
      <c r="C68" s="93">
        <f>IF(F68&lt;&gt;0,-INDEX([10]Delta!$F$1:$EE$997,$L$13,$I68),0)</f>
        <v>373378.46256265044</v>
      </c>
      <c r="D68" s="89">
        <f>IF(F68&lt;&gt;0,VLOOKUP($J68,'Table 1'!$B$13:$C$33,2,FALSE)/12*1000*Study_MW,0)</f>
        <v>0</v>
      </c>
      <c r="E68" s="89">
        <f t="shared" si="16"/>
        <v>373378.46256265044</v>
      </c>
      <c r="F68" s="93">
        <f>INDEX([10]Delta!$F$1:$EE$997,$L$14,$I68)</f>
        <v>23175.103999999999</v>
      </c>
      <c r="G68" s="94">
        <f t="shared" si="4"/>
        <v>16.111188220024836</v>
      </c>
      <c r="I68" s="95">
        <f t="shared" si="17"/>
        <v>60</v>
      </c>
      <c r="J68" s="91">
        <f t="shared" si="5"/>
        <v>2022</v>
      </c>
      <c r="K68" s="96">
        <f t="shared" si="18"/>
        <v>44774</v>
      </c>
      <c r="T68" s="338"/>
    </row>
    <row r="69" spans="2:20" outlineLevel="1">
      <c r="B69" s="96">
        <f t="shared" si="2"/>
        <v>44805</v>
      </c>
      <c r="C69" s="93">
        <f>IF(F69&lt;&gt;0,-INDEX([10]Delta!$F$1:$EE$997,$L$13,$I69),0)</f>
        <v>411724.19355368614</v>
      </c>
      <c r="D69" s="89">
        <f>IF(F69&lt;&gt;0,VLOOKUP($J69,'Table 1'!$B$13:$C$33,2,FALSE)/12*1000*Study_MW,0)</f>
        <v>0</v>
      </c>
      <c r="E69" s="89">
        <f t="shared" si="16"/>
        <v>411724.19355368614</v>
      </c>
      <c r="F69" s="93">
        <f>INDEX([10]Delta!$F$1:$EE$997,$L$14,$I69)</f>
        <v>20428.68</v>
      </c>
      <c r="G69" s="94">
        <f t="shared" si="4"/>
        <v>20.154224039619109</v>
      </c>
      <c r="I69" s="95">
        <f t="shared" si="17"/>
        <v>61</v>
      </c>
      <c r="J69" s="91">
        <f t="shared" si="5"/>
        <v>2022</v>
      </c>
      <c r="K69" s="96">
        <f t="shared" si="18"/>
        <v>44805</v>
      </c>
      <c r="T69" s="338"/>
    </row>
    <row r="70" spans="2:20" outlineLevel="1">
      <c r="B70" s="96">
        <f t="shared" si="2"/>
        <v>44835</v>
      </c>
      <c r="C70" s="93">
        <f>IF(F70&lt;&gt;0,-INDEX([10]Delta!$F$1:$EE$997,$L$13,$I70),0)</f>
        <v>298914.04635891318</v>
      </c>
      <c r="D70" s="89">
        <f>IF(F70&lt;&gt;0,VLOOKUP($J70,'Table 1'!$B$13:$C$33,2,FALSE)/12*1000*Study_MW,0)</f>
        <v>0</v>
      </c>
      <c r="E70" s="89">
        <f t="shared" si="16"/>
        <v>298914.04635891318</v>
      </c>
      <c r="F70" s="93">
        <f>INDEX([10]Delta!$F$1:$EE$997,$L$14,$I70)</f>
        <v>16561.998</v>
      </c>
      <c r="G70" s="94">
        <f t="shared" si="4"/>
        <v>18.048187565226925</v>
      </c>
      <c r="I70" s="95">
        <f t="shared" si="17"/>
        <v>62</v>
      </c>
      <c r="J70" s="91">
        <f t="shared" si="5"/>
        <v>2022</v>
      </c>
      <c r="K70" s="96">
        <f t="shared" si="18"/>
        <v>44835</v>
      </c>
      <c r="T70" s="338"/>
    </row>
    <row r="71" spans="2:20" outlineLevel="1">
      <c r="B71" s="96">
        <f t="shared" si="2"/>
        <v>44866</v>
      </c>
      <c r="C71" s="93">
        <f>IF(F71&lt;&gt;0,-INDEX([10]Delta!$F$1:$EE$997,$L$13,$I71),0)</f>
        <v>191717.549197644</v>
      </c>
      <c r="D71" s="89">
        <f>IF(F71&lt;&gt;0,VLOOKUP($J71,'Table 1'!$B$13:$C$33,2,FALSE)/12*1000*Study_MW,0)</f>
        <v>0</v>
      </c>
      <c r="E71" s="89">
        <f t="shared" si="16"/>
        <v>191717.549197644</v>
      </c>
      <c r="F71" s="93">
        <f>INDEX([10]Delta!$F$1:$EE$997,$L$14,$I71)</f>
        <v>11155.2</v>
      </c>
      <c r="G71" s="94">
        <f t="shared" si="4"/>
        <v>17.186383856644792</v>
      </c>
      <c r="I71" s="95">
        <f t="shared" si="17"/>
        <v>63</v>
      </c>
      <c r="J71" s="91">
        <f t="shared" si="5"/>
        <v>2022</v>
      </c>
      <c r="K71" s="96">
        <f t="shared" si="18"/>
        <v>44866</v>
      </c>
      <c r="T71" s="338"/>
    </row>
    <row r="72" spans="2:20" outlineLevel="1">
      <c r="B72" s="100">
        <f t="shared" si="2"/>
        <v>44896</v>
      </c>
      <c r="C72" s="97">
        <f>IF(F72&lt;&gt;0,-INDEX([10]Delta!$F$1:$EE$997,$L$13,$I72),0)</f>
        <v>147209.60820358992</v>
      </c>
      <c r="D72" s="98">
        <f>IF(F72&lt;&gt;0,VLOOKUP($J72,'Table 1'!$B$13:$C$33,2,FALSE)/12*1000*Study_MW,0)</f>
        <v>0</v>
      </c>
      <c r="E72" s="98">
        <f t="shared" si="16"/>
        <v>147209.60820358992</v>
      </c>
      <c r="F72" s="97">
        <f>INDEX([10]Delta!$F$1:$EE$997,$L$14,$I72)</f>
        <v>8605.848</v>
      </c>
      <c r="G72" s="99">
        <f t="shared" si="4"/>
        <v>17.105764382962597</v>
      </c>
      <c r="I72" s="82">
        <f t="shared" si="17"/>
        <v>64</v>
      </c>
      <c r="J72" s="91">
        <f t="shared" si="5"/>
        <v>2022</v>
      </c>
      <c r="K72" s="100">
        <f t="shared" si="18"/>
        <v>44896</v>
      </c>
      <c r="T72" s="338"/>
    </row>
    <row r="73" spans="2:20" outlineLevel="1">
      <c r="B73" s="92">
        <f t="shared" si="2"/>
        <v>44927</v>
      </c>
      <c r="C73" s="87">
        <f>IF(F73&lt;&gt;0,-INDEX([10]Delta!$F$1:$EE$997,$L$13,$I73),0)</f>
        <v>178155.33044421673</v>
      </c>
      <c r="D73" s="88">
        <f>IF(F73&lt;&gt;0,VLOOKUP($J73,'Table 1'!$B$13:$C$33,2,FALSE)/12*1000*Study_MW,0)</f>
        <v>0</v>
      </c>
      <c r="E73" s="88">
        <f t="shared" si="16"/>
        <v>178155.33044421673</v>
      </c>
      <c r="F73" s="87">
        <f>INDEX([10]Delta!$F$1:$EE$997,$L$14,$I73)</f>
        <v>10273.276</v>
      </c>
      <c r="G73" s="90">
        <f t="shared" si="4"/>
        <v>17.341627971857928</v>
      </c>
      <c r="I73" s="78">
        <f>I61+13</f>
        <v>66</v>
      </c>
      <c r="J73" s="91">
        <f t="shared" si="5"/>
        <v>2023</v>
      </c>
      <c r="K73" s="92">
        <f t="shared" si="18"/>
        <v>44927</v>
      </c>
      <c r="T73" s="338"/>
    </row>
    <row r="74" spans="2:20" outlineLevel="1">
      <c r="B74" s="96">
        <f t="shared" si="2"/>
        <v>44958</v>
      </c>
      <c r="C74" s="93">
        <f>IF(F74&lt;&gt;0,-INDEX([10]Delta!$F$1:$EE$997,$L$13,$I74),0)</f>
        <v>201950.99089623988</v>
      </c>
      <c r="D74" s="89">
        <f>IF(F74&lt;&gt;0,VLOOKUP($J74,'Table 1'!$B$13:$C$33,2,FALSE)/12*1000*Study_MW,0)</f>
        <v>0</v>
      </c>
      <c r="E74" s="89">
        <f t="shared" si="16"/>
        <v>201950.99089623988</v>
      </c>
      <c r="F74" s="93">
        <f>INDEX([10]Delta!$F$1:$EE$997,$L$14,$I74)</f>
        <v>11497.611999999999</v>
      </c>
      <c r="G74" s="94">
        <f t="shared" si="4"/>
        <v>17.564603058116756</v>
      </c>
      <c r="I74" s="95">
        <f t="shared" si="17"/>
        <v>67</v>
      </c>
      <c r="J74" s="91">
        <f t="shared" si="5"/>
        <v>2023</v>
      </c>
      <c r="K74" s="96">
        <f t="shared" si="18"/>
        <v>44958</v>
      </c>
      <c r="T74" s="338"/>
    </row>
    <row r="75" spans="2:20" outlineLevel="1">
      <c r="B75" s="96">
        <f t="shared" si="2"/>
        <v>44986</v>
      </c>
      <c r="C75" s="93">
        <f>IF(F75&lt;&gt;0,-INDEX([10]Delta!$F$1:$EE$997,$L$13,$I75),0)</f>
        <v>359395.62603536248</v>
      </c>
      <c r="D75" s="89">
        <f>IF(F75&lt;&gt;0,VLOOKUP($J75,'Table 1'!$B$13:$C$33,2,FALSE)/12*1000*Study_MW,0)</f>
        <v>0</v>
      </c>
      <c r="E75" s="89">
        <f t="shared" si="16"/>
        <v>359395.62603536248</v>
      </c>
      <c r="F75" s="93">
        <f>INDEX([10]Delta!$F$1:$EE$997,$L$14,$I75)</f>
        <v>17906.685000000001</v>
      </c>
      <c r="G75" s="94">
        <f t="shared" si="4"/>
        <v>20.070472342332625</v>
      </c>
      <c r="I75" s="95">
        <f t="shared" si="17"/>
        <v>68</v>
      </c>
      <c r="J75" s="91">
        <f t="shared" si="5"/>
        <v>2023</v>
      </c>
      <c r="K75" s="96">
        <f t="shared" si="18"/>
        <v>44986</v>
      </c>
      <c r="T75" s="338"/>
    </row>
    <row r="76" spans="2:20" outlineLevel="1">
      <c r="B76" s="96">
        <f t="shared" si="2"/>
        <v>45017</v>
      </c>
      <c r="C76" s="93">
        <f>IF(F76&lt;&gt;0,-INDEX([10]Delta!$F$1:$EE$997,$L$13,$I76),0)</f>
        <v>350207.03883898258</v>
      </c>
      <c r="D76" s="89">
        <f>IF(F76&lt;&gt;0,VLOOKUP($J76,'Table 1'!$B$13:$C$33,2,FALSE)/12*1000*Study_MW,0)</f>
        <v>0</v>
      </c>
      <c r="E76" s="89">
        <f t="shared" si="16"/>
        <v>350207.03883898258</v>
      </c>
      <c r="F76" s="93">
        <f>INDEX([10]Delta!$F$1:$EE$997,$L$14,$I76)</f>
        <v>20682.150000000001</v>
      </c>
      <c r="G76" s="94">
        <f t="shared" si="4"/>
        <v>16.932815922860176</v>
      </c>
      <c r="I76" s="95">
        <f t="shared" si="17"/>
        <v>69</v>
      </c>
      <c r="J76" s="91">
        <f t="shared" si="5"/>
        <v>2023</v>
      </c>
      <c r="K76" s="96">
        <f t="shared" si="18"/>
        <v>45017</v>
      </c>
      <c r="T76" s="338"/>
    </row>
    <row r="77" spans="2:20" outlineLevel="1">
      <c r="B77" s="96">
        <f t="shared" si="2"/>
        <v>45047</v>
      </c>
      <c r="C77" s="93">
        <f>IF(F77&lt;&gt;0,-INDEX([10]Delta!$F$1:$EE$997,$L$13,$I77),0)</f>
        <v>400598.48379185796</v>
      </c>
      <c r="D77" s="89">
        <f>IF(F77&lt;&gt;0,VLOOKUP($J77,'Table 1'!$B$13:$C$33,2,FALSE)/12*1000*Study_MW,0)</f>
        <v>0</v>
      </c>
      <c r="E77" s="89">
        <f t="shared" si="16"/>
        <v>400598.48379185796</v>
      </c>
      <c r="F77" s="93">
        <f>INDEX([10]Delta!$F$1:$EE$997,$L$14,$I77)</f>
        <v>23941.269</v>
      </c>
      <c r="G77" s="94">
        <f t="shared" si="4"/>
        <v>16.732550133071808</v>
      </c>
      <c r="I77" s="95">
        <f t="shared" si="17"/>
        <v>70</v>
      </c>
      <c r="J77" s="91">
        <f t="shared" si="5"/>
        <v>2023</v>
      </c>
      <c r="K77" s="96">
        <f t="shared" si="18"/>
        <v>45047</v>
      </c>
      <c r="T77" s="338"/>
    </row>
    <row r="78" spans="2:20" outlineLevel="1">
      <c r="B78" s="96">
        <f t="shared" ref="B78:B141" si="28">EDATE(B77,1)</f>
        <v>45078</v>
      </c>
      <c r="C78" s="93">
        <f>IF(F78&lt;&gt;0,-INDEX([10]Delta!$F$1:$EE$997,$L$13,$I78),0)</f>
        <v>427836.90445116162</v>
      </c>
      <c r="D78" s="89">
        <f>IF(F78&lt;&gt;0,VLOOKUP($J78,'Table 1'!$B$13:$C$33,2,FALSE)/12*1000*Study_MW,0)</f>
        <v>0</v>
      </c>
      <c r="E78" s="89">
        <f t="shared" ref="E78:E141" si="29">C78+D78</f>
        <v>427836.90445116162</v>
      </c>
      <c r="F78" s="93">
        <f>INDEX([10]Delta!$F$1:$EE$997,$L$14,$I78)</f>
        <v>25434.84</v>
      </c>
      <c r="G78" s="94">
        <f t="shared" ref="G78:G141" si="30">IF(ISNUMBER($F78),E78/$F78,"")</f>
        <v>16.820900168869223</v>
      </c>
      <c r="I78" s="95">
        <f t="shared" si="17"/>
        <v>71</v>
      </c>
      <c r="J78" s="91">
        <f t="shared" ref="J78:J141" si="31">YEAR(B78)</f>
        <v>2023</v>
      </c>
      <c r="K78" s="96">
        <f t="shared" si="18"/>
        <v>45078</v>
      </c>
      <c r="T78" s="338"/>
    </row>
    <row r="79" spans="2:20" outlineLevel="1">
      <c r="B79" s="96">
        <f t="shared" si="28"/>
        <v>45108</v>
      </c>
      <c r="C79" s="93">
        <f>IF(F79&lt;&gt;0,-INDEX([10]Delta!$F$1:$EE$997,$L$13,$I79),0)</f>
        <v>420584.78298002481</v>
      </c>
      <c r="D79" s="89">
        <f>IF(F79&lt;&gt;0,VLOOKUP($J79,'Table 1'!$B$13:$C$33,2,FALSE)/12*1000*Study_MW,0)</f>
        <v>0</v>
      </c>
      <c r="E79" s="89">
        <f t="shared" si="29"/>
        <v>420584.78298002481</v>
      </c>
      <c r="F79" s="93">
        <f>INDEX([10]Delta!$F$1:$EE$997,$L$14,$I79)</f>
        <v>23021.84</v>
      </c>
      <c r="G79" s="94">
        <f t="shared" si="30"/>
        <v>18.268947355208134</v>
      </c>
      <c r="I79" s="95">
        <f t="shared" si="17"/>
        <v>72</v>
      </c>
      <c r="J79" s="91">
        <f t="shared" si="31"/>
        <v>2023</v>
      </c>
      <c r="K79" s="96">
        <f t="shared" si="18"/>
        <v>45108</v>
      </c>
      <c r="T79" s="338"/>
    </row>
    <row r="80" spans="2:20" outlineLevel="1">
      <c r="B80" s="96">
        <f t="shared" si="28"/>
        <v>45139</v>
      </c>
      <c r="C80" s="93">
        <f>IF(F80&lt;&gt;0,-INDEX([10]Delta!$F$1:$EE$997,$L$13,$I80),0)</f>
        <v>458764.39681023359</v>
      </c>
      <c r="D80" s="89">
        <f>IF(F80&lt;&gt;0,VLOOKUP($J80,'Table 1'!$B$13:$C$33,2,FALSE)/12*1000*Study_MW,0)</f>
        <v>0</v>
      </c>
      <c r="E80" s="89">
        <f t="shared" si="29"/>
        <v>458764.39681023359</v>
      </c>
      <c r="F80" s="93">
        <f>INDEX([10]Delta!$F$1:$EE$997,$L$14,$I80)</f>
        <v>23059.195</v>
      </c>
      <c r="G80" s="94">
        <f t="shared" si="30"/>
        <v>19.895074256071542</v>
      </c>
      <c r="I80" s="95">
        <f t="shared" si="17"/>
        <v>73</v>
      </c>
      <c r="J80" s="91">
        <f t="shared" si="31"/>
        <v>2023</v>
      </c>
      <c r="K80" s="96">
        <f t="shared" si="18"/>
        <v>45139</v>
      </c>
      <c r="T80" s="338"/>
    </row>
    <row r="81" spans="2:20" outlineLevel="1">
      <c r="B81" s="96">
        <f t="shared" si="28"/>
        <v>45170</v>
      </c>
      <c r="C81" s="93">
        <f>IF(F81&lt;&gt;0,-INDEX([10]Delta!$F$1:$EE$997,$L$13,$I81),0)</f>
        <v>449009.11669774354</v>
      </c>
      <c r="D81" s="89">
        <f>IF(F81&lt;&gt;0,VLOOKUP($J81,'Table 1'!$B$13:$C$33,2,FALSE)/12*1000*Study_MW,0)</f>
        <v>0</v>
      </c>
      <c r="E81" s="89">
        <f t="shared" si="29"/>
        <v>449009.11669774354</v>
      </c>
      <c r="F81" s="93">
        <f>INDEX([10]Delta!$F$1:$EE$997,$L$14,$I81)</f>
        <v>20326.560000000001</v>
      </c>
      <c r="G81" s="94">
        <f t="shared" si="30"/>
        <v>22.089774004934604</v>
      </c>
      <c r="I81" s="95">
        <f t="shared" si="17"/>
        <v>74</v>
      </c>
      <c r="J81" s="91">
        <f t="shared" si="31"/>
        <v>2023</v>
      </c>
      <c r="K81" s="96">
        <f t="shared" si="18"/>
        <v>45170</v>
      </c>
      <c r="T81" s="338"/>
    </row>
    <row r="82" spans="2:20" outlineLevel="1">
      <c r="B82" s="96">
        <f t="shared" si="28"/>
        <v>45200</v>
      </c>
      <c r="C82" s="93">
        <f>IF(F82&lt;&gt;0,-INDEX([10]Delta!$F$1:$EE$997,$L$13,$I82),0)</f>
        <v>331725.32677336037</v>
      </c>
      <c r="D82" s="89">
        <f>IF(F82&lt;&gt;0,VLOOKUP($J82,'Table 1'!$B$13:$C$33,2,FALSE)/12*1000*Study_MW,0)</f>
        <v>0</v>
      </c>
      <c r="E82" s="89">
        <f t="shared" si="29"/>
        <v>331725.32677336037</v>
      </c>
      <c r="F82" s="93">
        <f>INDEX([10]Delta!$F$1:$EE$997,$L$14,$I82)</f>
        <v>16479.197</v>
      </c>
      <c r="G82" s="94">
        <f t="shared" si="30"/>
        <v>20.129944849458404</v>
      </c>
      <c r="I82" s="95">
        <f t="shared" si="17"/>
        <v>75</v>
      </c>
      <c r="J82" s="91">
        <f t="shared" si="31"/>
        <v>2023</v>
      </c>
      <c r="K82" s="96">
        <f t="shared" si="18"/>
        <v>45200</v>
      </c>
      <c r="T82" s="338"/>
    </row>
    <row r="83" spans="2:20" outlineLevel="1">
      <c r="B83" s="96">
        <f t="shared" si="28"/>
        <v>45231</v>
      </c>
      <c r="C83" s="93">
        <f>IF(F83&lt;&gt;0,-INDEX([10]Delta!$F$1:$EE$997,$L$13,$I83),0)</f>
        <v>211254.92262706161</v>
      </c>
      <c r="D83" s="89">
        <f>IF(F83&lt;&gt;0,VLOOKUP($J83,'Table 1'!$B$13:$C$33,2,FALSE)/12*1000*Study_MW,0)</f>
        <v>0</v>
      </c>
      <c r="E83" s="89">
        <f t="shared" si="29"/>
        <v>211254.92262706161</v>
      </c>
      <c r="F83" s="93">
        <f>INDEX([10]Delta!$F$1:$EE$997,$L$14,$I83)</f>
        <v>11099.4</v>
      </c>
      <c r="G83" s="94">
        <f t="shared" si="30"/>
        <v>19.033003822464423</v>
      </c>
      <c r="I83" s="95">
        <f t="shared" si="17"/>
        <v>76</v>
      </c>
      <c r="J83" s="91">
        <f t="shared" si="31"/>
        <v>2023</v>
      </c>
      <c r="K83" s="96">
        <f t="shared" si="18"/>
        <v>45231</v>
      </c>
      <c r="T83" s="338"/>
    </row>
    <row r="84" spans="2:20" outlineLevel="1">
      <c r="B84" s="100">
        <f t="shared" si="28"/>
        <v>45261</v>
      </c>
      <c r="C84" s="97">
        <f>IF(F84&lt;&gt;0,-INDEX([10]Delta!$F$1:$EE$997,$L$13,$I84),0)</f>
        <v>156824.89888489246</v>
      </c>
      <c r="D84" s="98">
        <f>IF(F84&lt;&gt;0,VLOOKUP($J84,'Table 1'!$B$13:$C$33,2,FALSE)/12*1000*Study_MW,0)</f>
        <v>0</v>
      </c>
      <c r="E84" s="98">
        <f t="shared" si="29"/>
        <v>156824.89888489246</v>
      </c>
      <c r="F84" s="97">
        <f>INDEX([10]Delta!$F$1:$EE$997,$L$14,$I84)</f>
        <v>8562.8510000000006</v>
      </c>
      <c r="G84" s="99">
        <f t="shared" si="30"/>
        <v>18.314565894570915</v>
      </c>
      <c r="I84" s="82">
        <f t="shared" si="17"/>
        <v>77</v>
      </c>
      <c r="J84" s="91">
        <f t="shared" si="31"/>
        <v>2023</v>
      </c>
      <c r="K84" s="100">
        <f t="shared" si="18"/>
        <v>45261</v>
      </c>
      <c r="T84" s="338"/>
    </row>
    <row r="85" spans="2:20" outlineLevel="1">
      <c r="B85" s="92">
        <f t="shared" si="28"/>
        <v>45292</v>
      </c>
      <c r="C85" s="87">
        <f>IF(F85&lt;&gt;0,-INDEX([10]Delta!$F$1:$EE$997,$L$13,$I85),0)</f>
        <v>175600.14291772246</v>
      </c>
      <c r="D85" s="88">
        <f>IF(F85&lt;&gt;0,VLOOKUP($J85,'Table 1'!$B$13:$C$33,2,FALSE)/12*1000*Study_MW,0)</f>
        <v>0</v>
      </c>
      <c r="E85" s="88">
        <f t="shared" si="29"/>
        <v>175600.14291772246</v>
      </c>
      <c r="F85" s="87">
        <f>INDEX([10]Delta!$F$1:$EE$997,$L$14,$I85)</f>
        <v>10221.94</v>
      </c>
      <c r="G85" s="90">
        <f t="shared" si="30"/>
        <v>17.178749133503274</v>
      </c>
      <c r="I85" s="78">
        <f>I73+13</f>
        <v>79</v>
      </c>
      <c r="J85" s="91">
        <f t="shared" si="31"/>
        <v>2024</v>
      </c>
      <c r="K85" s="92">
        <f t="shared" si="18"/>
        <v>45292</v>
      </c>
      <c r="T85" s="338"/>
    </row>
    <row r="86" spans="2:20" outlineLevel="1">
      <c r="B86" s="96">
        <f t="shared" si="28"/>
        <v>45323</v>
      </c>
      <c r="C86" s="93">
        <f>IF(F86&lt;&gt;0,-INDEX([10]Delta!$F$1:$EE$997,$L$13,$I86),0)</f>
        <v>235795.7236686945</v>
      </c>
      <c r="D86" s="89">
        <f>IF(F86&lt;&gt;0,VLOOKUP($J86,'Table 1'!$B$13:$C$33,2,FALSE)/12*1000*Study_MW,0)</f>
        <v>0</v>
      </c>
      <c r="E86" s="89">
        <f t="shared" si="29"/>
        <v>235795.7236686945</v>
      </c>
      <c r="F86" s="93">
        <f>INDEX([10]Delta!$F$1:$EE$997,$L$14,$I86)</f>
        <v>11848.674999999999</v>
      </c>
      <c r="G86" s="94">
        <f t="shared" si="30"/>
        <v>19.900598477778697</v>
      </c>
      <c r="I86" s="95">
        <f t="shared" si="17"/>
        <v>80</v>
      </c>
      <c r="J86" s="91">
        <f t="shared" si="31"/>
        <v>2024</v>
      </c>
      <c r="K86" s="96">
        <f t="shared" si="18"/>
        <v>45323</v>
      </c>
      <c r="T86" s="338"/>
    </row>
    <row r="87" spans="2:20" outlineLevel="1">
      <c r="B87" s="96">
        <f t="shared" si="28"/>
        <v>45352</v>
      </c>
      <c r="C87" s="93">
        <f>IF(F87&lt;&gt;0,-INDEX([10]Delta!$F$1:$EE$997,$L$13,$I87),0)</f>
        <v>393812.64059454203</v>
      </c>
      <c r="D87" s="89">
        <f>IF(F87&lt;&gt;0,VLOOKUP($J87,'Table 1'!$B$13:$C$33,2,FALSE)/12*1000*Study_MW,0)</f>
        <v>0</v>
      </c>
      <c r="E87" s="89">
        <f t="shared" si="29"/>
        <v>393812.64059454203</v>
      </c>
      <c r="F87" s="93">
        <f>INDEX([10]Delta!$F$1:$EE$997,$L$14,$I87)</f>
        <v>17817.126</v>
      </c>
      <c r="G87" s="94">
        <f t="shared" si="30"/>
        <v>22.103039547149301</v>
      </c>
      <c r="I87" s="95">
        <f t="shared" si="17"/>
        <v>81</v>
      </c>
      <c r="J87" s="91">
        <f t="shared" si="31"/>
        <v>2024</v>
      </c>
      <c r="K87" s="96">
        <f t="shared" si="18"/>
        <v>45352</v>
      </c>
      <c r="T87" s="338"/>
    </row>
    <row r="88" spans="2:20" outlineLevel="1">
      <c r="B88" s="96">
        <f t="shared" si="28"/>
        <v>45383</v>
      </c>
      <c r="C88" s="93">
        <f>IF(F88&lt;&gt;0,-INDEX([10]Delta!$F$1:$EE$997,$L$13,$I88),0)</f>
        <v>363293.60884790123</v>
      </c>
      <c r="D88" s="89">
        <f>IF(F88&lt;&gt;0,VLOOKUP($J88,'Table 1'!$B$13:$C$33,2,FALSE)/12*1000*Study_MW,0)</f>
        <v>0</v>
      </c>
      <c r="E88" s="89">
        <f t="shared" si="29"/>
        <v>363293.60884790123</v>
      </c>
      <c r="F88" s="93">
        <f>INDEX([10]Delta!$F$1:$EE$997,$L$14,$I88)</f>
        <v>20578.8</v>
      </c>
      <c r="G88" s="94">
        <f t="shared" si="30"/>
        <v>17.653780047811399</v>
      </c>
      <c r="I88" s="95">
        <f t="shared" si="17"/>
        <v>82</v>
      </c>
      <c r="J88" s="91">
        <f t="shared" si="31"/>
        <v>2024</v>
      </c>
      <c r="K88" s="96">
        <f t="shared" si="18"/>
        <v>45383</v>
      </c>
      <c r="T88" s="338"/>
    </row>
    <row r="89" spans="2:20" outlineLevel="1">
      <c r="B89" s="96">
        <f t="shared" si="28"/>
        <v>45413</v>
      </c>
      <c r="C89" s="93">
        <f>IF(F89&lt;&gt;0,-INDEX([10]Delta!$F$1:$EE$997,$L$13,$I89),0)</f>
        <v>406146.85694737732</v>
      </c>
      <c r="D89" s="89">
        <f>IF(F89&lt;&gt;0,VLOOKUP($J89,'Table 1'!$B$13:$C$33,2,FALSE)/12*1000*Study_MW,0)</f>
        <v>0</v>
      </c>
      <c r="E89" s="89">
        <f t="shared" si="29"/>
        <v>406146.85694737732</v>
      </c>
      <c r="F89" s="93">
        <f>INDEX([10]Delta!$F$1:$EE$997,$L$14,$I89)</f>
        <v>23821.578000000001</v>
      </c>
      <c r="G89" s="94">
        <f t="shared" si="30"/>
        <v>17.049536220790131</v>
      </c>
      <c r="I89" s="95">
        <f t="shared" si="17"/>
        <v>83</v>
      </c>
      <c r="J89" s="91">
        <f t="shared" si="31"/>
        <v>2024</v>
      </c>
      <c r="K89" s="96">
        <f t="shared" si="18"/>
        <v>45413</v>
      </c>
      <c r="T89" s="338"/>
    </row>
    <row r="90" spans="2:20" outlineLevel="1">
      <c r="B90" s="96">
        <f t="shared" si="28"/>
        <v>45444</v>
      </c>
      <c r="C90" s="93">
        <f>IF(F90&lt;&gt;0,-INDEX([10]Delta!$F$1:$EE$997,$L$13,$I90),0)</f>
        <v>449500.0486946404</v>
      </c>
      <c r="D90" s="89">
        <f>IF(F90&lt;&gt;0,VLOOKUP($J90,'Table 1'!$B$13:$C$33,2,FALSE)/12*1000*Study_MW,0)</f>
        <v>0</v>
      </c>
      <c r="E90" s="89">
        <f t="shared" si="29"/>
        <v>449500.0486946404</v>
      </c>
      <c r="F90" s="93">
        <f>INDEX([10]Delta!$F$1:$EE$997,$L$14,$I90)</f>
        <v>25307.73</v>
      </c>
      <c r="G90" s="94">
        <f t="shared" si="30"/>
        <v>17.761373647286437</v>
      </c>
      <c r="I90" s="95">
        <f t="shared" ref="I90:I96" si="32">I78+13</f>
        <v>84</v>
      </c>
      <c r="J90" s="91">
        <f t="shared" si="31"/>
        <v>2024</v>
      </c>
      <c r="K90" s="96">
        <f t="shared" ref="K90:K153" si="33">IF(ISNUMBER(F90),IF(F90&lt;&gt;0,B90,""),"")</f>
        <v>45444</v>
      </c>
      <c r="T90" s="338"/>
    </row>
    <row r="91" spans="2:20" outlineLevel="1">
      <c r="B91" s="96">
        <f t="shared" si="28"/>
        <v>45474</v>
      </c>
      <c r="C91" s="93">
        <f>IF(F91&lt;&gt;0,-INDEX([10]Delta!$F$1:$EE$997,$L$13,$I91),0)</f>
        <v>452973.70144054294</v>
      </c>
      <c r="D91" s="89">
        <f>IF(F91&lt;&gt;0,VLOOKUP($J91,'Table 1'!$B$13:$C$33,2,FALSE)/12*1000*Study_MW,0)</f>
        <v>0</v>
      </c>
      <c r="E91" s="89">
        <f t="shared" si="29"/>
        <v>452973.70144054294</v>
      </c>
      <c r="F91" s="93">
        <f>INDEX([10]Delta!$F$1:$EE$997,$L$14,$I91)</f>
        <v>22906.674999999999</v>
      </c>
      <c r="G91" s="94">
        <f t="shared" si="30"/>
        <v>19.774746943436487</v>
      </c>
      <c r="I91" s="95">
        <f t="shared" si="32"/>
        <v>85</v>
      </c>
      <c r="J91" s="91">
        <f t="shared" si="31"/>
        <v>2024</v>
      </c>
      <c r="K91" s="96">
        <f t="shared" si="33"/>
        <v>45474</v>
      </c>
      <c r="T91" s="338"/>
    </row>
    <row r="92" spans="2:20" outlineLevel="1">
      <c r="B92" s="96">
        <f t="shared" si="28"/>
        <v>45505</v>
      </c>
      <c r="C92" s="93">
        <f>IF(F92&lt;&gt;0,-INDEX([10]Delta!$F$1:$EE$997,$L$13,$I92),0)</f>
        <v>542326.01536029577</v>
      </c>
      <c r="D92" s="89">
        <f>IF(F92&lt;&gt;0,VLOOKUP($J92,'Table 1'!$B$13:$C$33,2,FALSE)/12*1000*Study_MW,0)</f>
        <v>0</v>
      </c>
      <c r="E92" s="89">
        <f t="shared" si="29"/>
        <v>542326.01536029577</v>
      </c>
      <c r="F92" s="93">
        <f>INDEX([10]Delta!$F$1:$EE$997,$L$14,$I92)</f>
        <v>22943.937000000002</v>
      </c>
      <c r="G92" s="94">
        <f t="shared" si="30"/>
        <v>23.637007692284708</v>
      </c>
      <c r="I92" s="95">
        <f t="shared" si="32"/>
        <v>86</v>
      </c>
      <c r="J92" s="91">
        <f t="shared" si="31"/>
        <v>2024</v>
      </c>
      <c r="K92" s="96">
        <f t="shared" si="33"/>
        <v>45505</v>
      </c>
      <c r="T92" s="338"/>
    </row>
    <row r="93" spans="2:20" outlineLevel="1">
      <c r="B93" s="96">
        <f t="shared" si="28"/>
        <v>45536</v>
      </c>
      <c r="C93" s="93">
        <f>IF(F93&lt;&gt;0,-INDEX([10]Delta!$F$1:$EE$997,$L$13,$I93),0)</f>
        <v>434553.78253039718</v>
      </c>
      <c r="D93" s="89">
        <f>IF(F93&lt;&gt;0,VLOOKUP($J93,'Table 1'!$B$13:$C$33,2,FALSE)/12*1000*Study_MW,0)</f>
        <v>0</v>
      </c>
      <c r="E93" s="89">
        <f t="shared" si="29"/>
        <v>434553.78253039718</v>
      </c>
      <c r="F93" s="93">
        <f>INDEX([10]Delta!$F$1:$EE$997,$L$14,$I93)</f>
        <v>20224.919999999998</v>
      </c>
      <c r="G93" s="94">
        <f t="shared" si="30"/>
        <v>21.486056930281912</v>
      </c>
      <c r="I93" s="95">
        <f t="shared" si="32"/>
        <v>87</v>
      </c>
      <c r="J93" s="91">
        <f t="shared" si="31"/>
        <v>2024</v>
      </c>
      <c r="K93" s="96">
        <f t="shared" si="33"/>
        <v>45536</v>
      </c>
      <c r="T93" s="338"/>
    </row>
    <row r="94" spans="2:20" outlineLevel="1">
      <c r="B94" s="96">
        <f t="shared" si="28"/>
        <v>45566</v>
      </c>
      <c r="C94" s="93">
        <f>IF(F94&lt;&gt;0,-INDEX([10]Delta!$F$1:$EE$997,$L$13,$I94),0)</f>
        <v>342725.90181016922</v>
      </c>
      <c r="D94" s="89">
        <f>IF(F94&lt;&gt;0,VLOOKUP($J94,'Table 1'!$B$13:$C$33,2,FALSE)/12*1000*Study_MW,0)</f>
        <v>0</v>
      </c>
      <c r="E94" s="89">
        <f t="shared" si="29"/>
        <v>342725.90181016922</v>
      </c>
      <c r="F94" s="93">
        <f>INDEX([10]Delta!$F$1:$EE$997,$L$14,$I94)</f>
        <v>16396.798999999999</v>
      </c>
      <c r="G94" s="94">
        <f t="shared" si="30"/>
        <v>20.902000555728545</v>
      </c>
      <c r="I94" s="95">
        <f t="shared" si="32"/>
        <v>88</v>
      </c>
      <c r="J94" s="91">
        <f t="shared" si="31"/>
        <v>2024</v>
      </c>
      <c r="K94" s="96">
        <f t="shared" si="33"/>
        <v>45566</v>
      </c>
      <c r="T94" s="338"/>
    </row>
    <row r="95" spans="2:20" outlineLevel="1">
      <c r="B95" s="96">
        <f t="shared" si="28"/>
        <v>45597</v>
      </c>
      <c r="C95" s="93">
        <f>IF(F95&lt;&gt;0,-INDEX([10]Delta!$F$1:$EE$997,$L$13,$I95),0)</f>
        <v>215302.1643473953</v>
      </c>
      <c r="D95" s="89">
        <f>IF(F95&lt;&gt;0,VLOOKUP($J95,'Table 1'!$B$13:$C$33,2,FALSE)/12*1000*Study_MW,0)</f>
        <v>0</v>
      </c>
      <c r="E95" s="89">
        <f t="shared" si="29"/>
        <v>215302.1643473953</v>
      </c>
      <c r="F95" s="93">
        <f>INDEX([10]Delta!$F$1:$EE$997,$L$14,$I95)</f>
        <v>11043.93</v>
      </c>
      <c r="G95" s="94">
        <f t="shared" si="30"/>
        <v>19.49506781982458</v>
      </c>
      <c r="I95" s="95">
        <f t="shared" si="32"/>
        <v>89</v>
      </c>
      <c r="J95" s="91">
        <f t="shared" si="31"/>
        <v>2024</v>
      </c>
      <c r="K95" s="96">
        <f t="shared" si="33"/>
        <v>45597</v>
      </c>
      <c r="T95" s="338"/>
    </row>
    <row r="96" spans="2:20" outlineLevel="1">
      <c r="B96" s="100">
        <f t="shared" si="28"/>
        <v>45627</v>
      </c>
      <c r="C96" s="97">
        <f>IF(F96&lt;&gt;0,-INDEX([10]Delta!$F$1:$EE$997,$L$13,$I96),0)</f>
        <v>159078.31258627772</v>
      </c>
      <c r="D96" s="98">
        <f>IF(F96&lt;&gt;0,VLOOKUP($J96,'Table 1'!$B$13:$C$33,2,FALSE)/12*1000*Study_MW,0)</f>
        <v>0</v>
      </c>
      <c r="E96" s="98">
        <f t="shared" si="29"/>
        <v>159078.31258627772</v>
      </c>
      <c r="F96" s="97">
        <f>INDEX([10]Delta!$F$1:$EE$997,$L$14,$I96)</f>
        <v>8520.0400000000009</v>
      </c>
      <c r="G96" s="99">
        <f t="shared" si="30"/>
        <v>18.671075791460805</v>
      </c>
      <c r="I96" s="82">
        <f t="shared" si="32"/>
        <v>90</v>
      </c>
      <c r="J96" s="91">
        <f t="shared" si="31"/>
        <v>2024</v>
      </c>
      <c r="K96" s="100">
        <f t="shared" si="33"/>
        <v>45627</v>
      </c>
      <c r="T96" s="338"/>
    </row>
    <row r="97" spans="2:20" outlineLevel="1">
      <c r="B97" s="92">
        <f t="shared" si="28"/>
        <v>45658</v>
      </c>
      <c r="C97" s="87">
        <f>IF(F97&lt;&gt;0,-INDEX([10]Delta!$F$1:$EE$997,$L$13,$I97),0)</f>
        <v>197721.80782985687</v>
      </c>
      <c r="D97" s="88">
        <f>IF(F97&lt;&gt;0,VLOOKUP($J97,'Table 1'!$B$13:$C$33,2,FALSE)/12*1000*Study_MW,0)</f>
        <v>0</v>
      </c>
      <c r="E97" s="88">
        <f t="shared" si="29"/>
        <v>197721.80782985687</v>
      </c>
      <c r="F97" s="87">
        <f>INDEX([10]Delta!$F$1:$EE$997,$L$14,$I97)</f>
        <v>10170.790000000001</v>
      </c>
      <c r="G97" s="90">
        <f t="shared" si="30"/>
        <v>19.440162251885731</v>
      </c>
      <c r="I97" s="78">
        <f>I85+13</f>
        <v>92</v>
      </c>
      <c r="J97" s="91">
        <f t="shared" si="31"/>
        <v>2025</v>
      </c>
      <c r="K97" s="92">
        <f t="shared" si="33"/>
        <v>45658</v>
      </c>
      <c r="T97" s="338"/>
    </row>
    <row r="98" spans="2:20" outlineLevel="1">
      <c r="B98" s="96">
        <f t="shared" si="28"/>
        <v>45689</v>
      </c>
      <c r="C98" s="93">
        <f>IF(F98&lt;&gt;0,-INDEX([10]Delta!$F$1:$EE$997,$L$13,$I98),0)</f>
        <v>239863.997246176</v>
      </c>
      <c r="D98" s="89">
        <f>IF(F98&lt;&gt;0,VLOOKUP($J98,'Table 1'!$B$13:$C$33,2,FALSE)/12*1000*Study_MW,0)</f>
        <v>0</v>
      </c>
      <c r="E98" s="89">
        <f t="shared" si="29"/>
        <v>239863.997246176</v>
      </c>
      <c r="F98" s="93">
        <f>INDEX([10]Delta!$F$1:$EE$997,$L$14,$I98)</f>
        <v>11382.98</v>
      </c>
      <c r="G98" s="94">
        <f t="shared" si="30"/>
        <v>21.072161880823476</v>
      </c>
      <c r="I98" s="95">
        <f t="shared" ref="I98:I120" si="34">I86+13</f>
        <v>93</v>
      </c>
      <c r="J98" s="91">
        <f t="shared" si="31"/>
        <v>2025</v>
      </c>
      <c r="K98" s="96">
        <f t="shared" si="33"/>
        <v>45689</v>
      </c>
      <c r="T98" s="338"/>
    </row>
    <row r="99" spans="2:20" outlineLevel="1">
      <c r="B99" s="96">
        <f t="shared" si="28"/>
        <v>45717</v>
      </c>
      <c r="C99" s="93">
        <f>IF(F99&lt;&gt;0,-INDEX([10]Delta!$F$1:$EE$997,$L$13,$I99),0)</f>
        <v>409722.89793714881</v>
      </c>
      <c r="D99" s="89">
        <f>IF(F99&lt;&gt;0,VLOOKUP($J99,'Table 1'!$B$13:$C$33,2,FALSE)/12*1000*Study_MW,0)</f>
        <v>0</v>
      </c>
      <c r="E99" s="89">
        <f t="shared" si="29"/>
        <v>409722.89793714881</v>
      </c>
      <c r="F99" s="93">
        <f>INDEX([10]Delta!$F$1:$EE$997,$L$14,$I99)</f>
        <v>17728.125</v>
      </c>
      <c r="G99" s="94">
        <f t="shared" si="30"/>
        <v>23.111462601778182</v>
      </c>
      <c r="I99" s="95">
        <f t="shared" si="34"/>
        <v>94</v>
      </c>
      <c r="J99" s="91">
        <f t="shared" si="31"/>
        <v>2025</v>
      </c>
      <c r="K99" s="96">
        <f t="shared" si="33"/>
        <v>45717</v>
      </c>
      <c r="T99" s="338"/>
    </row>
    <row r="100" spans="2:20" outlineLevel="1">
      <c r="B100" s="96">
        <f t="shared" si="28"/>
        <v>45748</v>
      </c>
      <c r="C100" s="93">
        <f>IF(F100&lt;&gt;0,-INDEX([10]Delta!$F$1:$EE$997,$L$13,$I100),0)</f>
        <v>390788.53139950335</v>
      </c>
      <c r="D100" s="89">
        <f>IF(F100&lt;&gt;0,VLOOKUP($J100,'Table 1'!$B$13:$C$33,2,FALSE)/12*1000*Study_MW,0)</f>
        <v>0</v>
      </c>
      <c r="E100" s="89">
        <f t="shared" si="29"/>
        <v>390788.53139950335</v>
      </c>
      <c r="F100" s="93">
        <f>INDEX([10]Delta!$F$1:$EE$997,$L$14,$I100)</f>
        <v>20475.87</v>
      </c>
      <c r="G100" s="94">
        <f t="shared" si="30"/>
        <v>19.085320008356341</v>
      </c>
      <c r="I100" s="95">
        <f t="shared" si="34"/>
        <v>95</v>
      </c>
      <c r="J100" s="91">
        <f t="shared" si="31"/>
        <v>2025</v>
      </c>
      <c r="K100" s="96">
        <f t="shared" si="33"/>
        <v>45748</v>
      </c>
      <c r="T100" s="338"/>
    </row>
    <row r="101" spans="2:20" outlineLevel="1">
      <c r="B101" s="96">
        <f t="shared" si="28"/>
        <v>45778</v>
      </c>
      <c r="C101" s="93">
        <f>IF(F101&lt;&gt;0,-INDEX([10]Delta!$F$1:$EE$997,$L$13,$I101),0)</f>
        <v>429589.22280034423</v>
      </c>
      <c r="D101" s="89">
        <f>IF(F101&lt;&gt;0,VLOOKUP($J101,'Table 1'!$B$13:$C$33,2,FALSE)/12*1000*Study_MW,0)</f>
        <v>0</v>
      </c>
      <c r="E101" s="89">
        <f t="shared" si="29"/>
        <v>429589.22280034423</v>
      </c>
      <c r="F101" s="93">
        <f>INDEX([10]Delta!$F$1:$EE$997,$L$14,$I101)</f>
        <v>23702.507000000001</v>
      </c>
      <c r="G101" s="94">
        <f t="shared" si="30"/>
        <v>18.124210354640724</v>
      </c>
      <c r="I101" s="95">
        <f t="shared" si="34"/>
        <v>96</v>
      </c>
      <c r="J101" s="91">
        <f t="shared" si="31"/>
        <v>2025</v>
      </c>
      <c r="K101" s="96">
        <f t="shared" si="33"/>
        <v>45778</v>
      </c>
      <c r="T101" s="338"/>
    </row>
    <row r="102" spans="2:20" outlineLevel="1">
      <c r="B102" s="96">
        <f t="shared" si="28"/>
        <v>45809</v>
      </c>
      <c r="C102" s="93">
        <f>IF(F102&lt;&gt;0,-INDEX([10]Delta!$F$1:$EE$997,$L$13,$I102),0)</f>
        <v>470151.31101259589</v>
      </c>
      <c r="D102" s="89">
        <f>IF(F102&lt;&gt;0,VLOOKUP($J102,'Table 1'!$B$13:$C$33,2,FALSE)/12*1000*Study_MW,0)</f>
        <v>0</v>
      </c>
      <c r="E102" s="89">
        <f t="shared" si="29"/>
        <v>470151.31101259589</v>
      </c>
      <c r="F102" s="93">
        <f>INDEX([10]Delta!$F$1:$EE$997,$L$14,$I102)</f>
        <v>25181.19</v>
      </c>
      <c r="G102" s="94">
        <f t="shared" si="30"/>
        <v>18.670734425680276</v>
      </c>
      <c r="I102" s="95">
        <f t="shared" si="34"/>
        <v>97</v>
      </c>
      <c r="J102" s="91">
        <f t="shared" si="31"/>
        <v>2025</v>
      </c>
      <c r="K102" s="96">
        <f t="shared" si="33"/>
        <v>45809</v>
      </c>
      <c r="T102" s="338"/>
    </row>
    <row r="103" spans="2:20" outlineLevel="1">
      <c r="B103" s="96">
        <f t="shared" si="28"/>
        <v>45839</v>
      </c>
      <c r="C103" s="93">
        <f>IF(F103&lt;&gt;0,-INDEX([10]Delta!$F$1:$EE$997,$L$13,$I103),0)</f>
        <v>449242.38010880351</v>
      </c>
      <c r="D103" s="89">
        <f>IF(F103&lt;&gt;0,VLOOKUP($J103,'Table 1'!$B$13:$C$33,2,FALSE)/12*1000*Study_MW,0)</f>
        <v>0</v>
      </c>
      <c r="E103" s="89">
        <f t="shared" si="29"/>
        <v>449242.38010880351</v>
      </c>
      <c r="F103" s="93">
        <f>INDEX([10]Delta!$F$1:$EE$997,$L$14,$I103)</f>
        <v>22792.161</v>
      </c>
      <c r="G103" s="94">
        <f t="shared" si="30"/>
        <v>19.710389905933162</v>
      </c>
      <c r="I103" s="95">
        <f t="shared" si="34"/>
        <v>98</v>
      </c>
      <c r="J103" s="91">
        <f t="shared" si="31"/>
        <v>2025</v>
      </c>
      <c r="K103" s="96">
        <f t="shared" si="33"/>
        <v>45839</v>
      </c>
      <c r="T103" s="338"/>
    </row>
    <row r="104" spans="2:20" outlineLevel="1">
      <c r="B104" s="96">
        <f t="shared" si="28"/>
        <v>45870</v>
      </c>
      <c r="C104" s="93">
        <f>IF(F104&lt;&gt;0,-INDEX([10]Delta!$F$1:$EE$997,$L$13,$I104),0)</f>
        <v>481997.16912484169</v>
      </c>
      <c r="D104" s="89">
        <f>IF(F104&lt;&gt;0,VLOOKUP($J104,'Table 1'!$B$13:$C$33,2,FALSE)/12*1000*Study_MW,0)</f>
        <v>0</v>
      </c>
      <c r="E104" s="89">
        <f t="shared" si="29"/>
        <v>481997.16912484169</v>
      </c>
      <c r="F104" s="93">
        <f>INDEX([10]Delta!$F$1:$EE$997,$L$14,$I104)</f>
        <v>22829.33</v>
      </c>
      <c r="G104" s="94">
        <f t="shared" si="30"/>
        <v>21.113066792798634</v>
      </c>
      <c r="I104" s="95">
        <f t="shared" si="34"/>
        <v>99</v>
      </c>
      <c r="J104" s="91">
        <f t="shared" si="31"/>
        <v>2025</v>
      </c>
      <c r="K104" s="96">
        <f t="shared" si="33"/>
        <v>45870</v>
      </c>
      <c r="T104" s="338"/>
    </row>
    <row r="105" spans="2:20" outlineLevel="1">
      <c r="B105" s="96">
        <f t="shared" si="28"/>
        <v>45901</v>
      </c>
      <c r="C105" s="93">
        <f>IF(F105&lt;&gt;0,-INDEX([10]Delta!$F$1:$EE$997,$L$13,$I105),0)</f>
        <v>459140.10896548629</v>
      </c>
      <c r="D105" s="89">
        <f>IF(F105&lt;&gt;0,VLOOKUP($J105,'Table 1'!$B$13:$C$33,2,FALSE)/12*1000*Study_MW,0)</f>
        <v>0</v>
      </c>
      <c r="E105" s="89">
        <f t="shared" si="29"/>
        <v>459140.10896548629</v>
      </c>
      <c r="F105" s="93">
        <f>INDEX([10]Delta!$F$1:$EE$997,$L$14,$I105)</f>
        <v>20123.79</v>
      </c>
      <c r="G105" s="94">
        <f t="shared" si="30"/>
        <v>22.8157871338096</v>
      </c>
      <c r="I105" s="95">
        <f t="shared" si="34"/>
        <v>100</v>
      </c>
      <c r="J105" s="91">
        <f t="shared" si="31"/>
        <v>2025</v>
      </c>
      <c r="K105" s="96">
        <f t="shared" si="33"/>
        <v>45901</v>
      </c>
      <c r="T105" s="338"/>
    </row>
    <row r="106" spans="2:20" outlineLevel="1">
      <c r="B106" s="96">
        <f t="shared" si="28"/>
        <v>45931</v>
      </c>
      <c r="C106" s="93">
        <f>IF(F106&lt;&gt;0,-INDEX([10]Delta!$F$1:$EE$997,$L$13,$I106),0)</f>
        <v>358481.73663625121</v>
      </c>
      <c r="D106" s="89">
        <f>IF(F106&lt;&gt;0,VLOOKUP($J106,'Table 1'!$B$13:$C$33,2,FALSE)/12*1000*Study_MW,0)</f>
        <v>0</v>
      </c>
      <c r="E106" s="89">
        <f t="shared" si="29"/>
        <v>358481.73663625121</v>
      </c>
      <c r="F106" s="93">
        <f>INDEX([10]Delta!$F$1:$EE$997,$L$14,$I106)</f>
        <v>16314.804</v>
      </c>
      <c r="G106" s="94">
        <f t="shared" si="30"/>
        <v>21.972788434127139</v>
      </c>
      <c r="I106" s="95">
        <f t="shared" si="34"/>
        <v>101</v>
      </c>
      <c r="J106" s="91">
        <f t="shared" si="31"/>
        <v>2025</v>
      </c>
      <c r="K106" s="96">
        <f t="shared" si="33"/>
        <v>45931</v>
      </c>
      <c r="T106" s="338"/>
    </row>
    <row r="107" spans="2:20" outlineLevel="1">
      <c r="B107" s="96">
        <f t="shared" si="28"/>
        <v>45962</v>
      </c>
      <c r="C107" s="93">
        <f>IF(F107&lt;&gt;0,-INDEX([10]Delta!$F$1:$EE$997,$L$13,$I107),0)</f>
        <v>246642.09873193502</v>
      </c>
      <c r="D107" s="89">
        <f>IF(F107&lt;&gt;0,VLOOKUP($J107,'Table 1'!$B$13:$C$33,2,FALSE)/12*1000*Study_MW,0)</f>
        <v>0</v>
      </c>
      <c r="E107" s="89">
        <f t="shared" si="29"/>
        <v>246642.09873193502</v>
      </c>
      <c r="F107" s="93">
        <f>INDEX([10]Delta!$F$1:$EE$997,$L$14,$I107)</f>
        <v>10988.67</v>
      </c>
      <c r="G107" s="94">
        <f t="shared" si="30"/>
        <v>22.445127456911074</v>
      </c>
      <c r="I107" s="95">
        <f t="shared" si="34"/>
        <v>102</v>
      </c>
      <c r="J107" s="91">
        <f t="shared" si="31"/>
        <v>2025</v>
      </c>
      <c r="K107" s="96">
        <f t="shared" si="33"/>
        <v>45962</v>
      </c>
      <c r="T107" s="338"/>
    </row>
    <row r="108" spans="2:20" outlineLevel="1">
      <c r="B108" s="100">
        <f t="shared" si="28"/>
        <v>45992</v>
      </c>
      <c r="C108" s="97">
        <f>IF(F108&lt;&gt;0,-INDEX([10]Delta!$F$1:$EE$997,$L$13,$I108),0)</f>
        <v>161723.70704203844</v>
      </c>
      <c r="D108" s="98">
        <f>IF(F108&lt;&gt;0,VLOOKUP($J108,'Table 1'!$B$13:$C$33,2,FALSE)/12*1000*Study_MW,0)</f>
        <v>0</v>
      </c>
      <c r="E108" s="98">
        <f t="shared" si="29"/>
        <v>161723.70704203844</v>
      </c>
      <c r="F108" s="97">
        <f>INDEX([10]Delta!$F$1:$EE$997,$L$14,$I108)</f>
        <v>8477.4459999999999</v>
      </c>
      <c r="G108" s="99">
        <f t="shared" si="30"/>
        <v>19.076937445787145</v>
      </c>
      <c r="I108" s="82">
        <f t="shared" si="34"/>
        <v>103</v>
      </c>
      <c r="J108" s="91">
        <f t="shared" si="31"/>
        <v>2025</v>
      </c>
      <c r="K108" s="100">
        <f t="shared" si="33"/>
        <v>45992</v>
      </c>
      <c r="T108" s="338"/>
    </row>
    <row r="109" spans="2:20" outlineLevel="1">
      <c r="B109" s="92">
        <f t="shared" si="28"/>
        <v>46023</v>
      </c>
      <c r="C109" s="87">
        <f>IF(F109&lt;&gt;0,-INDEX([10]Delta!$F$1:$EE$997,$L$13,$I109),0)</f>
        <v>211979.96926829219</v>
      </c>
      <c r="D109" s="88">
        <f>IF(F109&lt;&gt;0,VLOOKUP($J109,'Table 1'!$B$13:$C$33,2,FALSE)/12*1000*Study_MW,0)</f>
        <v>0</v>
      </c>
      <c r="E109" s="88">
        <f t="shared" si="29"/>
        <v>211979.96926829219</v>
      </c>
      <c r="F109" s="87">
        <f>INDEX([10]Delta!$F$1:$EE$997,$L$14,$I109)</f>
        <v>10119.950000000001</v>
      </c>
      <c r="G109" s="90">
        <f t="shared" si="30"/>
        <v>20.946740771277742</v>
      </c>
      <c r="I109" s="78">
        <f>I97+13</f>
        <v>105</v>
      </c>
      <c r="J109" s="91">
        <f t="shared" si="31"/>
        <v>2026</v>
      </c>
      <c r="K109" s="92">
        <f t="shared" si="33"/>
        <v>46023</v>
      </c>
      <c r="T109" s="338"/>
    </row>
    <row r="110" spans="2:20" outlineLevel="1">
      <c r="B110" s="96">
        <f t="shared" si="28"/>
        <v>46054</v>
      </c>
      <c r="C110" s="93">
        <f>IF(F110&lt;&gt;0,-INDEX([10]Delta!$F$1:$EE$997,$L$13,$I110),0)</f>
        <v>244931.54246890545</v>
      </c>
      <c r="D110" s="89">
        <f>IF(F110&lt;&gt;0,VLOOKUP($J110,'Table 1'!$B$13:$C$33,2,FALSE)/12*1000*Study_MW,0)</f>
        <v>0</v>
      </c>
      <c r="E110" s="89">
        <f t="shared" si="29"/>
        <v>244931.54246890545</v>
      </c>
      <c r="F110" s="93">
        <f>INDEX([10]Delta!$F$1:$EE$997,$L$14,$I110)</f>
        <v>11326.056</v>
      </c>
      <c r="G110" s="94">
        <f t="shared" si="30"/>
        <v>21.625492798985405</v>
      </c>
      <c r="I110" s="95">
        <f t="shared" si="34"/>
        <v>106</v>
      </c>
      <c r="J110" s="91">
        <f t="shared" si="31"/>
        <v>2026</v>
      </c>
      <c r="K110" s="96">
        <f t="shared" si="33"/>
        <v>46054</v>
      </c>
      <c r="T110" s="338"/>
    </row>
    <row r="111" spans="2:20" outlineLevel="1">
      <c r="B111" s="96">
        <f t="shared" si="28"/>
        <v>46082</v>
      </c>
      <c r="C111" s="93">
        <f>IF(F111&lt;&gt;0,-INDEX([10]Delta!$F$1:$EE$997,$L$13,$I111),0)</f>
        <v>411028.22035971284</v>
      </c>
      <c r="D111" s="89">
        <f>IF(F111&lt;&gt;0,VLOOKUP($J111,'Table 1'!$B$13:$C$33,2,FALSE)/12*1000*Study_MW,0)</f>
        <v>0</v>
      </c>
      <c r="E111" s="89">
        <f t="shared" si="29"/>
        <v>411028.22035971284</v>
      </c>
      <c r="F111" s="93">
        <f>INDEX([10]Delta!$F$1:$EE$997,$L$14,$I111)</f>
        <v>17639.434000000001</v>
      </c>
      <c r="G111" s="94">
        <f t="shared" si="30"/>
        <v>23.301667182728924</v>
      </c>
      <c r="I111" s="95">
        <f t="shared" si="34"/>
        <v>107</v>
      </c>
      <c r="J111" s="91">
        <f t="shared" si="31"/>
        <v>2026</v>
      </c>
      <c r="K111" s="96">
        <f t="shared" si="33"/>
        <v>46082</v>
      </c>
      <c r="T111" s="338"/>
    </row>
    <row r="112" spans="2:20" outlineLevel="1">
      <c r="B112" s="96">
        <f t="shared" si="28"/>
        <v>46113</v>
      </c>
      <c r="C112" s="93">
        <f>IF(F112&lt;&gt;0,-INDEX([10]Delta!$F$1:$EE$997,$L$13,$I112),0)</f>
        <v>393599.90414264798</v>
      </c>
      <c r="D112" s="89">
        <f>IF(F112&lt;&gt;0,VLOOKUP($J112,'Table 1'!$B$13:$C$33,2,FALSE)/12*1000*Study_MW,0)</f>
        <v>0</v>
      </c>
      <c r="E112" s="89">
        <f t="shared" si="29"/>
        <v>393599.90414264798</v>
      </c>
      <c r="F112" s="93">
        <f>INDEX([10]Delta!$F$1:$EE$997,$L$14,$I112)</f>
        <v>20373.54</v>
      </c>
      <c r="G112" s="94">
        <f t="shared" si="30"/>
        <v>19.31917104944197</v>
      </c>
      <c r="I112" s="95">
        <f t="shared" si="34"/>
        <v>108</v>
      </c>
      <c r="J112" s="91">
        <f t="shared" si="31"/>
        <v>2026</v>
      </c>
      <c r="K112" s="96">
        <f t="shared" si="33"/>
        <v>46113</v>
      </c>
      <c r="T112" s="338"/>
    </row>
    <row r="113" spans="2:20" outlineLevel="1">
      <c r="B113" s="96">
        <f t="shared" si="28"/>
        <v>46143</v>
      </c>
      <c r="C113" s="93">
        <f>IF(F113&lt;&gt;0,-INDEX([10]Delta!$F$1:$EE$997,$L$13,$I113),0)</f>
        <v>441674.94221955538</v>
      </c>
      <c r="D113" s="89">
        <f>IF(F113&lt;&gt;0,VLOOKUP($J113,'Table 1'!$B$13:$C$33,2,FALSE)/12*1000*Study_MW,0)</f>
        <v>0</v>
      </c>
      <c r="E113" s="89">
        <f t="shared" si="29"/>
        <v>441674.94221955538</v>
      </c>
      <c r="F113" s="93">
        <f>INDEX([10]Delta!$F$1:$EE$997,$L$14,$I113)</f>
        <v>23583.932000000001</v>
      </c>
      <c r="G113" s="94">
        <f t="shared" si="30"/>
        <v>18.727790693237896</v>
      </c>
      <c r="I113" s="95">
        <f t="shared" si="34"/>
        <v>109</v>
      </c>
      <c r="J113" s="91">
        <f t="shared" si="31"/>
        <v>2026</v>
      </c>
      <c r="K113" s="96">
        <f t="shared" si="33"/>
        <v>46143</v>
      </c>
      <c r="T113" s="338"/>
    </row>
    <row r="114" spans="2:20" outlineLevel="1">
      <c r="B114" s="96">
        <f t="shared" si="28"/>
        <v>46174</v>
      </c>
      <c r="C114" s="93">
        <f>IF(F114&lt;&gt;0,-INDEX([10]Delta!$F$1:$EE$997,$L$13,$I114),0)</f>
        <v>502518.39826121926</v>
      </c>
      <c r="D114" s="89">
        <f>IF(F114&lt;&gt;0,VLOOKUP($J114,'Table 1'!$B$13:$C$33,2,FALSE)/12*1000*Study_MW,0)</f>
        <v>0</v>
      </c>
      <c r="E114" s="89">
        <f t="shared" si="29"/>
        <v>502518.39826121926</v>
      </c>
      <c r="F114" s="93">
        <f>INDEX([10]Delta!$F$1:$EE$997,$L$14,$I114)</f>
        <v>25055.279999999999</v>
      </c>
      <c r="G114" s="94">
        <f t="shared" si="30"/>
        <v>20.056387246968274</v>
      </c>
      <c r="I114" s="95">
        <f t="shared" si="34"/>
        <v>110</v>
      </c>
      <c r="J114" s="91">
        <f t="shared" si="31"/>
        <v>2026</v>
      </c>
      <c r="K114" s="96">
        <f t="shared" si="33"/>
        <v>46174</v>
      </c>
      <c r="T114" s="338"/>
    </row>
    <row r="115" spans="2:20" outlineLevel="1">
      <c r="B115" s="96">
        <f t="shared" si="28"/>
        <v>46204</v>
      </c>
      <c r="C115" s="93">
        <f>IF(F115&lt;&gt;0,-INDEX([10]Delta!$F$1:$EE$997,$L$13,$I115),0)</f>
        <v>479605.33137521148</v>
      </c>
      <c r="D115" s="89">
        <f>IF(F115&lt;&gt;0,VLOOKUP($J115,'Table 1'!$B$13:$C$33,2,FALSE)/12*1000*Study_MW,0)</f>
        <v>0</v>
      </c>
      <c r="E115" s="89">
        <f t="shared" si="29"/>
        <v>479605.33137521148</v>
      </c>
      <c r="F115" s="93">
        <f>INDEX([10]Delta!$F$1:$EE$997,$L$14,$I115)</f>
        <v>22678.236000000001</v>
      </c>
      <c r="G115" s="94">
        <f t="shared" si="30"/>
        <v>21.148264414181572</v>
      </c>
      <c r="I115" s="95">
        <f t="shared" si="34"/>
        <v>111</v>
      </c>
      <c r="J115" s="91">
        <f t="shared" si="31"/>
        <v>2026</v>
      </c>
      <c r="K115" s="96">
        <f t="shared" si="33"/>
        <v>46204</v>
      </c>
      <c r="T115" s="338"/>
    </row>
    <row r="116" spans="2:20" outlineLevel="1">
      <c r="B116" s="96">
        <f t="shared" si="28"/>
        <v>46235</v>
      </c>
      <c r="C116" s="93">
        <f>IF(F116&lt;&gt;0,-INDEX([10]Delta!$F$1:$EE$997,$L$13,$I116),0)</f>
        <v>418802.71337509155</v>
      </c>
      <c r="D116" s="89">
        <f>IF(F116&lt;&gt;0,VLOOKUP($J116,'Table 1'!$B$13:$C$33,2,FALSE)/12*1000*Study_MW,0)</f>
        <v>0</v>
      </c>
      <c r="E116" s="89">
        <f t="shared" si="29"/>
        <v>418802.71337509155</v>
      </c>
      <c r="F116" s="93">
        <f>INDEX([10]Delta!$F$1:$EE$997,$L$14,$I116)</f>
        <v>22715.095000000001</v>
      </c>
      <c r="G116" s="94">
        <f t="shared" si="30"/>
        <v>18.437198408155083</v>
      </c>
      <c r="I116" s="95">
        <f t="shared" si="34"/>
        <v>112</v>
      </c>
      <c r="J116" s="91">
        <f t="shared" si="31"/>
        <v>2026</v>
      </c>
      <c r="K116" s="96">
        <f t="shared" si="33"/>
        <v>46235</v>
      </c>
      <c r="T116" s="338"/>
    </row>
    <row r="117" spans="2:20" outlineLevel="1">
      <c r="B117" s="96">
        <f t="shared" si="28"/>
        <v>46266</v>
      </c>
      <c r="C117" s="93">
        <f>IF(F117&lt;&gt;0,-INDEX([10]Delta!$F$1:$EE$997,$L$13,$I117),0)</f>
        <v>496625.46019497514</v>
      </c>
      <c r="D117" s="89">
        <f>IF(F117&lt;&gt;0,VLOOKUP($J117,'Table 1'!$B$13:$C$33,2,FALSE)/12*1000*Study_MW,0)</f>
        <v>0</v>
      </c>
      <c r="E117" s="89">
        <f t="shared" si="29"/>
        <v>496625.46019497514</v>
      </c>
      <c r="F117" s="93">
        <f>INDEX([10]Delta!$F$1:$EE$997,$L$14,$I117)</f>
        <v>20023.080000000002</v>
      </c>
      <c r="G117" s="94">
        <f t="shared" si="30"/>
        <v>24.802650750782352</v>
      </c>
      <c r="I117" s="95">
        <f t="shared" si="34"/>
        <v>113</v>
      </c>
      <c r="J117" s="91">
        <f t="shared" si="31"/>
        <v>2026</v>
      </c>
      <c r="K117" s="96">
        <f t="shared" si="33"/>
        <v>46266</v>
      </c>
      <c r="T117" s="338"/>
    </row>
    <row r="118" spans="2:20" outlineLevel="1">
      <c r="B118" s="96">
        <f t="shared" si="28"/>
        <v>46296</v>
      </c>
      <c r="C118" s="93">
        <f>IF(F118&lt;&gt;0,-INDEX([10]Delta!$F$1:$EE$997,$L$13,$I118),0)</f>
        <v>366055.53929930925</v>
      </c>
      <c r="D118" s="89">
        <f>IF(F118&lt;&gt;0,VLOOKUP($J118,'Table 1'!$B$13:$C$33,2,FALSE)/12*1000*Study_MW,0)</f>
        <v>0</v>
      </c>
      <c r="E118" s="89">
        <f t="shared" si="29"/>
        <v>366055.53929930925</v>
      </c>
      <c r="F118" s="93">
        <f>INDEX([10]Delta!$F$1:$EE$997,$L$14,$I118)</f>
        <v>16233.273999999999</v>
      </c>
      <c r="G118" s="94">
        <f t="shared" si="30"/>
        <v>22.549704963971486</v>
      </c>
      <c r="I118" s="95">
        <f t="shared" si="34"/>
        <v>114</v>
      </c>
      <c r="J118" s="91">
        <f t="shared" si="31"/>
        <v>2026</v>
      </c>
      <c r="K118" s="96">
        <f t="shared" si="33"/>
        <v>46296</v>
      </c>
      <c r="T118" s="338"/>
    </row>
    <row r="119" spans="2:20" outlineLevel="1">
      <c r="B119" s="96">
        <f t="shared" si="28"/>
        <v>46327</v>
      </c>
      <c r="C119" s="93">
        <f>IF(F119&lt;&gt;0,-INDEX([10]Delta!$F$1:$EE$997,$L$13,$I119),0)</f>
        <v>233253.75301004946</v>
      </c>
      <c r="D119" s="89">
        <f>IF(F119&lt;&gt;0,VLOOKUP($J119,'Table 1'!$B$13:$C$33,2,FALSE)/12*1000*Study_MW,0)</f>
        <v>0</v>
      </c>
      <c r="E119" s="89">
        <f t="shared" si="29"/>
        <v>233253.75301004946</v>
      </c>
      <c r="F119" s="93">
        <f>INDEX([10]Delta!$F$1:$EE$997,$L$14,$I119)</f>
        <v>10933.8</v>
      </c>
      <c r="G119" s="94">
        <f t="shared" si="30"/>
        <v>21.333274159948918</v>
      </c>
      <c r="I119" s="95">
        <f t="shared" si="34"/>
        <v>115</v>
      </c>
      <c r="J119" s="91">
        <f t="shared" si="31"/>
        <v>2026</v>
      </c>
      <c r="K119" s="96">
        <f t="shared" si="33"/>
        <v>46327</v>
      </c>
      <c r="T119" s="338"/>
    </row>
    <row r="120" spans="2:20" outlineLevel="1">
      <c r="B120" s="100">
        <f t="shared" si="28"/>
        <v>46357</v>
      </c>
      <c r="C120" s="97">
        <f>IF(F120&lt;&gt;0,-INDEX([10]Delta!$F$1:$EE$997,$L$13,$I120),0)</f>
        <v>161774.30610510707</v>
      </c>
      <c r="D120" s="98">
        <f>IF(F120&lt;&gt;0,VLOOKUP($J120,'Table 1'!$B$13:$C$33,2,FALSE)/12*1000*Study_MW,0)</f>
        <v>0</v>
      </c>
      <c r="E120" s="98">
        <f t="shared" si="29"/>
        <v>161774.30610510707</v>
      </c>
      <c r="F120" s="97">
        <f>INDEX([10]Delta!$F$1:$EE$997,$L$14,$I120)</f>
        <v>8435.0069999999996</v>
      </c>
      <c r="G120" s="99">
        <f t="shared" si="30"/>
        <v>19.178917824858601</v>
      </c>
      <c r="I120" s="82">
        <f t="shared" si="34"/>
        <v>116</v>
      </c>
      <c r="J120" s="91">
        <f t="shared" si="31"/>
        <v>2026</v>
      </c>
      <c r="K120" s="100">
        <f t="shared" si="33"/>
        <v>46357</v>
      </c>
      <c r="T120" s="338"/>
    </row>
    <row r="121" spans="2:20" outlineLevel="1">
      <c r="B121" s="92">
        <f t="shared" si="28"/>
        <v>46388</v>
      </c>
      <c r="C121" s="87">
        <f>IF(F121&lt;&gt;0,-INDEX([10]Delta!$F$1:$EE$997,$L$13,$I121),0)</f>
        <v>209938.33244818449</v>
      </c>
      <c r="D121" s="88">
        <f>IF(F121&lt;&gt;0,VLOOKUP($J121,'Table 1'!$B$13:$C$33,2,FALSE)/12*1000*Study_MW,0)</f>
        <v>0</v>
      </c>
      <c r="E121" s="88">
        <f t="shared" si="29"/>
        <v>209938.33244818449</v>
      </c>
      <c r="F121" s="87">
        <f>INDEX([10]Delta!$F$1:$EE$997,$L$14,$I121)</f>
        <v>10069.326999999999</v>
      </c>
      <c r="G121" s="90">
        <f t="shared" si="30"/>
        <v>20.849291362589028</v>
      </c>
      <c r="I121" s="78">
        <f>I109+13</f>
        <v>118</v>
      </c>
      <c r="J121" s="91">
        <f t="shared" si="31"/>
        <v>2027</v>
      </c>
      <c r="K121" s="92">
        <f t="shared" si="33"/>
        <v>46388</v>
      </c>
      <c r="T121" s="338"/>
    </row>
    <row r="122" spans="2:20" outlineLevel="1">
      <c r="B122" s="96">
        <f t="shared" si="28"/>
        <v>46419</v>
      </c>
      <c r="C122" s="93">
        <f>IF(F122&lt;&gt;0,-INDEX([10]Delta!$F$1:$EE$997,$L$13,$I122),0)</f>
        <v>249256.40886768699</v>
      </c>
      <c r="D122" s="89">
        <f>IF(F122&lt;&gt;0,VLOOKUP($J122,'Table 1'!$B$13:$C$33,2,FALSE)/12*1000*Study_MW,0)</f>
        <v>0</v>
      </c>
      <c r="E122" s="89">
        <f t="shared" si="29"/>
        <v>249256.40886768699</v>
      </c>
      <c r="F122" s="93">
        <f>INDEX([10]Delta!$F$1:$EE$997,$L$14,$I122)</f>
        <v>11269.384</v>
      </c>
      <c r="G122" s="94">
        <f t="shared" si="30"/>
        <v>22.118015400636537</v>
      </c>
      <c r="I122" s="95">
        <f t="shared" ref="I122:I132" si="35">I110+13</f>
        <v>119</v>
      </c>
      <c r="J122" s="91">
        <f t="shared" si="31"/>
        <v>2027</v>
      </c>
      <c r="K122" s="96">
        <f t="shared" si="33"/>
        <v>46419</v>
      </c>
      <c r="T122" s="338"/>
    </row>
    <row r="123" spans="2:20" outlineLevel="1">
      <c r="B123" s="96">
        <f t="shared" si="28"/>
        <v>46447</v>
      </c>
      <c r="C123" s="93">
        <f>IF(F123&lt;&gt;0,-INDEX([10]Delta!$F$1:$EE$997,$L$13,$I123),0)</f>
        <v>425082.70020270348</v>
      </c>
      <c r="D123" s="89">
        <f>IF(F123&lt;&gt;0,VLOOKUP($J123,'Table 1'!$B$13:$C$33,2,FALSE)/12*1000*Study_MW,0)</f>
        <v>0</v>
      </c>
      <c r="E123" s="89">
        <f t="shared" si="29"/>
        <v>425082.70020270348</v>
      </c>
      <c r="F123" s="93">
        <f>INDEX([10]Delta!$F$1:$EE$997,$L$14,$I123)</f>
        <v>17551.177</v>
      </c>
      <c r="G123" s="94">
        <f t="shared" si="30"/>
        <v>24.2196121777305</v>
      </c>
      <c r="I123" s="95">
        <f t="shared" si="35"/>
        <v>120</v>
      </c>
      <c r="J123" s="91">
        <f t="shared" si="31"/>
        <v>2027</v>
      </c>
      <c r="K123" s="96">
        <f t="shared" si="33"/>
        <v>46447</v>
      </c>
      <c r="T123" s="338"/>
    </row>
    <row r="124" spans="2:20" outlineLevel="1">
      <c r="B124" s="96">
        <f t="shared" si="28"/>
        <v>46478</v>
      </c>
      <c r="C124" s="93">
        <f>IF(F124&lt;&gt;0,-INDEX([10]Delta!$F$1:$EE$997,$L$13,$I124),0)</f>
        <v>405398.21888546646</v>
      </c>
      <c r="D124" s="89">
        <f>IF(F124&lt;&gt;0,VLOOKUP($J124,'Table 1'!$B$13:$C$33,2,FALSE)/12*1000*Study_MW,0)</f>
        <v>0</v>
      </c>
      <c r="E124" s="89">
        <f t="shared" si="29"/>
        <v>405398.21888546646</v>
      </c>
      <c r="F124" s="93">
        <f>INDEX([10]Delta!$F$1:$EE$997,$L$14,$I124)</f>
        <v>20271.63</v>
      </c>
      <c r="G124" s="94">
        <f t="shared" si="30"/>
        <v>19.998303978785447</v>
      </c>
      <c r="I124" s="95">
        <f t="shared" si="35"/>
        <v>121</v>
      </c>
      <c r="J124" s="91">
        <f t="shared" si="31"/>
        <v>2027</v>
      </c>
      <c r="K124" s="96">
        <f t="shared" si="33"/>
        <v>46478</v>
      </c>
      <c r="T124" s="338"/>
    </row>
    <row r="125" spans="2:20" outlineLevel="1">
      <c r="B125" s="96">
        <f t="shared" si="28"/>
        <v>46508</v>
      </c>
      <c r="C125" s="93">
        <f>IF(F125&lt;&gt;0,-INDEX([10]Delta!$F$1:$EE$997,$L$13,$I125),0)</f>
        <v>450747.04495632648</v>
      </c>
      <c r="D125" s="89">
        <f>IF(F125&lt;&gt;0,VLOOKUP($J125,'Table 1'!$B$13:$C$33,2,FALSE)/12*1000*Study_MW,0)</f>
        <v>0</v>
      </c>
      <c r="E125" s="89">
        <f t="shared" si="29"/>
        <v>450747.04495632648</v>
      </c>
      <c r="F125" s="93">
        <f>INDEX([10]Delta!$F$1:$EE$997,$L$14,$I125)</f>
        <v>23466.039000000001</v>
      </c>
      <c r="G125" s="94">
        <f t="shared" si="30"/>
        <v>19.20848443814171</v>
      </c>
      <c r="I125" s="95">
        <f t="shared" si="35"/>
        <v>122</v>
      </c>
      <c r="J125" s="91">
        <f t="shared" si="31"/>
        <v>2027</v>
      </c>
      <c r="K125" s="96">
        <f t="shared" si="33"/>
        <v>46508</v>
      </c>
      <c r="T125" s="338"/>
    </row>
    <row r="126" spans="2:20" outlineLevel="1">
      <c r="B126" s="96">
        <f t="shared" si="28"/>
        <v>46539</v>
      </c>
      <c r="C126" s="93">
        <f>IF(F126&lt;&gt;0,-INDEX([10]Delta!$F$1:$EE$997,$L$13,$I126),0)</f>
        <v>518481.97883036733</v>
      </c>
      <c r="D126" s="89">
        <f>IF(F126&lt;&gt;0,VLOOKUP($J126,'Table 1'!$B$13:$C$33,2,FALSE)/12*1000*Study_MW,0)</f>
        <v>0</v>
      </c>
      <c r="E126" s="89">
        <f t="shared" si="29"/>
        <v>518481.97883036733</v>
      </c>
      <c r="F126" s="93">
        <f>INDEX([10]Delta!$F$1:$EE$997,$L$14,$I126)</f>
        <v>24930.03</v>
      </c>
      <c r="G126" s="94">
        <f t="shared" si="30"/>
        <v>20.797487160278884</v>
      </c>
      <c r="I126" s="95">
        <f t="shared" si="35"/>
        <v>123</v>
      </c>
      <c r="J126" s="91">
        <f t="shared" si="31"/>
        <v>2027</v>
      </c>
      <c r="K126" s="96">
        <f t="shared" si="33"/>
        <v>46539</v>
      </c>
      <c r="T126" s="338"/>
    </row>
    <row r="127" spans="2:20" outlineLevel="1">
      <c r="B127" s="96">
        <f t="shared" si="28"/>
        <v>46569</v>
      </c>
      <c r="C127" s="93">
        <f>IF(F127&lt;&gt;0,-INDEX([10]Delta!$F$1:$EE$997,$L$13,$I127),0)</f>
        <v>499243.29814302921</v>
      </c>
      <c r="D127" s="89">
        <f>IF(F127&lt;&gt;0,VLOOKUP($J127,'Table 1'!$B$13:$C$33,2,FALSE)/12*1000*Study_MW,0)</f>
        <v>0</v>
      </c>
      <c r="E127" s="89">
        <f t="shared" si="29"/>
        <v>499243.29814302921</v>
      </c>
      <c r="F127" s="93">
        <f>INDEX([10]Delta!$F$1:$EE$997,$L$14,$I127)</f>
        <v>22564.776000000002</v>
      </c>
      <c r="G127" s="94">
        <f t="shared" si="30"/>
        <v>22.124894931065533</v>
      </c>
      <c r="I127" s="95">
        <f t="shared" si="35"/>
        <v>124</v>
      </c>
      <c r="J127" s="91">
        <f t="shared" si="31"/>
        <v>2027</v>
      </c>
      <c r="K127" s="96">
        <f t="shared" si="33"/>
        <v>46569</v>
      </c>
      <c r="T127" s="338"/>
    </row>
    <row r="128" spans="2:20" outlineLevel="1">
      <c r="B128" s="96">
        <f t="shared" si="28"/>
        <v>46600</v>
      </c>
      <c r="C128" s="93">
        <f>IF(F128&lt;&gt;0,-INDEX([10]Delta!$F$1:$EE$997,$L$13,$I128),0)</f>
        <v>529437.57023668289</v>
      </c>
      <c r="D128" s="89">
        <f>IF(F128&lt;&gt;0,VLOOKUP($J128,'Table 1'!$B$13:$C$33,2,FALSE)/12*1000*Study_MW,0)</f>
        <v>0</v>
      </c>
      <c r="E128" s="89">
        <f t="shared" si="29"/>
        <v>529437.57023668289</v>
      </c>
      <c r="F128" s="93">
        <f>INDEX([10]Delta!$F$1:$EE$997,$L$14,$I128)</f>
        <v>22601.510999999999</v>
      </c>
      <c r="G128" s="94">
        <f t="shared" si="30"/>
        <v>23.424875011085891</v>
      </c>
      <c r="I128" s="95">
        <f t="shared" si="35"/>
        <v>125</v>
      </c>
      <c r="J128" s="91">
        <f t="shared" si="31"/>
        <v>2027</v>
      </c>
      <c r="K128" s="96">
        <f t="shared" si="33"/>
        <v>46600</v>
      </c>
      <c r="T128" s="338"/>
    </row>
    <row r="129" spans="2:20" outlineLevel="1">
      <c r="B129" s="96">
        <f t="shared" si="28"/>
        <v>46631</v>
      </c>
      <c r="C129" s="93">
        <f>IF(F129&lt;&gt;0,-INDEX([10]Delta!$F$1:$EE$997,$L$13,$I129),0)</f>
        <v>528976.33752012253</v>
      </c>
      <c r="D129" s="89">
        <f>IF(F129&lt;&gt;0,VLOOKUP($J129,'Table 1'!$B$13:$C$33,2,FALSE)/12*1000*Study_MW,0)</f>
        <v>0</v>
      </c>
      <c r="E129" s="89">
        <f t="shared" si="29"/>
        <v>528976.33752012253</v>
      </c>
      <c r="F129" s="93">
        <f>INDEX([10]Delta!$F$1:$EE$997,$L$14,$I129)</f>
        <v>19923.060000000001</v>
      </c>
      <c r="G129" s="94">
        <f t="shared" si="30"/>
        <v>26.550958413021018</v>
      </c>
      <c r="I129" s="95">
        <f t="shared" si="35"/>
        <v>126</v>
      </c>
      <c r="J129" s="91">
        <f t="shared" si="31"/>
        <v>2027</v>
      </c>
      <c r="K129" s="96">
        <f t="shared" si="33"/>
        <v>46631</v>
      </c>
      <c r="T129" s="338"/>
    </row>
    <row r="130" spans="2:20" outlineLevel="1">
      <c r="B130" s="96">
        <f t="shared" si="28"/>
        <v>46661</v>
      </c>
      <c r="C130" s="93">
        <f>IF(F130&lt;&gt;0,-INDEX([10]Delta!$F$1:$EE$997,$L$13,$I130),0)</f>
        <v>374670.00685289502</v>
      </c>
      <c r="D130" s="89">
        <f>IF(F130&lt;&gt;0,VLOOKUP($J130,'Table 1'!$B$13:$C$33,2,FALSE)/12*1000*Study_MW,0)</f>
        <v>0</v>
      </c>
      <c r="E130" s="89">
        <f t="shared" si="29"/>
        <v>374670.00685289502</v>
      </c>
      <c r="F130" s="93">
        <f>INDEX([10]Delta!$F$1:$EE$997,$L$14,$I130)</f>
        <v>16152.054</v>
      </c>
      <c r="G130" s="94">
        <f t="shared" si="30"/>
        <v>23.196431045419672</v>
      </c>
      <c r="I130" s="95">
        <f t="shared" si="35"/>
        <v>127</v>
      </c>
      <c r="J130" s="91">
        <f t="shared" si="31"/>
        <v>2027</v>
      </c>
      <c r="K130" s="96">
        <f t="shared" si="33"/>
        <v>46661</v>
      </c>
      <c r="T130" s="338"/>
    </row>
    <row r="131" spans="2:20" outlineLevel="1">
      <c r="B131" s="96">
        <f t="shared" si="28"/>
        <v>46692</v>
      </c>
      <c r="C131" s="93">
        <f>IF(F131&lt;&gt;0,-INDEX([10]Delta!$F$1:$EE$997,$L$13,$I131),0)</f>
        <v>238627.51963245869</v>
      </c>
      <c r="D131" s="89">
        <f>IF(F131&lt;&gt;0,VLOOKUP($J131,'Table 1'!$B$13:$C$33,2,FALSE)/12*1000*Study_MW,0)</f>
        <v>0</v>
      </c>
      <c r="E131" s="89">
        <f t="shared" si="29"/>
        <v>238627.51963245869</v>
      </c>
      <c r="F131" s="93">
        <f>INDEX([10]Delta!$F$1:$EE$997,$L$14,$I131)</f>
        <v>10879.14</v>
      </c>
      <c r="G131" s="94">
        <f t="shared" si="30"/>
        <v>21.934410222909044</v>
      </c>
      <c r="I131" s="95">
        <f t="shared" si="35"/>
        <v>128</v>
      </c>
      <c r="J131" s="91">
        <f t="shared" si="31"/>
        <v>2027</v>
      </c>
      <c r="K131" s="96">
        <f t="shared" si="33"/>
        <v>46692</v>
      </c>
      <c r="T131" s="338"/>
    </row>
    <row r="132" spans="2:20" outlineLevel="1">
      <c r="B132" s="100">
        <f t="shared" si="28"/>
        <v>46722</v>
      </c>
      <c r="C132" s="97">
        <f>IF(F132&lt;&gt;0,-INDEX([10]Delta!$F$1:$EE$997,$L$13,$I132),0)</f>
        <v>180416.62460127473</v>
      </c>
      <c r="D132" s="98">
        <f>IF(F132&lt;&gt;0,VLOOKUP($J132,'Table 1'!$B$13:$C$33,2,FALSE)/12*1000*Study_MW,0)</f>
        <v>0</v>
      </c>
      <c r="E132" s="98">
        <f t="shared" si="29"/>
        <v>180416.62460127473</v>
      </c>
      <c r="F132" s="97">
        <f>INDEX([10]Delta!$F$1:$EE$997,$L$14,$I132)</f>
        <v>8392.8780000000006</v>
      </c>
      <c r="G132" s="99">
        <f t="shared" si="30"/>
        <v>21.496395467832929</v>
      </c>
      <c r="I132" s="82">
        <f t="shared" si="35"/>
        <v>129</v>
      </c>
      <c r="J132" s="91">
        <f t="shared" si="31"/>
        <v>2027</v>
      </c>
      <c r="K132" s="100">
        <f t="shared" si="33"/>
        <v>46722</v>
      </c>
      <c r="T132" s="338"/>
    </row>
    <row r="133" spans="2:20" outlineLevel="1">
      <c r="B133" s="92">
        <f t="shared" si="28"/>
        <v>46753</v>
      </c>
      <c r="C133" s="87">
        <f>IF(F133&lt;&gt;0,-INDEX([12]Delta!$F$1:$EE$65554,$L$13,$I133),0)</f>
        <v>229239.12972643971</v>
      </c>
      <c r="D133" s="88">
        <f>IF(F133&lt;&gt;0,VLOOKUP($J133,'Table 1'!$B$13:$C$33,2,FALSE)/12*1000*Study_MW,0)</f>
        <v>0</v>
      </c>
      <c r="E133" s="88">
        <f t="shared" si="29"/>
        <v>229239.12972643971</v>
      </c>
      <c r="F133" s="87">
        <f>INDEX([12]Delta!$F$1:$EE$65554,$L$14,$I133)</f>
        <v>10018.983</v>
      </c>
      <c r="G133" s="90">
        <f t="shared" si="30"/>
        <v>22.880478959435276</v>
      </c>
      <c r="I133" s="78">
        <f>I13</f>
        <v>1</v>
      </c>
      <c r="J133" s="91">
        <f t="shared" si="31"/>
        <v>2028</v>
      </c>
      <c r="K133" s="92">
        <f t="shared" si="33"/>
        <v>46753</v>
      </c>
      <c r="T133" s="338"/>
    </row>
    <row r="134" spans="2:20" outlineLevel="1">
      <c r="B134" s="96">
        <f t="shared" si="28"/>
        <v>46784</v>
      </c>
      <c r="C134" s="93">
        <f>IF(F134&lt;&gt;0,-INDEX([12]Delta!$F$1:$EE$65554,$L$13,$I134),0)</f>
        <v>270019.56007918715</v>
      </c>
      <c r="D134" s="89">
        <f>IF(F134&lt;&gt;0,VLOOKUP($J134,'Table 1'!$B$13:$C$33,2,FALSE)/12*1000*Study_MW,0)</f>
        <v>0</v>
      </c>
      <c r="E134" s="89">
        <f t="shared" si="29"/>
        <v>270019.56007918715</v>
      </c>
      <c r="F134" s="93">
        <f>INDEX([12]Delta!$F$1:$EE$65554,$L$14,$I134)</f>
        <v>11613.543</v>
      </c>
      <c r="G134" s="94">
        <f t="shared" si="30"/>
        <v>23.25040343667623</v>
      </c>
      <c r="I134" s="95">
        <f t="shared" ref="I134:I197" si="36">I14</f>
        <v>2</v>
      </c>
      <c r="J134" s="91">
        <f t="shared" si="31"/>
        <v>2028</v>
      </c>
      <c r="K134" s="96">
        <f t="shared" si="33"/>
        <v>46784</v>
      </c>
      <c r="T134" s="338"/>
    </row>
    <row r="135" spans="2:20" outlineLevel="1">
      <c r="B135" s="96">
        <f t="shared" si="28"/>
        <v>46813</v>
      </c>
      <c r="C135" s="93">
        <f>IF(F135&lt;&gt;0,-INDEX([12]Delta!$F$1:$EE$65554,$L$13,$I135),0)</f>
        <v>429937.55812081695</v>
      </c>
      <c r="D135" s="89">
        <f>IF(F135&lt;&gt;0,VLOOKUP($J135,'Table 1'!$B$13:$C$33,2,FALSE)/12*1000*Study_MW,0)</f>
        <v>0</v>
      </c>
      <c r="E135" s="89">
        <f t="shared" si="29"/>
        <v>429937.55812081695</v>
      </c>
      <c r="F135" s="93">
        <f>INDEX([12]Delta!$F$1:$EE$65554,$L$14,$I135)</f>
        <v>17463.416000000001</v>
      </c>
      <c r="G135" s="94">
        <f t="shared" si="30"/>
        <v>24.619327519931776</v>
      </c>
      <c r="I135" s="95">
        <f t="shared" si="36"/>
        <v>3</v>
      </c>
      <c r="J135" s="91">
        <f t="shared" si="31"/>
        <v>2028</v>
      </c>
      <c r="K135" s="96">
        <f t="shared" si="33"/>
        <v>46813</v>
      </c>
      <c r="T135" s="338"/>
    </row>
    <row r="136" spans="2:20" outlineLevel="1">
      <c r="B136" s="96">
        <f t="shared" si="28"/>
        <v>46844</v>
      </c>
      <c r="C136" s="93">
        <f>IF(F136&lt;&gt;0,-INDEX([12]Delta!$F$1:$EE$65554,$L$13,$I136),0)</f>
        <v>425925.19090303779</v>
      </c>
      <c r="D136" s="89">
        <f>IF(F136&lt;&gt;0,VLOOKUP($J136,'Table 1'!$B$13:$C$33,2,FALSE)/12*1000*Study_MW,0)</f>
        <v>0</v>
      </c>
      <c r="E136" s="89">
        <f t="shared" si="29"/>
        <v>425925.19090303779</v>
      </c>
      <c r="F136" s="93">
        <f>INDEX([12]Delta!$F$1:$EE$65554,$L$14,$I136)</f>
        <v>20170.29</v>
      </c>
      <c r="G136" s="94">
        <f t="shared" si="30"/>
        <v>21.116463417384569</v>
      </c>
      <c r="I136" s="95">
        <f t="shared" si="36"/>
        <v>4</v>
      </c>
      <c r="J136" s="91">
        <f t="shared" si="31"/>
        <v>2028</v>
      </c>
      <c r="K136" s="96">
        <f t="shared" si="33"/>
        <v>46844</v>
      </c>
      <c r="T136" s="338"/>
    </row>
    <row r="137" spans="2:20" outlineLevel="1">
      <c r="B137" s="96">
        <f t="shared" si="28"/>
        <v>46874</v>
      </c>
      <c r="C137" s="93">
        <f>IF(F137&lt;&gt;0,-INDEX([12]Delta!$F$1:$EE$65554,$L$13,$I137),0)</f>
        <v>500216.74805560708</v>
      </c>
      <c r="D137" s="89">
        <f>IF(F137&lt;&gt;0,VLOOKUP($J137,'Table 1'!$B$13:$C$33,2,FALSE)/12*1000*Study_MW,0)</f>
        <v>0</v>
      </c>
      <c r="E137" s="89">
        <f t="shared" si="29"/>
        <v>500216.74805560708</v>
      </c>
      <c r="F137" s="93">
        <f>INDEX([12]Delta!$F$1:$EE$65554,$L$14,$I137)</f>
        <v>23348.704000000002</v>
      </c>
      <c r="G137" s="94">
        <f t="shared" si="30"/>
        <v>21.423747890058781</v>
      </c>
      <c r="I137" s="95">
        <f t="shared" si="36"/>
        <v>5</v>
      </c>
      <c r="J137" s="91">
        <f t="shared" si="31"/>
        <v>2028</v>
      </c>
      <c r="K137" s="96">
        <f t="shared" si="33"/>
        <v>46874</v>
      </c>
      <c r="T137" s="338"/>
    </row>
    <row r="138" spans="2:20" outlineLevel="1">
      <c r="B138" s="96">
        <f t="shared" si="28"/>
        <v>46905</v>
      </c>
      <c r="C138" s="93">
        <f>IF(F138&lt;&gt;0,-INDEX([12]Delta!$F$1:$EE$65554,$L$13,$I138),0)</f>
        <v>527369.32592341304</v>
      </c>
      <c r="D138" s="89">
        <f>IF(F138&lt;&gt;0,VLOOKUP($J138,'Table 1'!$B$13:$C$33,2,FALSE)/12*1000*Study_MW,0)</f>
        <v>0</v>
      </c>
      <c r="E138" s="89">
        <f t="shared" si="29"/>
        <v>527369.32592341304</v>
      </c>
      <c r="F138" s="93">
        <f>INDEX([12]Delta!$F$1:$EE$65554,$L$14,$I138)</f>
        <v>24805.35</v>
      </c>
      <c r="G138" s="94">
        <f t="shared" si="30"/>
        <v>21.260305777721864</v>
      </c>
      <c r="I138" s="95">
        <f t="shared" si="36"/>
        <v>6</v>
      </c>
      <c r="J138" s="91">
        <f t="shared" si="31"/>
        <v>2028</v>
      </c>
      <c r="K138" s="96">
        <f t="shared" si="33"/>
        <v>46905</v>
      </c>
      <c r="T138" s="338"/>
    </row>
    <row r="139" spans="2:20" outlineLevel="1">
      <c r="B139" s="96">
        <f t="shared" si="28"/>
        <v>46935</v>
      </c>
      <c r="C139" s="93">
        <f>IF(F139&lt;&gt;0,-INDEX([12]Delta!$F$1:$EE$65554,$L$13,$I139),0)</f>
        <v>539653.23961335421</v>
      </c>
      <c r="D139" s="89">
        <f>IF(F139&lt;&gt;0,VLOOKUP($J139,'Table 1'!$B$13:$C$33,2,FALSE)/12*1000*Study_MW,0)</f>
        <v>0</v>
      </c>
      <c r="E139" s="89">
        <f t="shared" si="29"/>
        <v>539653.23961335421</v>
      </c>
      <c r="F139" s="93">
        <f>INDEX([12]Delta!$F$1:$EE$65554,$L$14,$I139)</f>
        <v>22451.998</v>
      </c>
      <c r="G139" s="94">
        <f t="shared" si="30"/>
        <v>24.035867080219507</v>
      </c>
      <c r="I139" s="95">
        <f t="shared" si="36"/>
        <v>7</v>
      </c>
      <c r="J139" s="91">
        <f t="shared" si="31"/>
        <v>2028</v>
      </c>
      <c r="K139" s="96">
        <f t="shared" si="33"/>
        <v>46935</v>
      </c>
      <c r="T139" s="338"/>
    </row>
    <row r="140" spans="2:20" outlineLevel="1">
      <c r="B140" s="96">
        <f t="shared" si="28"/>
        <v>46966</v>
      </c>
      <c r="C140" s="93">
        <f>IF(F140&lt;&gt;0,-INDEX([12]Delta!$F$1:$EE$65554,$L$13,$I140),0)</f>
        <v>542689.98762592673</v>
      </c>
      <c r="D140" s="89">
        <f>IF(F140&lt;&gt;0,VLOOKUP($J140,'Table 1'!$B$13:$C$33,2,FALSE)/12*1000*Study_MW,0)</f>
        <v>0</v>
      </c>
      <c r="E140" s="89">
        <f t="shared" si="29"/>
        <v>542689.98762592673</v>
      </c>
      <c r="F140" s="93">
        <f>INDEX([12]Delta!$F$1:$EE$65554,$L$14,$I140)</f>
        <v>22488.546999999999</v>
      </c>
      <c r="G140" s="94">
        <f t="shared" si="30"/>
        <v>24.13183864773152</v>
      </c>
      <c r="I140" s="95">
        <f t="shared" si="36"/>
        <v>8</v>
      </c>
      <c r="J140" s="91">
        <f t="shared" si="31"/>
        <v>2028</v>
      </c>
      <c r="K140" s="96">
        <f t="shared" si="33"/>
        <v>46966</v>
      </c>
      <c r="T140" s="338"/>
    </row>
    <row r="141" spans="2:20" outlineLevel="1">
      <c r="B141" s="96">
        <f t="shared" si="28"/>
        <v>46997</v>
      </c>
      <c r="C141" s="93">
        <f>IF(F141&lt;&gt;0,-INDEX([12]Delta!$F$1:$EE$65554,$L$13,$I141),0)</f>
        <v>510467.95334851742</v>
      </c>
      <c r="D141" s="89">
        <f>IF(F141&lt;&gt;0,VLOOKUP($J141,'Table 1'!$B$13:$C$33,2,FALSE)/12*1000*Study_MW,0)</f>
        <v>0</v>
      </c>
      <c r="E141" s="89">
        <f t="shared" si="29"/>
        <v>510467.95334851742</v>
      </c>
      <c r="F141" s="93">
        <f>INDEX([12]Delta!$F$1:$EE$65554,$L$14,$I141)</f>
        <v>19823.400000000001</v>
      </c>
      <c r="G141" s="94">
        <f t="shared" si="30"/>
        <v>25.750777028588303</v>
      </c>
      <c r="I141" s="95">
        <f t="shared" si="36"/>
        <v>9</v>
      </c>
      <c r="J141" s="91">
        <f t="shared" si="31"/>
        <v>2028</v>
      </c>
      <c r="K141" s="96">
        <f t="shared" si="33"/>
        <v>46997</v>
      </c>
      <c r="T141" s="338"/>
    </row>
    <row r="142" spans="2:20" outlineLevel="1">
      <c r="B142" s="96">
        <f t="shared" ref="B142:B205" si="37">EDATE(B141,1)</f>
        <v>47027</v>
      </c>
      <c r="C142" s="93">
        <f>IF(F142&lt;&gt;0,-INDEX([12]Delta!$F$1:$EE$65554,$L$13,$I142),0)</f>
        <v>393818.4894028306</v>
      </c>
      <c r="D142" s="89">
        <f>IF(F142&lt;&gt;0,VLOOKUP($J142,'Table 1'!$B$13:$C$33,2,FALSE)/12*1000*Study_MW,0)</f>
        <v>0</v>
      </c>
      <c r="E142" s="89">
        <f t="shared" ref="E142:E205" si="38">C142+D142</f>
        <v>393818.4894028306</v>
      </c>
      <c r="F142" s="93">
        <f>INDEX([12]Delta!$F$1:$EE$65554,$L$14,$I142)</f>
        <v>16071.33</v>
      </c>
      <c r="G142" s="94">
        <f t="shared" ref="G142:G192" si="39">IF(ISNUMBER($F142),E142/$F142,"")</f>
        <v>24.504411856568847</v>
      </c>
      <c r="I142" s="95">
        <f t="shared" si="36"/>
        <v>10</v>
      </c>
      <c r="J142" s="91">
        <f t="shared" ref="J142:J205" si="40">YEAR(B142)</f>
        <v>2028</v>
      </c>
      <c r="K142" s="96">
        <f t="shared" si="33"/>
        <v>47027</v>
      </c>
      <c r="T142" s="338"/>
    </row>
    <row r="143" spans="2:20" outlineLevel="1">
      <c r="B143" s="96">
        <f t="shared" si="37"/>
        <v>47058</v>
      </c>
      <c r="C143" s="93">
        <f>IF(F143&lt;&gt;0,-INDEX([12]Delta!$F$1:$EE$65554,$L$13,$I143),0)</f>
        <v>252798.73562690616</v>
      </c>
      <c r="D143" s="89">
        <f>IF(F143&lt;&gt;0,VLOOKUP($J143,'Table 1'!$B$13:$C$33,2,FALSE)/12*1000*Study_MW,0)</f>
        <v>0</v>
      </c>
      <c r="E143" s="89">
        <f t="shared" si="38"/>
        <v>252798.73562690616</v>
      </c>
      <c r="F143" s="93">
        <f>INDEX([12]Delta!$F$1:$EE$65554,$L$14,$I143)</f>
        <v>10824.72</v>
      </c>
      <c r="G143" s="94">
        <f t="shared" si="39"/>
        <v>23.353836000091103</v>
      </c>
      <c r="I143" s="95">
        <f t="shared" si="36"/>
        <v>11</v>
      </c>
      <c r="J143" s="91">
        <f t="shared" si="40"/>
        <v>2028</v>
      </c>
      <c r="K143" s="96">
        <f t="shared" si="33"/>
        <v>47058</v>
      </c>
      <c r="T143" s="338"/>
    </row>
    <row r="144" spans="2:20" outlineLevel="1">
      <c r="B144" s="100">
        <f t="shared" si="37"/>
        <v>47088</v>
      </c>
      <c r="C144" s="97">
        <f>IF(F144&lt;&gt;0,-INDEX([12]Delta!$F$1:$EE$65554,$L$13,$I144),0)</f>
        <v>206583.91776311398</v>
      </c>
      <c r="D144" s="98">
        <f>IF(F144&lt;&gt;0,VLOOKUP($J144,'Table 1'!$B$13:$C$33,2,FALSE)/12*1000*Study_MW,0)</f>
        <v>0</v>
      </c>
      <c r="E144" s="98">
        <f t="shared" si="38"/>
        <v>206583.91776311398</v>
      </c>
      <c r="F144" s="97">
        <f>INDEX([12]Delta!$F$1:$EE$65554,$L$14,$I144)</f>
        <v>8350.9349999999995</v>
      </c>
      <c r="G144" s="99">
        <f t="shared" si="39"/>
        <v>24.737818910470981</v>
      </c>
      <c r="I144" s="82">
        <f t="shared" si="36"/>
        <v>12</v>
      </c>
      <c r="J144" s="91">
        <f t="shared" si="40"/>
        <v>2028</v>
      </c>
      <c r="K144" s="100">
        <f t="shared" si="33"/>
        <v>47088</v>
      </c>
      <c r="T144" s="338"/>
    </row>
    <row r="145" spans="2:20" outlineLevel="1">
      <c r="B145" s="92">
        <f t="shared" si="37"/>
        <v>47119</v>
      </c>
      <c r="C145" s="87">
        <f>IF(F145&lt;&gt;0,-INDEX([12]Delta!$F$1:$EE$65554,$L$13,$I145),0)</f>
        <v>220617.51297742128</v>
      </c>
      <c r="D145" s="88">
        <f>IF(F145&lt;&gt;0,VLOOKUP($J145,'Table 1'!$B$13:$C$33,2,FALSE)/12*1000*Study_MW,0)</f>
        <v>0</v>
      </c>
      <c r="E145" s="88">
        <f t="shared" si="38"/>
        <v>220617.51297742128</v>
      </c>
      <c r="F145" s="87">
        <f>INDEX([12]Delta!$F$1:$EE$65554,$L$14,$I145)</f>
        <v>9968.9179999999997</v>
      </c>
      <c r="G145" s="90">
        <f t="shared" si="39"/>
        <v>22.130537434195094</v>
      </c>
      <c r="I145" s="78">
        <f>I25</f>
        <v>14</v>
      </c>
      <c r="J145" s="91">
        <f t="shared" si="40"/>
        <v>2029</v>
      </c>
      <c r="K145" s="92">
        <f t="shared" si="33"/>
        <v>47119</v>
      </c>
      <c r="T145" s="338"/>
    </row>
    <row r="146" spans="2:20" outlineLevel="1">
      <c r="B146" s="96">
        <f t="shared" si="37"/>
        <v>47150</v>
      </c>
      <c r="C146" s="93">
        <f>IF(F146&lt;&gt;0,-INDEX([12]Delta!$F$1:$EE$65554,$L$13,$I146),0)</f>
        <v>279290.85842394829</v>
      </c>
      <c r="D146" s="89">
        <f>IF(F146&lt;&gt;0,VLOOKUP($J146,'Table 1'!$B$13:$C$33,2,FALSE)/12*1000*Study_MW,0)</f>
        <v>0</v>
      </c>
      <c r="E146" s="89">
        <f t="shared" si="38"/>
        <v>279290.85842394829</v>
      </c>
      <c r="F146" s="93">
        <f>INDEX([12]Delta!$F$1:$EE$65554,$L$14,$I146)</f>
        <v>11157.02</v>
      </c>
      <c r="G146" s="94">
        <f t="shared" si="39"/>
        <v>25.03274695428961</v>
      </c>
      <c r="I146" s="95">
        <f t="shared" si="36"/>
        <v>15</v>
      </c>
      <c r="J146" s="91">
        <f t="shared" si="40"/>
        <v>2029</v>
      </c>
      <c r="K146" s="96">
        <f t="shared" si="33"/>
        <v>47150</v>
      </c>
      <c r="T146" s="338"/>
    </row>
    <row r="147" spans="2:20" outlineLevel="1">
      <c r="B147" s="96">
        <f t="shared" si="37"/>
        <v>47178</v>
      </c>
      <c r="C147" s="93">
        <f>IF(F147&lt;&gt;0,-INDEX([12]Delta!$F$1:$EE$65554,$L$13,$I147),0)</f>
        <v>454658.46107667685</v>
      </c>
      <c r="D147" s="89">
        <f>IF(F147&lt;&gt;0,VLOOKUP($J147,'Table 1'!$B$13:$C$33,2,FALSE)/12*1000*Study_MW,0)</f>
        <v>0</v>
      </c>
      <c r="E147" s="89">
        <f t="shared" si="38"/>
        <v>454658.46107667685</v>
      </c>
      <c r="F147" s="93">
        <f>INDEX([12]Delta!$F$1:$EE$65554,$L$14,$I147)</f>
        <v>17376.089</v>
      </c>
      <c r="G147" s="94">
        <f t="shared" si="39"/>
        <v>26.165753471720642</v>
      </c>
      <c r="I147" s="95">
        <f t="shared" si="36"/>
        <v>16</v>
      </c>
      <c r="J147" s="91">
        <f t="shared" si="40"/>
        <v>2029</v>
      </c>
      <c r="K147" s="96">
        <f t="shared" si="33"/>
        <v>47178</v>
      </c>
      <c r="T147" s="338"/>
    </row>
    <row r="148" spans="2:20" outlineLevel="1">
      <c r="B148" s="96">
        <f t="shared" si="37"/>
        <v>47209</v>
      </c>
      <c r="C148" s="93">
        <f>IF(F148&lt;&gt;0,-INDEX([12]Delta!$F$1:$EE$65554,$L$13,$I148),0)</f>
        <v>444708.08789020777</v>
      </c>
      <c r="D148" s="89">
        <f>IF(F148&lt;&gt;0,VLOOKUP($J148,'Table 1'!$B$13:$C$33,2,FALSE)/12*1000*Study_MW,0)</f>
        <v>0</v>
      </c>
      <c r="E148" s="89">
        <f t="shared" si="38"/>
        <v>444708.08789020777</v>
      </c>
      <c r="F148" s="93">
        <f>INDEX([12]Delta!$F$1:$EE$65554,$L$14,$I148)</f>
        <v>20069.46</v>
      </c>
      <c r="G148" s="94">
        <f t="shared" si="39"/>
        <v>22.15844810424435</v>
      </c>
      <c r="I148" s="95">
        <f t="shared" si="36"/>
        <v>17</v>
      </c>
      <c r="J148" s="91">
        <f t="shared" si="40"/>
        <v>2029</v>
      </c>
      <c r="K148" s="96">
        <f t="shared" si="33"/>
        <v>47209</v>
      </c>
      <c r="T148" s="338"/>
    </row>
    <row r="149" spans="2:20" outlineLevel="1">
      <c r="B149" s="96">
        <f t="shared" si="37"/>
        <v>47239</v>
      </c>
      <c r="C149" s="93">
        <f>IF(F149&lt;&gt;0,-INDEX([12]Delta!$F$1:$EE$65554,$L$13,$I149),0)</f>
        <v>500639.34273546934</v>
      </c>
      <c r="D149" s="89">
        <f>IF(F149&lt;&gt;0,VLOOKUP($J149,'Table 1'!$B$13:$C$33,2,FALSE)/12*1000*Study_MW,0)</f>
        <v>0</v>
      </c>
      <c r="E149" s="89">
        <f t="shared" si="38"/>
        <v>500639.34273546934</v>
      </c>
      <c r="F149" s="93">
        <f>INDEX([12]Delta!$F$1:$EE$65554,$L$14,$I149)</f>
        <v>23231.927</v>
      </c>
      <c r="G149" s="94">
        <f t="shared" si="39"/>
        <v>21.54962619912973</v>
      </c>
      <c r="I149" s="95">
        <f t="shared" si="36"/>
        <v>18</v>
      </c>
      <c r="J149" s="91">
        <f t="shared" si="40"/>
        <v>2029</v>
      </c>
      <c r="K149" s="96">
        <f t="shared" si="33"/>
        <v>47239</v>
      </c>
      <c r="T149" s="338"/>
    </row>
    <row r="150" spans="2:20" outlineLevel="1">
      <c r="B150" s="96">
        <f t="shared" si="37"/>
        <v>47270</v>
      </c>
      <c r="C150" s="93">
        <f>IF(F150&lt;&gt;0,-INDEX([12]Delta!$F$1:$EE$65554,$L$13,$I150),0)</f>
        <v>554508.62400823832</v>
      </c>
      <c r="D150" s="89">
        <f>IF(F150&lt;&gt;0,VLOOKUP($J150,'Table 1'!$B$13:$C$33,2,FALSE)/12*1000*Study_MW,0)</f>
        <v>0</v>
      </c>
      <c r="E150" s="89">
        <f t="shared" si="38"/>
        <v>554508.62400823832</v>
      </c>
      <c r="F150" s="93">
        <f>INDEX([12]Delta!$F$1:$EE$65554,$L$14,$I150)</f>
        <v>24681.360000000001</v>
      </c>
      <c r="G150" s="94">
        <f t="shared" si="39"/>
        <v>22.466696487075197</v>
      </c>
      <c r="I150" s="95">
        <f t="shared" si="36"/>
        <v>19</v>
      </c>
      <c r="J150" s="91">
        <f t="shared" si="40"/>
        <v>2029</v>
      </c>
      <c r="K150" s="96">
        <f t="shared" si="33"/>
        <v>47270</v>
      </c>
      <c r="T150" s="338"/>
    </row>
    <row r="151" spans="2:20" outlineLevel="1">
      <c r="B151" s="96">
        <f t="shared" si="37"/>
        <v>47300</v>
      </c>
      <c r="C151" s="93">
        <f>IF(F151&lt;&gt;0,-INDEX([12]Delta!$F$1:$EE$65554,$L$13,$I151),0)</f>
        <v>557891.37984138727</v>
      </c>
      <c r="D151" s="89">
        <f>IF(F151&lt;&gt;0,VLOOKUP($J151,'Table 1'!$B$13:$C$33,2,FALSE)/12*1000*Study_MW,0)</f>
        <v>0</v>
      </c>
      <c r="E151" s="89">
        <f t="shared" si="38"/>
        <v>557891.37984138727</v>
      </c>
      <c r="F151" s="93">
        <f>INDEX([12]Delta!$F$1:$EE$65554,$L$14,$I151)</f>
        <v>22339.746999999999</v>
      </c>
      <c r="G151" s="94">
        <f t="shared" si="39"/>
        <v>24.973039302611049</v>
      </c>
      <c r="I151" s="95">
        <f t="shared" si="36"/>
        <v>20</v>
      </c>
      <c r="J151" s="91">
        <f t="shared" si="40"/>
        <v>2029</v>
      </c>
      <c r="K151" s="96">
        <f t="shared" si="33"/>
        <v>47300</v>
      </c>
      <c r="T151" s="338"/>
    </row>
    <row r="152" spans="2:20" outlineLevel="1">
      <c r="B152" s="96">
        <f t="shared" si="37"/>
        <v>47331</v>
      </c>
      <c r="C152" s="93">
        <f>IF(F152&lt;&gt;0,-INDEX([12]Delta!$F$1:$EE$65554,$L$13,$I152),0)</f>
        <v>565025.96743667126</v>
      </c>
      <c r="D152" s="89">
        <f>IF(F152&lt;&gt;0,VLOOKUP($J152,'Table 1'!$B$13:$C$33,2,FALSE)/12*1000*Study_MW,0)</f>
        <v>0</v>
      </c>
      <c r="E152" s="89">
        <f t="shared" si="38"/>
        <v>565025.96743667126</v>
      </c>
      <c r="F152" s="93">
        <f>INDEX([12]Delta!$F$1:$EE$65554,$L$14,$I152)</f>
        <v>22376.017</v>
      </c>
      <c r="G152" s="94">
        <f t="shared" si="39"/>
        <v>25.251409463832246</v>
      </c>
      <c r="I152" s="95">
        <f t="shared" si="36"/>
        <v>21</v>
      </c>
      <c r="J152" s="91">
        <f t="shared" si="40"/>
        <v>2029</v>
      </c>
      <c r="K152" s="96">
        <f t="shared" si="33"/>
        <v>47331</v>
      </c>
      <c r="T152" s="338"/>
    </row>
    <row r="153" spans="2:20" outlineLevel="1">
      <c r="B153" s="96">
        <f t="shared" si="37"/>
        <v>47362</v>
      </c>
      <c r="C153" s="93">
        <f>IF(F153&lt;&gt;0,-INDEX([12]Delta!$F$1:$EE$65554,$L$13,$I153),0)</f>
        <v>536807.92934069037</v>
      </c>
      <c r="D153" s="89">
        <f>IF(F153&lt;&gt;0,VLOOKUP($J153,'Table 1'!$B$13:$C$33,2,FALSE)/12*1000*Study_MW,0)</f>
        <v>0</v>
      </c>
      <c r="E153" s="89">
        <f t="shared" si="38"/>
        <v>536807.92934069037</v>
      </c>
      <c r="F153" s="93">
        <f>INDEX([12]Delta!$F$1:$EE$65554,$L$14,$I153)</f>
        <v>19724.25</v>
      </c>
      <c r="G153" s="94">
        <f t="shared" si="39"/>
        <v>27.215631993139937</v>
      </c>
      <c r="I153" s="95">
        <f t="shared" si="36"/>
        <v>22</v>
      </c>
      <c r="J153" s="91">
        <f t="shared" si="40"/>
        <v>2029</v>
      </c>
      <c r="K153" s="96">
        <f t="shared" si="33"/>
        <v>47362</v>
      </c>
      <c r="T153" s="338"/>
    </row>
    <row r="154" spans="2:20" outlineLevel="1">
      <c r="B154" s="96">
        <f t="shared" si="37"/>
        <v>47392</v>
      </c>
      <c r="C154" s="93">
        <f>IF(F154&lt;&gt;0,-INDEX([12]Delta!$F$1:$EE$65554,$L$13,$I154),0)</f>
        <v>421343.29517182708</v>
      </c>
      <c r="D154" s="89">
        <f>IF(F154&lt;&gt;0,VLOOKUP($J154,'Table 1'!$B$13:$C$33,2,FALSE)/12*1000*Study_MW,0)</f>
        <v>0</v>
      </c>
      <c r="E154" s="89">
        <f t="shared" si="38"/>
        <v>421343.29517182708</v>
      </c>
      <c r="F154" s="93">
        <f>INDEX([12]Delta!$F$1:$EE$65554,$L$14,$I154)</f>
        <v>15990.915999999999</v>
      </c>
      <c r="G154" s="94">
        <f t="shared" si="39"/>
        <v>26.34891554503989</v>
      </c>
      <c r="I154" s="95">
        <f t="shared" si="36"/>
        <v>23</v>
      </c>
      <c r="J154" s="91">
        <f t="shared" si="40"/>
        <v>2029</v>
      </c>
      <c r="K154" s="96">
        <f t="shared" ref="K154:K217" si="41">IF(ISNUMBER(F154),IF(F154&lt;&gt;0,B154,""),"")</f>
        <v>47392</v>
      </c>
      <c r="T154" s="338"/>
    </row>
    <row r="155" spans="2:20" outlineLevel="1">
      <c r="B155" s="96">
        <f t="shared" si="37"/>
        <v>47423</v>
      </c>
      <c r="C155" s="93">
        <f>IF(F155&lt;&gt;0,-INDEX([12]Delta!$F$1:$EE$65554,$L$13,$I155),0)</f>
        <v>272619.35710185766</v>
      </c>
      <c r="D155" s="89">
        <f>IF(F155&lt;&gt;0,VLOOKUP($J155,'Table 1'!$B$13:$C$33,2,FALSE)/12*1000*Study_MW,0)</f>
        <v>0</v>
      </c>
      <c r="E155" s="89">
        <f t="shared" si="38"/>
        <v>272619.35710185766</v>
      </c>
      <c r="F155" s="93">
        <f>INDEX([12]Delta!$F$1:$EE$65554,$L$14,$I155)</f>
        <v>10770.57</v>
      </c>
      <c r="G155" s="94">
        <f t="shared" si="39"/>
        <v>25.311506921347494</v>
      </c>
      <c r="I155" s="95">
        <f t="shared" si="36"/>
        <v>24</v>
      </c>
      <c r="J155" s="91">
        <f t="shared" si="40"/>
        <v>2029</v>
      </c>
      <c r="K155" s="96">
        <f t="shared" si="41"/>
        <v>47423</v>
      </c>
      <c r="T155" s="338"/>
    </row>
    <row r="156" spans="2:20" outlineLevel="1">
      <c r="B156" s="100">
        <f t="shared" si="37"/>
        <v>47453</v>
      </c>
      <c r="C156" s="97">
        <f>IF(F156&lt;&gt;0,-INDEX([12]Delta!$F$1:$EE$65554,$L$13,$I156),0)</f>
        <v>237450.29713085294</v>
      </c>
      <c r="D156" s="98">
        <f>IF(F156&lt;&gt;0,VLOOKUP($J156,'Table 1'!$B$13:$C$33,2,FALSE)/12*1000*Study_MW,0)</f>
        <v>0</v>
      </c>
      <c r="E156" s="98">
        <f t="shared" si="38"/>
        <v>237450.29713085294</v>
      </c>
      <c r="F156" s="97">
        <f>INDEX([12]Delta!$F$1:$EE$65554,$L$14,$I156)</f>
        <v>8309.1779999999999</v>
      </c>
      <c r="G156" s="99">
        <f t="shared" si="39"/>
        <v>28.576869713328193</v>
      </c>
      <c r="I156" s="82">
        <f t="shared" si="36"/>
        <v>25</v>
      </c>
      <c r="J156" s="91">
        <f t="shared" si="40"/>
        <v>2029</v>
      </c>
      <c r="K156" s="100">
        <f t="shared" si="41"/>
        <v>47453</v>
      </c>
      <c r="T156" s="338"/>
    </row>
    <row r="157" spans="2:20" outlineLevel="1">
      <c r="B157" s="92">
        <f t="shared" si="37"/>
        <v>47484</v>
      </c>
      <c r="C157" s="87">
        <f>IF(F157&lt;&gt;0,-INDEX([12]Delta!$F$1:$EE$65554,$L$13,$I157),0)</f>
        <v>297905.58931061625</v>
      </c>
      <c r="D157" s="88">
        <f>IF(F157&lt;&gt;0,VLOOKUP($J157,'Table 1'!$B$13:$C$33,2,FALSE)/12*1000*Study_MW,0)</f>
        <v>0</v>
      </c>
      <c r="E157" s="88">
        <f t="shared" si="38"/>
        <v>297905.58931061625</v>
      </c>
      <c r="F157" s="87">
        <f>INDEX([12]Delta!$F$1:$EE$65554,$L$14,$I157)</f>
        <v>9919.0390000000007</v>
      </c>
      <c r="G157" s="90">
        <f t="shared" si="39"/>
        <v>30.033714890184044</v>
      </c>
      <c r="I157" s="78">
        <f>I37</f>
        <v>27</v>
      </c>
      <c r="J157" s="91">
        <f t="shared" si="40"/>
        <v>2030</v>
      </c>
      <c r="K157" s="92">
        <f t="shared" si="41"/>
        <v>47484</v>
      </c>
      <c r="T157" s="338"/>
    </row>
    <row r="158" spans="2:20" outlineLevel="1">
      <c r="B158" s="96">
        <f t="shared" si="37"/>
        <v>47515</v>
      </c>
      <c r="C158" s="93">
        <f>IF(F158&lt;&gt;0,-INDEX([12]Delta!$F$1:$EE$65554,$L$13,$I158),0)</f>
        <v>318144.13917499781</v>
      </c>
      <c r="D158" s="89">
        <f>IF(F158&lt;&gt;0,VLOOKUP($J158,'Table 1'!$B$13:$C$33,2,FALSE)/12*1000*Study_MW,0)</f>
        <v>0</v>
      </c>
      <c r="E158" s="89">
        <f t="shared" si="38"/>
        <v>318144.13917499781</v>
      </c>
      <c r="F158" s="93">
        <f>INDEX([12]Delta!$F$1:$EE$65554,$L$14,$I158)</f>
        <v>11101.244000000001</v>
      </c>
      <c r="G158" s="94">
        <f t="shared" si="39"/>
        <v>28.658422351134501</v>
      </c>
      <c r="I158" s="95">
        <f t="shared" si="36"/>
        <v>28</v>
      </c>
      <c r="J158" s="91">
        <f t="shared" si="40"/>
        <v>2030</v>
      </c>
      <c r="K158" s="96">
        <f t="shared" si="41"/>
        <v>47515</v>
      </c>
      <c r="T158" s="338"/>
    </row>
    <row r="159" spans="2:20" outlineLevel="1">
      <c r="B159" s="96">
        <f t="shared" si="37"/>
        <v>47543</v>
      </c>
      <c r="C159" s="93">
        <f>IF(F159&lt;&gt;0,-INDEX([12]Delta!$F$1:$EE$65554,$L$13,$I159),0)</f>
        <v>468365.20444536209</v>
      </c>
      <c r="D159" s="89">
        <f>IF(F159&lt;&gt;0,VLOOKUP($J159,'Table 1'!$B$13:$C$33,2,FALSE)/12*1000*Study_MW,0)</f>
        <v>0</v>
      </c>
      <c r="E159" s="89">
        <f t="shared" si="38"/>
        <v>468365.20444536209</v>
      </c>
      <c r="F159" s="93">
        <f>INDEX([12]Delta!$F$1:$EE$65554,$L$14,$I159)</f>
        <v>17289.258000000002</v>
      </c>
      <c r="G159" s="94">
        <f t="shared" si="39"/>
        <v>27.089954030726016</v>
      </c>
      <c r="I159" s="95">
        <f t="shared" si="36"/>
        <v>29</v>
      </c>
      <c r="J159" s="91">
        <f t="shared" si="40"/>
        <v>2030</v>
      </c>
      <c r="K159" s="96">
        <f t="shared" si="41"/>
        <v>47543</v>
      </c>
      <c r="T159" s="338"/>
    </row>
    <row r="160" spans="2:20" outlineLevel="1">
      <c r="B160" s="96">
        <f t="shared" si="37"/>
        <v>47574</v>
      </c>
      <c r="C160" s="93">
        <f>IF(F160&lt;&gt;0,-INDEX([12]Delta!$F$1:$EE$65554,$L$13,$I160),0)</f>
        <v>471456.68965417147</v>
      </c>
      <c r="D160" s="89">
        <f>IF(F160&lt;&gt;0,VLOOKUP($J160,'Table 1'!$B$13:$C$33,2,FALSE)/12*1000*Study_MW,0)</f>
        <v>0</v>
      </c>
      <c r="E160" s="89">
        <f t="shared" si="38"/>
        <v>471456.68965417147</v>
      </c>
      <c r="F160" s="93">
        <f>INDEX([12]Delta!$F$1:$EE$65554,$L$14,$I160)</f>
        <v>19969.11</v>
      </c>
      <c r="G160" s="94">
        <f t="shared" si="39"/>
        <v>23.609299045083706</v>
      </c>
      <c r="I160" s="95">
        <f t="shared" si="36"/>
        <v>30</v>
      </c>
      <c r="J160" s="91">
        <f t="shared" si="40"/>
        <v>2030</v>
      </c>
      <c r="K160" s="96">
        <f t="shared" si="41"/>
        <v>47574</v>
      </c>
      <c r="T160" s="338"/>
    </row>
    <row r="161" spans="2:20" outlineLevel="1">
      <c r="B161" s="96">
        <f t="shared" si="37"/>
        <v>47604</v>
      </c>
      <c r="C161" s="93">
        <f>IF(F161&lt;&gt;0,-INDEX([12]Delta!$F$1:$EE$65554,$L$13,$I161),0)</f>
        <v>563289.17544543743</v>
      </c>
      <c r="D161" s="89">
        <f>IF(F161&lt;&gt;0,VLOOKUP($J161,'Table 1'!$B$13:$C$33,2,FALSE)/12*1000*Study_MW,0)</f>
        <v>0</v>
      </c>
      <c r="E161" s="89">
        <f t="shared" si="38"/>
        <v>563289.17544543743</v>
      </c>
      <c r="F161" s="93">
        <f>INDEX([12]Delta!$F$1:$EE$65554,$L$14,$I161)</f>
        <v>23115.739000000001</v>
      </c>
      <c r="G161" s="94">
        <f t="shared" si="39"/>
        <v>24.368209705319714</v>
      </c>
      <c r="I161" s="95">
        <f t="shared" si="36"/>
        <v>31</v>
      </c>
      <c r="J161" s="91">
        <f t="shared" si="40"/>
        <v>2030</v>
      </c>
      <c r="K161" s="96">
        <f t="shared" si="41"/>
        <v>47604</v>
      </c>
      <c r="T161" s="338"/>
    </row>
    <row r="162" spans="2:20" outlineLevel="1">
      <c r="B162" s="96">
        <f t="shared" si="37"/>
        <v>47635</v>
      </c>
      <c r="C162" s="93">
        <f>IF(F162&lt;&gt;0,-INDEX([12]Delta!$F$1:$EE$65554,$L$13,$I162),0)</f>
        <v>594373.05936089158</v>
      </c>
      <c r="D162" s="89">
        <f>IF(F162&lt;&gt;0,VLOOKUP($J162,'Table 1'!$B$13:$C$33,2,FALSE)/12*1000*Study_MW,0)</f>
        <v>0</v>
      </c>
      <c r="E162" s="89">
        <f t="shared" si="38"/>
        <v>594373.05936089158</v>
      </c>
      <c r="F162" s="93">
        <f>INDEX([12]Delta!$F$1:$EE$65554,$L$14,$I162)</f>
        <v>24557.85</v>
      </c>
      <c r="G162" s="94">
        <f t="shared" si="39"/>
        <v>24.202976211716074</v>
      </c>
      <c r="I162" s="95">
        <f t="shared" si="36"/>
        <v>32</v>
      </c>
      <c r="J162" s="91">
        <f t="shared" si="40"/>
        <v>2030</v>
      </c>
      <c r="K162" s="96">
        <f t="shared" si="41"/>
        <v>47635</v>
      </c>
      <c r="T162" s="338"/>
    </row>
    <row r="163" spans="2:20" outlineLevel="1">
      <c r="B163" s="96">
        <f t="shared" si="37"/>
        <v>47665</v>
      </c>
      <c r="C163" s="93">
        <f>IF(F163&lt;&gt;0,-INDEX([12]Delta!$F$1:$EE$65554,$L$13,$I163),0)</f>
        <v>628708.96740075946</v>
      </c>
      <c r="D163" s="89">
        <f>IF(F163&lt;&gt;0,VLOOKUP($J163,'Table 1'!$B$13:$C$33,2,FALSE)/12*1000*Study_MW,0)</f>
        <v>0</v>
      </c>
      <c r="E163" s="89">
        <f t="shared" si="38"/>
        <v>628708.96740075946</v>
      </c>
      <c r="F163" s="93">
        <f>INDEX([12]Delta!$F$1:$EE$65554,$L$14,$I163)</f>
        <v>22228.084999999999</v>
      </c>
      <c r="G163" s="94">
        <f t="shared" si="39"/>
        <v>28.284441390284385</v>
      </c>
      <c r="I163" s="95">
        <f t="shared" si="36"/>
        <v>33</v>
      </c>
      <c r="J163" s="91">
        <f t="shared" si="40"/>
        <v>2030</v>
      </c>
      <c r="K163" s="96">
        <f t="shared" si="41"/>
        <v>47665</v>
      </c>
      <c r="T163" s="338"/>
    </row>
    <row r="164" spans="2:20" outlineLevel="1">
      <c r="B164" s="96">
        <f t="shared" si="37"/>
        <v>47696</v>
      </c>
      <c r="C164" s="93">
        <f>IF(F164&lt;&gt;0,-INDEX([12]Delta!$F$1:$EE$65554,$L$13,$I164),0)</f>
        <v>636804.5720821321</v>
      </c>
      <c r="D164" s="89">
        <f>IF(F164&lt;&gt;0,VLOOKUP($J164,'Table 1'!$B$13:$C$33,2,FALSE)/12*1000*Study_MW,0)</f>
        <v>0</v>
      </c>
      <c r="E164" s="89">
        <f t="shared" si="38"/>
        <v>636804.5720821321</v>
      </c>
      <c r="F164" s="93">
        <f>INDEX([12]Delta!$F$1:$EE$65554,$L$14,$I164)</f>
        <v>22264.231</v>
      </c>
      <c r="G164" s="94">
        <f t="shared" si="39"/>
        <v>28.602136408040867</v>
      </c>
      <c r="I164" s="95">
        <f t="shared" si="36"/>
        <v>34</v>
      </c>
      <c r="J164" s="91">
        <f t="shared" si="40"/>
        <v>2030</v>
      </c>
      <c r="K164" s="96">
        <f t="shared" si="41"/>
        <v>47696</v>
      </c>
      <c r="T164" s="338"/>
    </row>
    <row r="165" spans="2:20" outlineLevel="1">
      <c r="B165" s="96">
        <f t="shared" si="37"/>
        <v>47727</v>
      </c>
      <c r="C165" s="93">
        <f>IF(F165&lt;&gt;0,-INDEX([12]Delta!$F$1:$EE$65554,$L$13,$I165),0)</f>
        <v>579855.8320530951</v>
      </c>
      <c r="D165" s="89">
        <f>IF(F165&lt;&gt;0,VLOOKUP($J165,'Table 1'!$B$13:$C$33,2,FALSE)/12*1000*Study_MW,0)</f>
        <v>0</v>
      </c>
      <c r="E165" s="89">
        <f t="shared" si="38"/>
        <v>579855.8320530951</v>
      </c>
      <c r="F165" s="93">
        <f>INDEX([12]Delta!$F$1:$EE$65554,$L$14,$I165)</f>
        <v>19625.669999999998</v>
      </c>
      <c r="G165" s="94">
        <f t="shared" si="39"/>
        <v>29.54578529309293</v>
      </c>
      <c r="I165" s="95">
        <f t="shared" si="36"/>
        <v>35</v>
      </c>
      <c r="J165" s="91">
        <f t="shared" si="40"/>
        <v>2030</v>
      </c>
      <c r="K165" s="96">
        <f t="shared" si="41"/>
        <v>47727</v>
      </c>
      <c r="T165" s="338"/>
    </row>
    <row r="166" spans="2:20" outlineLevel="1">
      <c r="B166" s="96">
        <f t="shared" si="37"/>
        <v>47757</v>
      </c>
      <c r="C166" s="93">
        <f>IF(F166&lt;&gt;0,-INDEX([12]Delta!$F$1:$EE$65554,$L$13,$I166),0)</f>
        <v>450282.85650721192</v>
      </c>
      <c r="D166" s="89">
        <f>IF(F166&lt;&gt;0,VLOOKUP($J166,'Table 1'!$B$13:$C$33,2,FALSE)/12*1000*Study_MW,0)</f>
        <v>0</v>
      </c>
      <c r="E166" s="89">
        <f t="shared" si="38"/>
        <v>450282.85650721192</v>
      </c>
      <c r="F166" s="93">
        <f>INDEX([12]Delta!$F$1:$EE$65554,$L$14,$I166)</f>
        <v>15910.967000000001</v>
      </c>
      <c r="G166" s="94">
        <f t="shared" si="39"/>
        <v>28.30015652142399</v>
      </c>
      <c r="I166" s="95">
        <f t="shared" si="36"/>
        <v>36</v>
      </c>
      <c r="J166" s="91">
        <f t="shared" si="40"/>
        <v>2030</v>
      </c>
      <c r="K166" s="96">
        <f t="shared" si="41"/>
        <v>47757</v>
      </c>
      <c r="T166" s="338"/>
    </row>
    <row r="167" spans="2:20" outlineLevel="1">
      <c r="B167" s="96">
        <f t="shared" si="37"/>
        <v>47788</v>
      </c>
      <c r="C167" s="93">
        <f>IF(F167&lt;&gt;0,-INDEX([12]Delta!$F$1:$EE$65554,$L$13,$I167),0)</f>
        <v>286997.41733041406</v>
      </c>
      <c r="D167" s="89">
        <f>IF(F167&lt;&gt;0,VLOOKUP($J167,'Table 1'!$B$13:$C$33,2,FALSE)/12*1000*Study_MW,0)</f>
        <v>0</v>
      </c>
      <c r="E167" s="89">
        <f t="shared" si="38"/>
        <v>286997.41733041406</v>
      </c>
      <c r="F167" s="93">
        <f>INDEX([12]Delta!$F$1:$EE$65554,$L$14,$I167)</f>
        <v>10716.72</v>
      </c>
      <c r="G167" s="94">
        <f t="shared" si="39"/>
        <v>26.780341124001939</v>
      </c>
      <c r="I167" s="95">
        <f t="shared" si="36"/>
        <v>37</v>
      </c>
      <c r="J167" s="91">
        <f t="shared" si="40"/>
        <v>2030</v>
      </c>
      <c r="K167" s="96">
        <f t="shared" si="41"/>
        <v>47788</v>
      </c>
      <c r="T167" s="338"/>
    </row>
    <row r="168" spans="2:20" outlineLevel="1">
      <c r="B168" s="100">
        <f t="shared" si="37"/>
        <v>47818</v>
      </c>
      <c r="C168" s="97">
        <f>IF(F168&lt;&gt;0,-INDEX([12]Delta!$F$1:$EE$65554,$L$13,$I168),0)</f>
        <v>277990.1849963665</v>
      </c>
      <c r="D168" s="98">
        <f>IF(F168&lt;&gt;0,VLOOKUP($J168,'Table 1'!$B$13:$C$33,2,FALSE)/12*1000*Study_MW,0)</f>
        <v>0</v>
      </c>
      <c r="E168" s="98">
        <f t="shared" si="38"/>
        <v>277990.1849963665</v>
      </c>
      <c r="F168" s="97">
        <f>INDEX([12]Delta!$F$1:$EE$65554,$L$14,$I168)</f>
        <v>8267.5759999999991</v>
      </c>
      <c r="G168" s="99">
        <f t="shared" si="39"/>
        <v>33.624146303144542</v>
      </c>
      <c r="I168" s="82">
        <f t="shared" si="36"/>
        <v>38</v>
      </c>
      <c r="J168" s="91">
        <f t="shared" si="40"/>
        <v>2030</v>
      </c>
      <c r="K168" s="100">
        <f t="shared" si="41"/>
        <v>47818</v>
      </c>
      <c r="T168" s="338"/>
    </row>
    <row r="169" spans="2:20" outlineLevel="1">
      <c r="B169" s="92">
        <f t="shared" si="37"/>
        <v>47849</v>
      </c>
      <c r="C169" s="87">
        <f>IF(F169&lt;&gt;0,-INDEX([12]Delta!$F$1:$EE$65554,$L$13,$I169),0)</f>
        <v>333246.31716051698</v>
      </c>
      <c r="D169" s="88">
        <f>IF(F169&lt;&gt;0,VLOOKUP($J169,'Table 1'!$B$13:$C$33,2,FALSE)/12*1000*Study_MW,0)</f>
        <v>0</v>
      </c>
      <c r="E169" s="88">
        <f t="shared" si="38"/>
        <v>333246.31716051698</v>
      </c>
      <c r="F169" s="87">
        <f>INDEX([12]Delta!$F$1:$EE$65554,$L$14,$I169)</f>
        <v>9869.4699999999993</v>
      </c>
      <c r="G169" s="90">
        <f t="shared" si="39"/>
        <v>33.765371105086395</v>
      </c>
      <c r="I169" s="78">
        <f>I49</f>
        <v>40</v>
      </c>
      <c r="J169" s="91">
        <f t="shared" si="40"/>
        <v>2031</v>
      </c>
      <c r="K169" s="92">
        <f t="shared" si="41"/>
        <v>47849</v>
      </c>
      <c r="T169" s="338"/>
    </row>
    <row r="170" spans="2:20" outlineLevel="1">
      <c r="B170" s="96">
        <f t="shared" si="37"/>
        <v>47880</v>
      </c>
      <c r="C170" s="93">
        <f>IF(F170&lt;&gt;0,-INDEX([12]Delta!$F$1:$EE$65554,$L$13,$I170),0)</f>
        <v>334697.55143430829</v>
      </c>
      <c r="D170" s="89">
        <f>IF(F170&lt;&gt;0,VLOOKUP($J170,'Table 1'!$B$13:$C$33,2,FALSE)/12*1000*Study_MW,0)</f>
        <v>0</v>
      </c>
      <c r="E170" s="89">
        <f t="shared" si="38"/>
        <v>334697.55143430829</v>
      </c>
      <c r="F170" s="93">
        <f>INDEX([12]Delta!$F$1:$EE$65554,$L$14,$I170)</f>
        <v>11045.664000000001</v>
      </c>
      <c r="G170" s="94">
        <f t="shared" si="39"/>
        <v>30.301261330627863</v>
      </c>
      <c r="I170" s="95">
        <f t="shared" si="36"/>
        <v>41</v>
      </c>
      <c r="J170" s="91">
        <f t="shared" si="40"/>
        <v>2031</v>
      </c>
      <c r="K170" s="96">
        <f t="shared" si="41"/>
        <v>47880</v>
      </c>
      <c r="T170" s="338"/>
    </row>
    <row r="171" spans="2:20" outlineLevel="1">
      <c r="B171" s="96">
        <f t="shared" si="37"/>
        <v>47908</v>
      </c>
      <c r="C171" s="93">
        <f>IF(F171&lt;&gt;0,-INDEX([12]Delta!$F$1:$EE$65554,$L$13,$I171),0)</f>
        <v>484669.5549505353</v>
      </c>
      <c r="D171" s="89">
        <f>IF(F171&lt;&gt;0,VLOOKUP($J171,'Table 1'!$B$13:$C$33,2,FALSE)/12*1000*Study_MW,0)</f>
        <v>0</v>
      </c>
      <c r="E171" s="89">
        <f t="shared" si="38"/>
        <v>484669.5549505353</v>
      </c>
      <c r="F171" s="93">
        <f>INDEX([12]Delta!$F$1:$EE$65554,$L$14,$I171)</f>
        <v>17202.737000000001</v>
      </c>
      <c r="G171" s="94">
        <f t="shared" si="39"/>
        <v>28.173979230777945</v>
      </c>
      <c r="I171" s="95">
        <f t="shared" si="36"/>
        <v>42</v>
      </c>
      <c r="J171" s="91">
        <f t="shared" si="40"/>
        <v>2031</v>
      </c>
      <c r="K171" s="96">
        <f t="shared" si="41"/>
        <v>47908</v>
      </c>
      <c r="T171" s="338"/>
    </row>
    <row r="172" spans="2:20" outlineLevel="1">
      <c r="B172" s="96">
        <f t="shared" si="37"/>
        <v>47939</v>
      </c>
      <c r="C172" s="93">
        <f>IF(F172&lt;&gt;0,-INDEX([12]Delta!$F$1:$EE$65554,$L$13,$I172),0)</f>
        <v>495311.21387335658</v>
      </c>
      <c r="D172" s="89">
        <f>IF(F172&lt;&gt;0,VLOOKUP($J172,'Table 1'!$B$13:$C$33,2,FALSE)/12*1000*Study_MW,0)</f>
        <v>0</v>
      </c>
      <c r="E172" s="89">
        <f t="shared" si="38"/>
        <v>495311.21387335658</v>
      </c>
      <c r="F172" s="93">
        <f>INDEX([12]Delta!$F$1:$EE$65554,$L$14,$I172)</f>
        <v>19869.27</v>
      </c>
      <c r="G172" s="94">
        <f t="shared" si="39"/>
        <v>24.928505872302132</v>
      </c>
      <c r="I172" s="95">
        <f t="shared" si="36"/>
        <v>43</v>
      </c>
      <c r="J172" s="91">
        <f t="shared" si="40"/>
        <v>2031</v>
      </c>
      <c r="K172" s="96">
        <f t="shared" si="41"/>
        <v>47939</v>
      </c>
      <c r="T172" s="338"/>
    </row>
    <row r="173" spans="2:20" outlineLevel="1">
      <c r="B173" s="96">
        <f t="shared" si="37"/>
        <v>47969</v>
      </c>
      <c r="C173" s="93">
        <f>IF(F173&lt;&gt;0,-INDEX([12]Delta!$F$1:$EE$65554,$L$13,$I173),0)</f>
        <v>568676.3390634954</v>
      </c>
      <c r="D173" s="89">
        <f>IF(F173&lt;&gt;0,VLOOKUP($J173,'Table 1'!$B$13:$C$33,2,FALSE)/12*1000*Study_MW,0)</f>
        <v>0</v>
      </c>
      <c r="E173" s="89">
        <f t="shared" si="38"/>
        <v>568676.3390634954</v>
      </c>
      <c r="F173" s="93">
        <f>INDEX([12]Delta!$F$1:$EE$65554,$L$14,$I173)</f>
        <v>23000.170999999998</v>
      </c>
      <c r="G173" s="94">
        <f t="shared" si="39"/>
        <v>24.724874396085813</v>
      </c>
      <c r="I173" s="95">
        <f t="shared" si="36"/>
        <v>44</v>
      </c>
      <c r="J173" s="91">
        <f t="shared" si="40"/>
        <v>2031</v>
      </c>
      <c r="K173" s="96">
        <f t="shared" si="41"/>
        <v>47969</v>
      </c>
      <c r="T173" s="338"/>
    </row>
    <row r="174" spans="2:20" outlineLevel="1">
      <c r="B174" s="96">
        <f t="shared" si="37"/>
        <v>48000</v>
      </c>
      <c r="C174" s="93">
        <f>IF(F174&lt;&gt;0,-INDEX([12]Delta!$F$1:$EE$65554,$L$13,$I174),0)</f>
        <v>609318.54246926308</v>
      </c>
      <c r="D174" s="89">
        <f>IF(F174&lt;&gt;0,VLOOKUP($J174,'Table 1'!$B$13:$C$33,2,FALSE)/12*1000*Study_MW,0)</f>
        <v>0</v>
      </c>
      <c r="E174" s="89">
        <f t="shared" si="38"/>
        <v>609318.54246926308</v>
      </c>
      <c r="F174" s="93">
        <f>INDEX([12]Delta!$F$1:$EE$65554,$L$14,$I174)</f>
        <v>24435.119999999999</v>
      </c>
      <c r="G174" s="94">
        <f t="shared" si="39"/>
        <v>24.936179665549549</v>
      </c>
      <c r="I174" s="95">
        <f t="shared" si="36"/>
        <v>45</v>
      </c>
      <c r="J174" s="91">
        <f t="shared" si="40"/>
        <v>2031</v>
      </c>
      <c r="K174" s="96">
        <f t="shared" si="41"/>
        <v>48000</v>
      </c>
      <c r="T174" s="338"/>
    </row>
    <row r="175" spans="2:20" outlineLevel="1">
      <c r="B175" s="96">
        <f t="shared" si="37"/>
        <v>48030</v>
      </c>
      <c r="C175" s="93">
        <f>IF(F175&lt;&gt;0,-INDEX([12]Delta!$F$1:$EE$65554,$L$13,$I175),0)</f>
        <v>662129.02210649848</v>
      </c>
      <c r="D175" s="89">
        <f>IF(F175&lt;&gt;0,VLOOKUP($J175,'Table 1'!$B$13:$C$33,2,FALSE)/12*1000*Study_MW,0)</f>
        <v>0</v>
      </c>
      <c r="E175" s="89">
        <f t="shared" si="38"/>
        <v>662129.02210649848</v>
      </c>
      <c r="F175" s="93">
        <f>INDEX([12]Delta!$F$1:$EE$65554,$L$14,$I175)</f>
        <v>22116.857</v>
      </c>
      <c r="G175" s="94">
        <f t="shared" si="39"/>
        <v>29.937753908997941</v>
      </c>
      <c r="I175" s="95">
        <f t="shared" si="36"/>
        <v>46</v>
      </c>
      <c r="J175" s="91">
        <f t="shared" si="40"/>
        <v>2031</v>
      </c>
      <c r="K175" s="96">
        <f t="shared" si="41"/>
        <v>48030</v>
      </c>
      <c r="T175" s="338"/>
    </row>
    <row r="176" spans="2:20" outlineLevel="1">
      <c r="B176" s="96">
        <f t="shared" si="37"/>
        <v>48061</v>
      </c>
      <c r="C176" s="93">
        <f>IF(F176&lt;&gt;0,-INDEX([12]Delta!$F$1:$EE$65554,$L$13,$I176),0)</f>
        <v>655615.94014161825</v>
      </c>
      <c r="D176" s="89">
        <f>IF(F176&lt;&gt;0,VLOOKUP($J176,'Table 1'!$B$13:$C$33,2,FALSE)/12*1000*Study_MW,0)</f>
        <v>0</v>
      </c>
      <c r="E176" s="89">
        <f t="shared" si="38"/>
        <v>655615.94014161825</v>
      </c>
      <c r="F176" s="93">
        <f>INDEX([12]Delta!$F$1:$EE$65554,$L$14,$I176)</f>
        <v>22152.848000000002</v>
      </c>
      <c r="G176" s="94">
        <f t="shared" si="39"/>
        <v>29.595108499892124</v>
      </c>
      <c r="I176" s="95">
        <f t="shared" si="36"/>
        <v>47</v>
      </c>
      <c r="J176" s="91">
        <f t="shared" si="40"/>
        <v>2031</v>
      </c>
      <c r="K176" s="96">
        <f t="shared" si="41"/>
        <v>48061</v>
      </c>
      <c r="T176" s="338"/>
    </row>
    <row r="177" spans="2:20" outlineLevel="1">
      <c r="B177" s="96">
        <f t="shared" si="37"/>
        <v>48092</v>
      </c>
      <c r="C177" s="93">
        <f>IF(F177&lt;&gt;0,-INDEX([12]Delta!$F$1:$EE$65554,$L$13,$I177),0)</f>
        <v>588206.83399423957</v>
      </c>
      <c r="D177" s="89">
        <f>IF(F177&lt;&gt;0,VLOOKUP($J177,'Table 1'!$B$13:$C$33,2,FALSE)/12*1000*Study_MW,0)</f>
        <v>0</v>
      </c>
      <c r="E177" s="89">
        <f t="shared" si="38"/>
        <v>588206.83399423957</v>
      </c>
      <c r="F177" s="93">
        <f>INDEX([12]Delta!$F$1:$EE$65554,$L$14,$I177)</f>
        <v>19527.57</v>
      </c>
      <c r="G177" s="94">
        <f t="shared" si="39"/>
        <v>30.121865341885321</v>
      </c>
      <c r="I177" s="95">
        <f t="shared" si="36"/>
        <v>48</v>
      </c>
      <c r="J177" s="91">
        <f t="shared" si="40"/>
        <v>2031</v>
      </c>
      <c r="K177" s="96">
        <f t="shared" si="41"/>
        <v>48092</v>
      </c>
      <c r="T177" s="338"/>
    </row>
    <row r="178" spans="2:20" outlineLevel="1">
      <c r="B178" s="96">
        <f t="shared" si="37"/>
        <v>48122</v>
      </c>
      <c r="C178" s="93">
        <f>IF(F178&lt;&gt;0,-INDEX([12]Delta!$F$1:$EE$65554,$L$13,$I178),0)</f>
        <v>461992.79521995783</v>
      </c>
      <c r="D178" s="89">
        <f>IF(F178&lt;&gt;0,VLOOKUP($J178,'Table 1'!$B$13:$C$33,2,FALSE)/12*1000*Study_MW,0)</f>
        <v>0</v>
      </c>
      <c r="E178" s="89">
        <f t="shared" si="38"/>
        <v>461992.79521995783</v>
      </c>
      <c r="F178" s="93">
        <f>INDEX([12]Delta!$F$1:$EE$65554,$L$14,$I178)</f>
        <v>15831.483</v>
      </c>
      <c r="G178" s="94">
        <f t="shared" si="39"/>
        <v>29.181902618974977</v>
      </c>
      <c r="I178" s="95">
        <f t="shared" si="36"/>
        <v>49</v>
      </c>
      <c r="J178" s="91">
        <f t="shared" si="40"/>
        <v>2031</v>
      </c>
      <c r="K178" s="96">
        <f t="shared" si="41"/>
        <v>48122</v>
      </c>
      <c r="T178" s="338"/>
    </row>
    <row r="179" spans="2:20" outlineLevel="1">
      <c r="B179" s="96">
        <f t="shared" si="37"/>
        <v>48153</v>
      </c>
      <c r="C179" s="93">
        <f>IF(F179&lt;&gt;0,-INDEX([12]Delta!$F$1:$EE$65554,$L$13,$I179),0)</f>
        <v>284138.12510976195</v>
      </c>
      <c r="D179" s="89">
        <f>IF(F179&lt;&gt;0,VLOOKUP($J179,'Table 1'!$B$13:$C$33,2,FALSE)/12*1000*Study_MW,0)</f>
        <v>0</v>
      </c>
      <c r="E179" s="89">
        <f t="shared" si="38"/>
        <v>284138.12510976195</v>
      </c>
      <c r="F179" s="93">
        <f>INDEX([12]Delta!$F$1:$EE$65554,$L$14,$I179)</f>
        <v>10663.17</v>
      </c>
      <c r="G179" s="94">
        <f t="shared" si="39"/>
        <v>26.646684345252112</v>
      </c>
      <c r="I179" s="95">
        <f t="shared" si="36"/>
        <v>50</v>
      </c>
      <c r="J179" s="91">
        <f t="shared" si="40"/>
        <v>2031</v>
      </c>
      <c r="K179" s="96">
        <f t="shared" si="41"/>
        <v>48153</v>
      </c>
      <c r="T179" s="338"/>
    </row>
    <row r="180" spans="2:20" outlineLevel="1">
      <c r="B180" s="100">
        <f t="shared" si="37"/>
        <v>48183</v>
      </c>
      <c r="C180" s="97">
        <f>IF(F180&lt;&gt;0,-INDEX([12]Delta!$F$1:$EE$65554,$L$13,$I180),0)</f>
        <v>279239.98946413398</v>
      </c>
      <c r="D180" s="98">
        <f>IF(F180&lt;&gt;0,VLOOKUP($J180,'Table 1'!$B$13:$C$33,2,FALSE)/12*1000*Study_MW,0)</f>
        <v>0</v>
      </c>
      <c r="E180" s="98">
        <f t="shared" si="38"/>
        <v>279239.98946413398</v>
      </c>
      <c r="F180" s="97">
        <f>INDEX([12]Delta!$F$1:$EE$65554,$L$14,$I180)</f>
        <v>8226.2219999999998</v>
      </c>
      <c r="G180" s="99">
        <f t="shared" si="39"/>
        <v>33.945107421624897</v>
      </c>
      <c r="I180" s="82">
        <f t="shared" si="36"/>
        <v>51</v>
      </c>
      <c r="J180" s="91">
        <f t="shared" si="40"/>
        <v>2031</v>
      </c>
      <c r="K180" s="100">
        <f t="shared" si="41"/>
        <v>48183</v>
      </c>
      <c r="T180" s="338"/>
    </row>
    <row r="181" spans="2:20" outlineLevel="1" collapsed="1">
      <c r="B181" s="92">
        <f t="shared" si="37"/>
        <v>48214</v>
      </c>
      <c r="C181" s="87">
        <f>IF(F181&lt;&gt;0,-INDEX([12]Delta!$F$1:$EE$65554,$L$13,$I181),0)</f>
        <v>344860.35852894187</v>
      </c>
      <c r="D181" s="88">
        <f>IF(F181&lt;&gt;0,VLOOKUP($J181,'Table 1'!$B$13:$C$33,2,FALSE)/12*1000*Study_MW,0)</f>
        <v>0</v>
      </c>
      <c r="E181" s="88">
        <f t="shared" si="38"/>
        <v>344860.35852894187</v>
      </c>
      <c r="F181" s="87">
        <f>INDEX([12]Delta!$F$1:$EE$65554,$L$14,$I181)</f>
        <v>9820.1180000000004</v>
      </c>
      <c r="G181" s="90">
        <f t="shared" si="39"/>
        <v>35.117740797915246</v>
      </c>
      <c r="I181" s="78">
        <f>I61</f>
        <v>53</v>
      </c>
      <c r="J181" s="91">
        <f t="shared" si="40"/>
        <v>2032</v>
      </c>
      <c r="K181" s="92">
        <f t="shared" si="41"/>
        <v>48214</v>
      </c>
      <c r="T181" s="338"/>
    </row>
    <row r="182" spans="2:20" outlineLevel="1">
      <c r="B182" s="96">
        <f t="shared" si="37"/>
        <v>48245</v>
      </c>
      <c r="C182" s="93">
        <f>IF(F182&lt;&gt;0,-INDEX([12]Delta!$F$1:$EE$65554,$L$13,$I182),0)</f>
        <v>356657.21190530062</v>
      </c>
      <c r="D182" s="89">
        <f>IF(F182&lt;&gt;0,VLOOKUP($J182,'Table 1'!$B$13:$C$33,2,FALSE)/12*1000*Study_MW,0)</f>
        <v>0</v>
      </c>
      <c r="E182" s="89">
        <f t="shared" si="38"/>
        <v>356657.21190530062</v>
      </c>
      <c r="F182" s="93">
        <f>INDEX([12]Delta!$F$1:$EE$65554,$L$14,$I182)</f>
        <v>11382.964</v>
      </c>
      <c r="G182" s="94">
        <f t="shared" si="39"/>
        <v>31.332543255456191</v>
      </c>
      <c r="I182" s="95">
        <f t="shared" si="36"/>
        <v>54</v>
      </c>
      <c r="J182" s="91">
        <f t="shared" si="40"/>
        <v>2032</v>
      </c>
      <c r="K182" s="96">
        <f t="shared" si="41"/>
        <v>48245</v>
      </c>
      <c r="T182" s="338"/>
    </row>
    <row r="183" spans="2:20" outlineLevel="1">
      <c r="B183" s="96">
        <f t="shared" si="37"/>
        <v>48274</v>
      </c>
      <c r="C183" s="93">
        <f>IF(F183&lt;&gt;0,-INDEX([12]Delta!$F$1:$EE$65554,$L$13,$I183),0)</f>
        <v>501736.84522590041</v>
      </c>
      <c r="D183" s="89">
        <f>IF(F183&lt;&gt;0,VLOOKUP($J183,'Table 1'!$B$13:$C$33,2,FALSE)/12*1000*Study_MW,0)</f>
        <v>0</v>
      </c>
      <c r="E183" s="89">
        <f t="shared" si="38"/>
        <v>501736.84522590041</v>
      </c>
      <c r="F183" s="93">
        <f>INDEX([12]Delta!$F$1:$EE$65554,$L$14,$I183)</f>
        <v>17116.742999999999</v>
      </c>
      <c r="G183" s="94">
        <f t="shared" si="39"/>
        <v>29.312635308358633</v>
      </c>
      <c r="I183" s="95">
        <f t="shared" si="36"/>
        <v>55</v>
      </c>
      <c r="J183" s="91">
        <f t="shared" si="40"/>
        <v>2032</v>
      </c>
      <c r="K183" s="96">
        <f t="shared" si="41"/>
        <v>48274</v>
      </c>
      <c r="T183" s="338"/>
    </row>
    <row r="184" spans="2:20" outlineLevel="1">
      <c r="B184" s="96">
        <f t="shared" si="37"/>
        <v>48305</v>
      </c>
      <c r="C184" s="93">
        <f>IF(F184&lt;&gt;0,-INDEX([12]Delta!$F$1:$EE$65554,$L$13,$I184),0)</f>
        <v>510754.43279087543</v>
      </c>
      <c r="D184" s="89">
        <f>IF(F184&lt;&gt;0,VLOOKUP($J184,'Table 1'!$B$13:$C$33,2,FALSE)/12*1000*Study_MW,0)</f>
        <v>0</v>
      </c>
      <c r="E184" s="89">
        <f t="shared" si="38"/>
        <v>510754.43279087543</v>
      </c>
      <c r="F184" s="93">
        <f>INDEX([12]Delta!$F$1:$EE$65554,$L$14,$I184)</f>
        <v>19769.939999999999</v>
      </c>
      <c r="G184" s="94">
        <f t="shared" si="39"/>
        <v>25.834900499995218</v>
      </c>
      <c r="I184" s="95">
        <f t="shared" si="36"/>
        <v>56</v>
      </c>
      <c r="J184" s="91">
        <f t="shared" si="40"/>
        <v>2032</v>
      </c>
      <c r="K184" s="96">
        <f t="shared" si="41"/>
        <v>48305</v>
      </c>
      <c r="T184" s="338"/>
    </row>
    <row r="185" spans="2:20" outlineLevel="1">
      <c r="B185" s="96">
        <f t="shared" si="37"/>
        <v>48335</v>
      </c>
      <c r="C185" s="93">
        <f>IF(F185&lt;&gt;0,-INDEX([12]Delta!$F$1:$EE$65554,$L$13,$I185),0)</f>
        <v>626165.80406105518</v>
      </c>
      <c r="D185" s="89">
        <f>IF(F185&lt;&gt;0,VLOOKUP($J185,'Table 1'!$B$13:$C$33,2,FALSE)/12*1000*Study_MW,0)</f>
        <v>0</v>
      </c>
      <c r="E185" s="89">
        <f t="shared" si="38"/>
        <v>626165.80406105518</v>
      </c>
      <c r="F185" s="93">
        <f>INDEX([12]Delta!$F$1:$EE$65554,$L$14,$I185)</f>
        <v>22885.254000000001</v>
      </c>
      <c r="G185" s="94">
        <f t="shared" si="39"/>
        <v>27.361103532477951</v>
      </c>
      <c r="I185" s="95">
        <f t="shared" si="36"/>
        <v>57</v>
      </c>
      <c r="J185" s="91">
        <f t="shared" si="40"/>
        <v>2032</v>
      </c>
      <c r="K185" s="96">
        <f t="shared" si="41"/>
        <v>48335</v>
      </c>
      <c r="T185" s="338"/>
    </row>
    <row r="186" spans="2:20" outlineLevel="1">
      <c r="B186" s="96">
        <f t="shared" si="37"/>
        <v>48366</v>
      </c>
      <c r="C186" s="93">
        <f>IF(F186&lt;&gt;0,-INDEX([12]Delta!$F$1:$EE$65554,$L$13,$I186),0)</f>
        <v>625317.3529073</v>
      </c>
      <c r="D186" s="89">
        <f>IF(F186&lt;&gt;0,VLOOKUP($J186,'Table 1'!$B$13:$C$33,2,FALSE)/12*1000*Study_MW,0)</f>
        <v>0</v>
      </c>
      <c r="E186" s="89">
        <f t="shared" si="38"/>
        <v>625317.3529073</v>
      </c>
      <c r="F186" s="93">
        <f>INDEX([12]Delta!$F$1:$EE$65554,$L$14,$I186)</f>
        <v>24312.9</v>
      </c>
      <c r="G186" s="94">
        <f t="shared" si="39"/>
        <v>25.719570800163698</v>
      </c>
      <c r="I186" s="95">
        <f t="shared" si="36"/>
        <v>58</v>
      </c>
      <c r="J186" s="91">
        <f t="shared" si="40"/>
        <v>2032</v>
      </c>
      <c r="K186" s="96">
        <f t="shared" si="41"/>
        <v>48366</v>
      </c>
      <c r="T186" s="338"/>
    </row>
    <row r="187" spans="2:20" outlineLevel="1">
      <c r="B187" s="96">
        <f t="shared" si="37"/>
        <v>48396</v>
      </c>
      <c r="C187" s="93">
        <f>IF(F187&lt;&gt;0,-INDEX([12]Delta!$F$1:$EE$65554,$L$13,$I187),0)</f>
        <v>710895.14173769951</v>
      </c>
      <c r="D187" s="89">
        <f>IF(F187&lt;&gt;0,VLOOKUP($J187,'Table 1'!$B$13:$C$33,2,FALSE)/12*1000*Study_MW,0)</f>
        <v>0</v>
      </c>
      <c r="E187" s="89">
        <f t="shared" si="38"/>
        <v>710895.14173769951</v>
      </c>
      <c r="F187" s="93">
        <f>INDEX([12]Delta!$F$1:$EE$65554,$L$14,$I187)</f>
        <v>22006.311000000002</v>
      </c>
      <c r="G187" s="94">
        <f t="shared" si="39"/>
        <v>32.304148647981002</v>
      </c>
      <c r="I187" s="95">
        <f t="shared" si="36"/>
        <v>59</v>
      </c>
      <c r="J187" s="91">
        <f t="shared" si="40"/>
        <v>2032</v>
      </c>
      <c r="K187" s="96">
        <f t="shared" si="41"/>
        <v>48396</v>
      </c>
      <c r="T187" s="338"/>
    </row>
    <row r="188" spans="2:20" outlineLevel="1">
      <c r="B188" s="96">
        <f t="shared" si="37"/>
        <v>48427</v>
      </c>
      <c r="C188" s="93">
        <f>IF(F188&lt;&gt;0,-INDEX([12]Delta!$F$1:$EE$65554,$L$13,$I188),0)</f>
        <v>683858.82626229525</v>
      </c>
      <c r="D188" s="89">
        <f>IF(F188&lt;&gt;0,VLOOKUP($J188,'Table 1'!$B$13:$C$33,2,FALSE)/12*1000*Study_MW,0)</f>
        <v>0</v>
      </c>
      <c r="E188" s="89">
        <f t="shared" si="38"/>
        <v>683858.82626229525</v>
      </c>
      <c r="F188" s="93">
        <f>INDEX([12]Delta!$F$1:$EE$65554,$L$14,$I188)</f>
        <v>22042.084999999999</v>
      </c>
      <c r="G188" s="94">
        <f t="shared" si="39"/>
        <v>31.025142415624259</v>
      </c>
      <c r="I188" s="95">
        <f t="shared" si="36"/>
        <v>60</v>
      </c>
      <c r="J188" s="91">
        <f t="shared" si="40"/>
        <v>2032</v>
      </c>
      <c r="K188" s="96">
        <f t="shared" si="41"/>
        <v>48427</v>
      </c>
      <c r="T188" s="338"/>
    </row>
    <row r="189" spans="2:20" outlineLevel="1">
      <c r="B189" s="96">
        <f t="shared" si="37"/>
        <v>48458</v>
      </c>
      <c r="C189" s="93">
        <f>IF(F189&lt;&gt;0,-INDEX([12]Delta!$F$1:$EE$65554,$L$13,$I189),0)</f>
        <v>591442.69517621398</v>
      </c>
      <c r="D189" s="89">
        <f>IF(F189&lt;&gt;0,VLOOKUP($J189,'Table 1'!$B$13:$C$33,2,FALSE)/12*1000*Study_MW,0)</f>
        <v>0</v>
      </c>
      <c r="E189" s="89">
        <f t="shared" si="38"/>
        <v>591442.69517621398</v>
      </c>
      <c r="F189" s="93">
        <f>INDEX([12]Delta!$F$1:$EE$65554,$L$14,$I189)</f>
        <v>19429.919999999998</v>
      </c>
      <c r="G189" s="94">
        <f t="shared" si="39"/>
        <v>30.439790548608229</v>
      </c>
      <c r="I189" s="95">
        <f t="shared" si="36"/>
        <v>61</v>
      </c>
      <c r="J189" s="91">
        <f t="shared" si="40"/>
        <v>2032</v>
      </c>
      <c r="K189" s="96">
        <f t="shared" si="41"/>
        <v>48458</v>
      </c>
      <c r="T189" s="338"/>
    </row>
    <row r="190" spans="2:20" outlineLevel="1">
      <c r="B190" s="96">
        <f t="shared" si="37"/>
        <v>48488</v>
      </c>
      <c r="C190" s="93">
        <f>IF(F190&lt;&gt;0,-INDEX([12]Delta!$F$1:$EE$65554,$L$13,$I190),0)</f>
        <v>477852.00233256817</v>
      </c>
      <c r="D190" s="89">
        <f>IF(F190&lt;&gt;0,VLOOKUP($J190,'Table 1'!$B$13:$C$33,2,FALSE)/12*1000*Study_MW,0)</f>
        <v>0</v>
      </c>
      <c r="E190" s="89">
        <f t="shared" si="38"/>
        <v>477852.00233256817</v>
      </c>
      <c r="F190" s="93">
        <f>INDEX([12]Delta!$F$1:$EE$65554,$L$14,$I190)</f>
        <v>15752.308999999999</v>
      </c>
      <c r="G190" s="94">
        <f t="shared" si="39"/>
        <v>30.335362411476829</v>
      </c>
      <c r="I190" s="95">
        <f t="shared" si="36"/>
        <v>62</v>
      </c>
      <c r="J190" s="91">
        <f t="shared" si="40"/>
        <v>2032</v>
      </c>
      <c r="K190" s="96">
        <f t="shared" si="41"/>
        <v>48488</v>
      </c>
      <c r="T190" s="338"/>
    </row>
    <row r="191" spans="2:20" outlineLevel="1">
      <c r="B191" s="96">
        <f t="shared" si="37"/>
        <v>48519</v>
      </c>
      <c r="C191" s="93">
        <f>IF(F191&lt;&gt;0,-INDEX([12]Delta!$F$1:$EE$65554,$L$13,$I191),0)</f>
        <v>314462.58806753159</v>
      </c>
      <c r="D191" s="89">
        <f>IF(F191&lt;&gt;0,VLOOKUP($J191,'Table 1'!$B$13:$C$33,2,FALSE)/12*1000*Study_MW,0)</f>
        <v>0</v>
      </c>
      <c r="E191" s="89">
        <f t="shared" si="38"/>
        <v>314462.58806753159</v>
      </c>
      <c r="F191" s="93">
        <f>INDEX([12]Delta!$F$1:$EE$65554,$L$14,$I191)</f>
        <v>10609.8</v>
      </c>
      <c r="G191" s="94">
        <f t="shared" si="39"/>
        <v>29.638879909850477</v>
      </c>
      <c r="I191" s="95">
        <f t="shared" si="36"/>
        <v>63</v>
      </c>
      <c r="J191" s="91">
        <f t="shared" si="40"/>
        <v>2032</v>
      </c>
      <c r="K191" s="96">
        <f t="shared" si="41"/>
        <v>48519</v>
      </c>
      <c r="T191" s="338"/>
    </row>
    <row r="192" spans="2:20" outlineLevel="1">
      <c r="B192" s="100">
        <f t="shared" si="37"/>
        <v>48549</v>
      </c>
      <c r="C192" s="97">
        <f>IF(F192&lt;&gt;0,-INDEX([12]Delta!$F$1:$EE$65554,$L$13,$I192),0)</f>
        <v>310340.68283748627</v>
      </c>
      <c r="D192" s="98">
        <f>IF(F192&lt;&gt;0,VLOOKUP($J192,'Table 1'!$B$13:$C$33,2,FALSE)/12*1000*Study_MW,0)</f>
        <v>0</v>
      </c>
      <c r="E192" s="98">
        <f t="shared" si="38"/>
        <v>310340.68283748627</v>
      </c>
      <c r="F192" s="97">
        <f>INDEX([12]Delta!$F$1:$EE$65554,$L$14,$I192)</f>
        <v>8185.0540000000001</v>
      </c>
      <c r="G192" s="99">
        <f t="shared" si="39"/>
        <v>37.915532730448234</v>
      </c>
      <c r="I192" s="82">
        <f t="shared" si="36"/>
        <v>64</v>
      </c>
      <c r="J192" s="91">
        <f t="shared" si="40"/>
        <v>2032</v>
      </c>
      <c r="K192" s="100">
        <f t="shared" si="41"/>
        <v>48549</v>
      </c>
      <c r="T192" s="338"/>
    </row>
    <row r="193" spans="2:20">
      <c r="B193" s="92">
        <f t="shared" si="37"/>
        <v>48580</v>
      </c>
      <c r="C193" s="87">
        <f>IF(F193&lt;&gt;0,-INDEX([12]Delta!$F$1:$EE$65554,$L$13,$I193),0)</f>
        <v>402945.21467259526</v>
      </c>
      <c r="D193" s="88">
        <f>IF(F193&lt;&gt;0,VLOOKUP($J193,'Table 1'!$B$13:$C$33,2,FALSE)/12*1000*Study_MW,0)</f>
        <v>0</v>
      </c>
      <c r="E193" s="88">
        <f t="shared" si="38"/>
        <v>402945.21467259526</v>
      </c>
      <c r="F193" s="87">
        <f>INDEX([12]Delta!$F$1:$EE$65554,$L$14,$I193)</f>
        <v>9771.0139999999992</v>
      </c>
      <c r="G193" s="90">
        <f>IFERROR(E193/$F193,0)</f>
        <v>41.238833008794714</v>
      </c>
      <c r="I193" s="78">
        <f>I73</f>
        <v>66</v>
      </c>
      <c r="J193" s="91">
        <f t="shared" si="40"/>
        <v>2033</v>
      </c>
      <c r="K193" s="92">
        <f t="shared" si="41"/>
        <v>48580</v>
      </c>
      <c r="T193" s="338"/>
    </row>
    <row r="194" spans="2:20">
      <c r="B194" s="96">
        <f t="shared" si="37"/>
        <v>48611</v>
      </c>
      <c r="C194" s="93">
        <f>IF(F194&lt;&gt;0,-INDEX([12]Delta!$F$1:$EE$65554,$L$13,$I194),0)</f>
        <v>416335.79238048196</v>
      </c>
      <c r="D194" s="89">
        <f>IF(F194&lt;&gt;0,VLOOKUP($J194,'Table 1'!$B$13:$C$33,2,FALSE)/12*1000*Study_MW,0)</f>
        <v>0</v>
      </c>
      <c r="E194" s="89">
        <f t="shared" si="38"/>
        <v>416335.79238048196</v>
      </c>
      <c r="F194" s="93">
        <f>INDEX([12]Delta!$F$1:$EE$65554,$L$14,$I194)</f>
        <v>10935.512000000001</v>
      </c>
      <c r="G194" s="94">
        <f t="shared" ref="G194:G252" si="42">IFERROR(E194/$F194,0)</f>
        <v>38.07190668168824</v>
      </c>
      <c r="I194" s="95">
        <f t="shared" si="36"/>
        <v>67</v>
      </c>
      <c r="J194" s="91">
        <f t="shared" si="40"/>
        <v>2033</v>
      </c>
      <c r="K194" s="96">
        <f t="shared" si="41"/>
        <v>48611</v>
      </c>
      <c r="T194" s="338"/>
    </row>
    <row r="195" spans="2:20">
      <c r="B195" s="96">
        <f t="shared" si="37"/>
        <v>48639</v>
      </c>
      <c r="C195" s="93">
        <f>IF(F195&lt;&gt;0,-INDEX([12]Delta!$F$1:$EE$65554,$L$13,$I195),0)</f>
        <v>541510.48155903816</v>
      </c>
      <c r="D195" s="89">
        <f>IF(F195&lt;&gt;0,VLOOKUP($J195,'Table 1'!$B$13:$C$33,2,FALSE)/12*1000*Study_MW,0)</f>
        <v>0</v>
      </c>
      <c r="E195" s="89">
        <f t="shared" si="38"/>
        <v>541510.48155903816</v>
      </c>
      <c r="F195" s="93">
        <f>INDEX([12]Delta!$F$1:$EE$65554,$L$14,$I195)</f>
        <v>17031.244999999999</v>
      </c>
      <c r="G195" s="94">
        <f t="shared" si="42"/>
        <v>31.795120178180643</v>
      </c>
      <c r="I195" s="95">
        <f t="shared" si="36"/>
        <v>68</v>
      </c>
      <c r="J195" s="91">
        <f t="shared" si="40"/>
        <v>2033</v>
      </c>
      <c r="K195" s="96">
        <f t="shared" si="41"/>
        <v>48639</v>
      </c>
      <c r="T195" s="338"/>
    </row>
    <row r="196" spans="2:20">
      <c r="B196" s="96">
        <f t="shared" si="37"/>
        <v>48670</v>
      </c>
      <c r="C196" s="93">
        <f>IF(F196&lt;&gt;0,-INDEX([12]Delta!$F$1:$EE$65554,$L$13,$I196),0)</f>
        <v>539562.48615598679</v>
      </c>
      <c r="D196" s="89">
        <f>IF(F196&lt;&gt;0,VLOOKUP($J196,'Table 1'!$B$13:$C$33,2,FALSE)/12*1000*Study_MW,0)</f>
        <v>0</v>
      </c>
      <c r="E196" s="89">
        <f t="shared" si="38"/>
        <v>539562.48615598679</v>
      </c>
      <c r="F196" s="93">
        <f>INDEX([12]Delta!$F$1:$EE$65554,$L$14,$I196)</f>
        <v>19671.060000000001</v>
      </c>
      <c r="G196" s="94">
        <f t="shared" si="42"/>
        <v>27.429253235768012</v>
      </c>
      <c r="I196" s="95">
        <f t="shared" si="36"/>
        <v>69</v>
      </c>
      <c r="J196" s="91">
        <f t="shared" si="40"/>
        <v>2033</v>
      </c>
      <c r="K196" s="96">
        <f t="shared" si="41"/>
        <v>48670</v>
      </c>
      <c r="T196" s="338"/>
    </row>
    <row r="197" spans="2:20">
      <c r="B197" s="96">
        <f t="shared" si="37"/>
        <v>48700</v>
      </c>
      <c r="C197" s="93">
        <f>IF(F197&lt;&gt;0,-INDEX([12]Delta!$F$1:$EE$65554,$L$13,$I197),0)</f>
        <v>636205.04905095696</v>
      </c>
      <c r="D197" s="89">
        <f>IF(F197&lt;&gt;0,VLOOKUP($J197,'Table 1'!$B$13:$C$33,2,FALSE)/12*1000*Study_MW,0)</f>
        <v>0</v>
      </c>
      <c r="E197" s="89">
        <f t="shared" si="38"/>
        <v>636205.04905095696</v>
      </c>
      <c r="F197" s="93">
        <f>INDEX([12]Delta!$F$1:$EE$65554,$L$14,$I197)</f>
        <v>22770.74</v>
      </c>
      <c r="G197" s="94">
        <f t="shared" si="42"/>
        <v>27.939586023596814</v>
      </c>
      <c r="I197" s="95">
        <f t="shared" si="36"/>
        <v>70</v>
      </c>
      <c r="J197" s="91">
        <f t="shared" si="40"/>
        <v>2033</v>
      </c>
      <c r="K197" s="96">
        <f t="shared" si="41"/>
        <v>48700</v>
      </c>
      <c r="T197" s="338"/>
    </row>
    <row r="198" spans="2:20">
      <c r="B198" s="96">
        <f t="shared" si="37"/>
        <v>48731</v>
      </c>
      <c r="C198" s="93">
        <f>IF(F198&lt;&gt;0,-INDEX([12]Delta!$F$1:$EE$65554,$L$13,$I198),0)</f>
        <v>665524.08249136806</v>
      </c>
      <c r="D198" s="89">
        <f>IF(F198&lt;&gt;0,VLOOKUP($J198,'Table 1'!$B$13:$C$33,2,FALSE)/12*1000*Study_MW,0)</f>
        <v>0</v>
      </c>
      <c r="E198" s="89">
        <f t="shared" si="38"/>
        <v>665524.08249136806</v>
      </c>
      <c r="F198" s="93">
        <f>INDEX([12]Delta!$F$1:$EE$65554,$L$14,$I198)</f>
        <v>24191.37</v>
      </c>
      <c r="G198" s="94">
        <f t="shared" si="42"/>
        <v>27.510805815932216</v>
      </c>
      <c r="I198" s="95">
        <f t="shared" ref="I198:I204" si="43">I78</f>
        <v>71</v>
      </c>
      <c r="J198" s="91">
        <f t="shared" si="40"/>
        <v>2033</v>
      </c>
      <c r="K198" s="96">
        <f t="shared" si="41"/>
        <v>48731</v>
      </c>
      <c r="T198" s="338"/>
    </row>
    <row r="199" spans="2:20">
      <c r="B199" s="96">
        <f t="shared" si="37"/>
        <v>48761</v>
      </c>
      <c r="C199" s="93">
        <f>IF(F199&lt;&gt;0,-INDEX([12]Delta!$F$1:$EE$65554,$L$13,$I199),0)</f>
        <v>1035030.0873020291</v>
      </c>
      <c r="D199" s="89">
        <f>IF(F199&lt;&gt;0,VLOOKUP($J199,'Table 1'!$B$13:$C$33,2,FALSE)/12*1000*Study_MW,0)</f>
        <v>0</v>
      </c>
      <c r="E199" s="89">
        <f t="shared" si="38"/>
        <v>1035030.0873020291</v>
      </c>
      <c r="F199" s="93">
        <f>INDEX([12]Delta!$F$1:$EE$65554,$L$14,$I199)</f>
        <v>21896.292000000001</v>
      </c>
      <c r="G199" s="94">
        <f t="shared" si="42"/>
        <v>47.269651286255638</v>
      </c>
      <c r="I199" s="95">
        <f t="shared" si="43"/>
        <v>72</v>
      </c>
      <c r="J199" s="91">
        <f t="shared" si="40"/>
        <v>2033</v>
      </c>
      <c r="K199" s="96">
        <f t="shared" si="41"/>
        <v>48761</v>
      </c>
      <c r="T199" s="338"/>
    </row>
    <row r="200" spans="2:20">
      <c r="B200" s="96">
        <f t="shared" si="37"/>
        <v>48792</v>
      </c>
      <c r="C200" s="93">
        <f>IF(F200&lt;&gt;0,-INDEX([12]Delta!$F$1:$EE$65554,$L$13,$I200),0)</f>
        <v>875673.49800255895</v>
      </c>
      <c r="D200" s="89">
        <f>IF(F200&lt;&gt;0,VLOOKUP($J200,'Table 1'!$B$13:$C$33,2,FALSE)/12*1000*Study_MW,0)</f>
        <v>0</v>
      </c>
      <c r="E200" s="89">
        <f t="shared" si="38"/>
        <v>875673.49800255895</v>
      </c>
      <c r="F200" s="93">
        <f>INDEX([12]Delta!$F$1:$EE$65554,$L$14,$I200)</f>
        <v>21931.911</v>
      </c>
      <c r="G200" s="94">
        <f t="shared" si="42"/>
        <v>39.926912798549971</v>
      </c>
      <c r="I200" s="95">
        <f t="shared" si="43"/>
        <v>73</v>
      </c>
      <c r="J200" s="91">
        <f t="shared" si="40"/>
        <v>2033</v>
      </c>
      <c r="K200" s="96">
        <f t="shared" si="41"/>
        <v>48792</v>
      </c>
      <c r="T200" s="338"/>
    </row>
    <row r="201" spans="2:20">
      <c r="B201" s="96">
        <f t="shared" si="37"/>
        <v>48823</v>
      </c>
      <c r="C201" s="93">
        <f>IF(F201&lt;&gt;0,-INDEX([12]Delta!$F$1:$EE$65554,$L$13,$I201),0)</f>
        <v>649347.65289607644</v>
      </c>
      <c r="D201" s="89">
        <f>IF(F201&lt;&gt;0,VLOOKUP($J201,'Table 1'!$B$13:$C$33,2,FALSE)/12*1000*Study_MW,0)</f>
        <v>0</v>
      </c>
      <c r="E201" s="89">
        <f t="shared" si="38"/>
        <v>649347.65289607644</v>
      </c>
      <c r="F201" s="93">
        <f>INDEX([12]Delta!$F$1:$EE$65554,$L$14,$I201)</f>
        <v>19332.75</v>
      </c>
      <c r="G201" s="94">
        <f t="shared" si="42"/>
        <v>33.587960993447723</v>
      </c>
      <c r="I201" s="95">
        <f t="shared" si="43"/>
        <v>74</v>
      </c>
      <c r="J201" s="91">
        <f t="shared" si="40"/>
        <v>2033</v>
      </c>
      <c r="K201" s="96">
        <f t="shared" si="41"/>
        <v>48823</v>
      </c>
      <c r="T201" s="338"/>
    </row>
    <row r="202" spans="2:20">
      <c r="B202" s="96">
        <f t="shared" si="37"/>
        <v>48853</v>
      </c>
      <c r="C202" s="93">
        <f>IF(F202&lt;&gt;0,-INDEX([12]Delta!$F$1:$EE$65554,$L$13,$I202),0)</f>
        <v>532080.13011801243</v>
      </c>
      <c r="D202" s="89">
        <f>IF(F202&lt;&gt;0,VLOOKUP($J202,'Table 1'!$B$13:$C$33,2,FALSE)/12*1000*Study_MW,0)</f>
        <v>0</v>
      </c>
      <c r="E202" s="89">
        <f t="shared" si="38"/>
        <v>532080.13011801243</v>
      </c>
      <c r="F202" s="93">
        <f>INDEX([12]Delta!$F$1:$EE$65554,$L$14,$I202)</f>
        <v>15673.569</v>
      </c>
      <c r="G202" s="94">
        <f t="shared" si="42"/>
        <v>33.947605048857248</v>
      </c>
      <c r="I202" s="95">
        <f t="shared" si="43"/>
        <v>75</v>
      </c>
      <c r="J202" s="91">
        <f t="shared" si="40"/>
        <v>2033</v>
      </c>
      <c r="K202" s="96">
        <f t="shared" si="41"/>
        <v>48853</v>
      </c>
      <c r="T202" s="338"/>
    </row>
    <row r="203" spans="2:20">
      <c r="B203" s="96">
        <f t="shared" si="37"/>
        <v>48884</v>
      </c>
      <c r="C203" s="93">
        <f>IF(F203&lt;&gt;0,-INDEX([12]Delta!$F$1:$EE$65554,$L$13,$I203),0)</f>
        <v>372237.74293670058</v>
      </c>
      <c r="D203" s="89">
        <f>IF(F203&lt;&gt;0,VLOOKUP($J203,'Table 1'!$B$13:$C$33,2,FALSE)/12*1000*Study_MW,0)</f>
        <v>0</v>
      </c>
      <c r="E203" s="89">
        <f t="shared" si="38"/>
        <v>372237.74293670058</v>
      </c>
      <c r="F203" s="93">
        <f>INDEX([12]Delta!$F$1:$EE$65554,$L$14,$I203)</f>
        <v>10556.76</v>
      </c>
      <c r="G203" s="94">
        <f t="shared" si="42"/>
        <v>35.260604857617352</v>
      </c>
      <c r="I203" s="95">
        <f t="shared" si="43"/>
        <v>76</v>
      </c>
      <c r="J203" s="91">
        <f t="shared" si="40"/>
        <v>2033</v>
      </c>
      <c r="K203" s="96">
        <f t="shared" si="41"/>
        <v>48884</v>
      </c>
      <c r="T203" s="338"/>
    </row>
    <row r="204" spans="2:20">
      <c r="B204" s="100">
        <f t="shared" si="37"/>
        <v>48914</v>
      </c>
      <c r="C204" s="97">
        <f>IF(F204&lt;&gt;0,-INDEX([12]Delta!$F$1:$EE$65554,$L$13,$I204),0)</f>
        <v>419153.34352943301</v>
      </c>
      <c r="D204" s="98">
        <f>IF(F204&lt;&gt;0,VLOOKUP($J204,'Table 1'!$B$13:$C$33,2,FALSE)/12*1000*Study_MW,0)</f>
        <v>0</v>
      </c>
      <c r="E204" s="98">
        <f t="shared" si="38"/>
        <v>419153.34352943301</v>
      </c>
      <c r="F204" s="97">
        <f>INDEX([12]Delta!$F$1:$EE$65554,$L$14,$I204)</f>
        <v>8144.1959999999999</v>
      </c>
      <c r="G204" s="99">
        <f t="shared" si="42"/>
        <v>51.466509834664222</v>
      </c>
      <c r="I204" s="82">
        <f t="shared" si="43"/>
        <v>77</v>
      </c>
      <c r="J204" s="91">
        <f t="shared" si="40"/>
        <v>2033</v>
      </c>
      <c r="K204" s="100">
        <f t="shared" si="41"/>
        <v>48914</v>
      </c>
      <c r="T204" s="338"/>
    </row>
    <row r="205" spans="2:20">
      <c r="B205" s="92">
        <f t="shared" si="37"/>
        <v>48945</v>
      </c>
      <c r="C205" s="87">
        <f>IF(F205&lt;&gt;0,-INDEX([12]Delta!$F$1:$EE$65554,$L$13,$I205),0)</f>
        <v>493463.70665848255</v>
      </c>
      <c r="D205" s="88">
        <f>IF(F205&lt;&gt;0,VLOOKUP($J205,'Table 1'!$B$13:$C$33,2,FALSE)/12*1000*Study_MW,0)</f>
        <v>0</v>
      </c>
      <c r="E205" s="88">
        <f t="shared" si="38"/>
        <v>493463.70665848255</v>
      </c>
      <c r="F205" s="87">
        <f>INDEX([12]Delta!$F$1:$EE$65554,$L$14,$I205)</f>
        <v>9722.1579999999994</v>
      </c>
      <c r="G205" s="90">
        <f t="shared" si="42"/>
        <v>50.756602254199386</v>
      </c>
      <c r="I205" s="78">
        <f>I85</f>
        <v>79</v>
      </c>
      <c r="J205" s="91">
        <f t="shared" si="40"/>
        <v>2034</v>
      </c>
      <c r="K205" s="92">
        <f t="shared" si="41"/>
        <v>48945</v>
      </c>
      <c r="T205" s="338"/>
    </row>
    <row r="206" spans="2:20">
      <c r="B206" s="96">
        <f t="shared" ref="B206:B264" si="44">EDATE(B205,1)</f>
        <v>48976</v>
      </c>
      <c r="C206" s="93">
        <f>IF(F206&lt;&gt;0,-INDEX([12]Delta!$F$1:$EE$65554,$L$13,$I206),0)</f>
        <v>478455.42010033131</v>
      </c>
      <c r="D206" s="89">
        <f>IF(F206&lt;&gt;0,VLOOKUP($J206,'Table 1'!$B$13:$C$33,2,FALSE)/12*1000*Study_MW,0)</f>
        <v>0</v>
      </c>
      <c r="E206" s="89">
        <f t="shared" ref="E206:E252" si="45">C206+D206</f>
        <v>478455.42010033131</v>
      </c>
      <c r="F206" s="93">
        <f>INDEX([12]Delta!$F$1:$EE$65554,$L$14,$I206)</f>
        <v>10880.856</v>
      </c>
      <c r="G206" s="94">
        <f t="shared" si="42"/>
        <v>43.97222241525219</v>
      </c>
      <c r="I206" s="95">
        <f t="shared" ref="I206:I228" si="46">I86</f>
        <v>80</v>
      </c>
      <c r="J206" s="91">
        <f t="shared" ref="J206:J252" si="47">YEAR(B206)</f>
        <v>2034</v>
      </c>
      <c r="K206" s="96">
        <f t="shared" si="41"/>
        <v>48976</v>
      </c>
      <c r="T206" s="338"/>
    </row>
    <row r="207" spans="2:20">
      <c r="B207" s="96">
        <f t="shared" si="44"/>
        <v>49004</v>
      </c>
      <c r="C207" s="93">
        <f>IF(F207&lt;&gt;0,-INDEX([12]Delta!$F$1:$EE$65554,$L$13,$I207),0)</f>
        <v>604588.55632740259</v>
      </c>
      <c r="D207" s="89">
        <f>IF(F207&lt;&gt;0,VLOOKUP($J207,'Table 1'!$B$13:$C$33,2,FALSE)/12*1000*Study_MW,0)</f>
        <v>0</v>
      </c>
      <c r="E207" s="89">
        <f t="shared" si="45"/>
        <v>604588.55632740259</v>
      </c>
      <c r="F207" s="93">
        <f>INDEX([12]Delta!$F$1:$EE$65554,$L$14,$I207)</f>
        <v>16946.118999999999</v>
      </c>
      <c r="G207" s="94">
        <f t="shared" si="42"/>
        <v>35.677110276836991</v>
      </c>
      <c r="I207" s="95">
        <f t="shared" si="46"/>
        <v>81</v>
      </c>
      <c r="J207" s="91">
        <f t="shared" si="47"/>
        <v>2034</v>
      </c>
      <c r="K207" s="96">
        <f t="shared" si="41"/>
        <v>49004</v>
      </c>
      <c r="T207" s="338"/>
    </row>
    <row r="208" spans="2:20">
      <c r="B208" s="96">
        <f t="shared" si="44"/>
        <v>49035</v>
      </c>
      <c r="C208" s="93">
        <f>IF(F208&lt;&gt;0,-INDEX([12]Delta!$F$1:$EE$65554,$L$13,$I208),0)</f>
        <v>571228.2727188468</v>
      </c>
      <c r="D208" s="89">
        <f>IF(F208&lt;&gt;0,VLOOKUP($J208,'Table 1'!$B$13:$C$33,2,FALSE)/12*1000*Study_MW,0)</f>
        <v>0</v>
      </c>
      <c r="E208" s="89">
        <f t="shared" si="45"/>
        <v>571228.2727188468</v>
      </c>
      <c r="F208" s="93">
        <f>INDEX([12]Delta!$F$1:$EE$65554,$L$14,$I208)</f>
        <v>19572.689999999999</v>
      </c>
      <c r="G208" s="94">
        <f t="shared" si="42"/>
        <v>29.18496500577319</v>
      </c>
      <c r="I208" s="95">
        <f t="shared" si="46"/>
        <v>82</v>
      </c>
      <c r="J208" s="91">
        <f t="shared" si="47"/>
        <v>2034</v>
      </c>
      <c r="K208" s="96">
        <f t="shared" si="41"/>
        <v>49035</v>
      </c>
      <c r="T208" s="338"/>
    </row>
    <row r="209" spans="2:20">
      <c r="B209" s="96">
        <f t="shared" si="44"/>
        <v>49065</v>
      </c>
      <c r="C209" s="93">
        <f>IF(F209&lt;&gt;0,-INDEX([12]Delta!$F$1:$EE$65554,$L$13,$I209),0)</f>
        <v>733236.3707690537</v>
      </c>
      <c r="D209" s="89">
        <f>IF(F209&lt;&gt;0,VLOOKUP($J209,'Table 1'!$B$13:$C$33,2,FALSE)/12*1000*Study_MW,0)</f>
        <v>0</v>
      </c>
      <c r="E209" s="89">
        <f t="shared" si="45"/>
        <v>733236.3707690537</v>
      </c>
      <c r="F209" s="93">
        <f>INDEX([12]Delta!$F$1:$EE$65554,$L$14,$I209)</f>
        <v>22656.907999999999</v>
      </c>
      <c r="G209" s="94">
        <f t="shared" si="42"/>
        <v>32.362596465901426</v>
      </c>
      <c r="I209" s="95">
        <f t="shared" si="46"/>
        <v>83</v>
      </c>
      <c r="J209" s="91">
        <f t="shared" si="47"/>
        <v>2034</v>
      </c>
      <c r="K209" s="96">
        <f t="shared" si="41"/>
        <v>49065</v>
      </c>
      <c r="T209" s="338"/>
    </row>
    <row r="210" spans="2:20">
      <c r="B210" s="96">
        <f t="shared" si="44"/>
        <v>49096</v>
      </c>
      <c r="C210" s="93">
        <f>IF(F210&lt;&gt;0,-INDEX([12]Delta!$F$1:$EE$65554,$L$13,$I210),0)</f>
        <v>695929.7331649065</v>
      </c>
      <c r="D210" s="89">
        <f>IF(F210&lt;&gt;0,VLOOKUP($J210,'Table 1'!$B$13:$C$33,2,FALSE)/12*1000*Study_MW,0)</f>
        <v>0</v>
      </c>
      <c r="E210" s="89">
        <f t="shared" si="45"/>
        <v>695929.7331649065</v>
      </c>
      <c r="F210" s="93">
        <f>INDEX([12]Delta!$F$1:$EE$65554,$L$14,$I210)</f>
        <v>24070.44</v>
      </c>
      <c r="G210" s="94">
        <f t="shared" si="42"/>
        <v>28.912214864576907</v>
      </c>
      <c r="I210" s="95">
        <f t="shared" si="46"/>
        <v>84</v>
      </c>
      <c r="J210" s="91">
        <f t="shared" si="47"/>
        <v>2034</v>
      </c>
      <c r="K210" s="96">
        <f t="shared" si="41"/>
        <v>49096</v>
      </c>
      <c r="T210" s="338"/>
    </row>
    <row r="211" spans="2:20">
      <c r="B211" s="96">
        <f t="shared" si="44"/>
        <v>49126</v>
      </c>
      <c r="C211" s="93">
        <f>IF(F211&lt;&gt;0,-INDEX([12]Delta!$F$1:$EE$65554,$L$13,$I211),0)</f>
        <v>1285531.2720584869</v>
      </c>
      <c r="D211" s="89">
        <f>IF(F211&lt;&gt;0,VLOOKUP($J211,'Table 1'!$B$13:$C$33,2,FALSE)/12*1000*Study_MW,0)</f>
        <v>0</v>
      </c>
      <c r="E211" s="89">
        <f t="shared" si="45"/>
        <v>1285531.2720584869</v>
      </c>
      <c r="F211" s="93">
        <f>INDEX([12]Delta!$F$1:$EE$65554,$L$14,$I211)</f>
        <v>21786.738000000001</v>
      </c>
      <c r="G211" s="94">
        <f t="shared" si="42"/>
        <v>59.005220150831519</v>
      </c>
      <c r="I211" s="95">
        <f t="shared" si="46"/>
        <v>85</v>
      </c>
      <c r="J211" s="91">
        <f t="shared" si="47"/>
        <v>2034</v>
      </c>
      <c r="K211" s="96">
        <f t="shared" si="41"/>
        <v>49126</v>
      </c>
      <c r="T211" s="338"/>
    </row>
    <row r="212" spans="2:20">
      <c r="B212" s="96">
        <f t="shared" si="44"/>
        <v>49157</v>
      </c>
      <c r="C212" s="93">
        <f>IF(F212&lt;&gt;0,-INDEX([12]Delta!$F$1:$EE$65554,$L$13,$I212),0)</f>
        <v>1008225.2681699395</v>
      </c>
      <c r="D212" s="89">
        <f>IF(F212&lt;&gt;0,VLOOKUP($J212,'Table 1'!$B$13:$C$33,2,FALSE)/12*1000*Study_MW,0)</f>
        <v>0</v>
      </c>
      <c r="E212" s="89">
        <f t="shared" si="45"/>
        <v>1008225.2681699395</v>
      </c>
      <c r="F212" s="93">
        <f>INDEX([12]Delta!$F$1:$EE$65554,$L$14,$I212)</f>
        <v>21822.263999999999</v>
      </c>
      <c r="G212" s="94">
        <f t="shared" si="42"/>
        <v>46.201680456708779</v>
      </c>
      <c r="I212" s="95">
        <f t="shared" si="46"/>
        <v>86</v>
      </c>
      <c r="J212" s="91">
        <f t="shared" si="47"/>
        <v>2034</v>
      </c>
      <c r="K212" s="96">
        <f t="shared" si="41"/>
        <v>49157</v>
      </c>
      <c r="T212" s="338"/>
    </row>
    <row r="213" spans="2:20">
      <c r="B213" s="96">
        <f t="shared" si="44"/>
        <v>49188</v>
      </c>
      <c r="C213" s="93">
        <f>IF(F213&lt;&gt;0,-INDEX([12]Delta!$F$1:$EE$65554,$L$13,$I213),0)</f>
        <v>695058.62056607008</v>
      </c>
      <c r="D213" s="89">
        <f>IF(F213&lt;&gt;0,VLOOKUP($J213,'Table 1'!$B$13:$C$33,2,FALSE)/12*1000*Study_MW,0)</f>
        <v>0</v>
      </c>
      <c r="E213" s="89">
        <f t="shared" si="45"/>
        <v>695058.62056607008</v>
      </c>
      <c r="F213" s="93">
        <f>INDEX([12]Delta!$F$1:$EE$65554,$L$14,$I213)</f>
        <v>19236.09</v>
      </c>
      <c r="G213" s="94">
        <f t="shared" si="42"/>
        <v>36.133050976891354</v>
      </c>
      <c r="I213" s="95">
        <f t="shared" si="46"/>
        <v>87</v>
      </c>
      <c r="J213" s="91">
        <f t="shared" si="47"/>
        <v>2034</v>
      </c>
      <c r="K213" s="96">
        <f t="shared" si="41"/>
        <v>49188</v>
      </c>
      <c r="T213" s="338"/>
    </row>
    <row r="214" spans="2:20">
      <c r="B214" s="96">
        <f t="shared" si="44"/>
        <v>49218</v>
      </c>
      <c r="C214" s="93">
        <f>IF(F214&lt;&gt;0,-INDEX([12]Delta!$F$1:$EE$65554,$L$13,$I214),0)</f>
        <v>655746.58642399311</v>
      </c>
      <c r="D214" s="89">
        <f>IF(F214&lt;&gt;0,VLOOKUP($J214,'Table 1'!$B$13:$C$33,2,FALSE)/12*1000*Study_MW,0)</f>
        <v>0</v>
      </c>
      <c r="E214" s="89">
        <f t="shared" si="45"/>
        <v>655746.58642399311</v>
      </c>
      <c r="F214" s="93">
        <f>INDEX([12]Delta!$F$1:$EE$65554,$L$14,$I214)</f>
        <v>15595.138999999999</v>
      </c>
      <c r="G214" s="94">
        <f t="shared" si="42"/>
        <v>42.048139899490039</v>
      </c>
      <c r="I214" s="95">
        <f t="shared" si="46"/>
        <v>88</v>
      </c>
      <c r="J214" s="91">
        <f t="shared" si="47"/>
        <v>2034</v>
      </c>
      <c r="K214" s="96">
        <f t="shared" si="41"/>
        <v>49218</v>
      </c>
      <c r="T214" s="338"/>
    </row>
    <row r="215" spans="2:20">
      <c r="B215" s="96">
        <f t="shared" si="44"/>
        <v>49249</v>
      </c>
      <c r="C215" s="93">
        <f>IF(F215&lt;&gt;0,-INDEX([12]Delta!$F$1:$EE$65554,$L$13,$I215),0)</f>
        <v>443179.7487924993</v>
      </c>
      <c r="D215" s="89">
        <f>IF(F215&lt;&gt;0,VLOOKUP($J215,'Table 1'!$B$13:$C$33,2,FALSE)/12*1000*Study_MW,0)</f>
        <v>0</v>
      </c>
      <c r="E215" s="89">
        <f t="shared" si="45"/>
        <v>443179.7487924993</v>
      </c>
      <c r="F215" s="93">
        <f>INDEX([12]Delta!$F$1:$EE$65554,$L$14,$I215)</f>
        <v>10503.99</v>
      </c>
      <c r="G215" s="94">
        <f t="shared" si="42"/>
        <v>42.191562329409997</v>
      </c>
      <c r="I215" s="95">
        <f t="shared" si="46"/>
        <v>89</v>
      </c>
      <c r="J215" s="91">
        <f t="shared" si="47"/>
        <v>2034</v>
      </c>
      <c r="K215" s="96">
        <f t="shared" si="41"/>
        <v>49249</v>
      </c>
      <c r="T215" s="338"/>
    </row>
    <row r="216" spans="2:20">
      <c r="B216" s="100">
        <f t="shared" si="44"/>
        <v>49279</v>
      </c>
      <c r="C216" s="97">
        <f>IF(F216&lt;&gt;0,-INDEX([12]Delta!$F$1:$EE$65554,$L$13,$I216),0)</f>
        <v>440933.81074139476</v>
      </c>
      <c r="D216" s="98">
        <f>IF(F216&lt;&gt;0,VLOOKUP($J216,'Table 1'!$B$13:$C$33,2,FALSE)/12*1000*Study_MW,0)</f>
        <v>0</v>
      </c>
      <c r="E216" s="98">
        <f t="shared" si="45"/>
        <v>440933.81074139476</v>
      </c>
      <c r="F216" s="97">
        <f>INDEX([12]Delta!$F$1:$EE$65554,$L$14,$I216)</f>
        <v>8103.4620000000004</v>
      </c>
      <c r="G216" s="99">
        <f t="shared" si="42"/>
        <v>54.413016404765607</v>
      </c>
      <c r="I216" s="82">
        <f t="shared" si="46"/>
        <v>90</v>
      </c>
      <c r="J216" s="91">
        <f t="shared" si="47"/>
        <v>2034</v>
      </c>
      <c r="K216" s="100">
        <f t="shared" si="41"/>
        <v>49279</v>
      </c>
      <c r="T216" s="338"/>
    </row>
    <row r="217" spans="2:20">
      <c r="B217" s="92">
        <f t="shared" si="44"/>
        <v>49310</v>
      </c>
      <c r="C217" s="87">
        <f>IF(F217&lt;&gt;0,-INDEX([12]Delta!$F$1:$EE$65554,$L$13,$I217),0)</f>
        <v>-866.71221643686295</v>
      </c>
      <c r="D217" s="88">
        <f>IF(F217&lt;&gt;0,VLOOKUP($J217,'Table 1'!$B$13:$C$33,2,FALSE)/12*1000*Study_MW,0)</f>
        <v>1444477.3390329722</v>
      </c>
      <c r="E217" s="88">
        <f t="shared" si="45"/>
        <v>1443610.6268165354</v>
      </c>
      <c r="F217" s="87">
        <f>INDEX([12]Delta!$F$1:$EE$65554,$L$14,$I217)</f>
        <v>9673.5499999999993</v>
      </c>
      <c r="G217" s="90">
        <f t="shared" si="42"/>
        <v>149.23276633878314</v>
      </c>
      <c r="I217" s="78">
        <f>I97</f>
        <v>92</v>
      </c>
      <c r="J217" s="91">
        <f t="shared" si="47"/>
        <v>2035</v>
      </c>
      <c r="K217" s="92">
        <f t="shared" si="41"/>
        <v>49310</v>
      </c>
      <c r="T217" s="338"/>
    </row>
    <row r="218" spans="2:20">
      <c r="B218" s="96">
        <f t="shared" si="44"/>
        <v>49341</v>
      </c>
      <c r="C218" s="93">
        <f>IF(F218&lt;&gt;0,-INDEX([12]Delta!$F$1:$EE$65554,$L$13,$I218),0)</f>
        <v>-1212.3192657232285</v>
      </c>
      <c r="D218" s="89">
        <f>IF(F218&lt;&gt;0,VLOOKUP($J218,'Table 1'!$B$13:$C$33,2,FALSE)/12*1000*Study_MW,0)</f>
        <v>1444477.3390329722</v>
      </c>
      <c r="E218" s="89">
        <f t="shared" si="45"/>
        <v>1443265.019767249</v>
      </c>
      <c r="F218" s="93">
        <f>INDEX([12]Delta!$F$1:$EE$65554,$L$14,$I218)</f>
        <v>10826.451999999999</v>
      </c>
      <c r="G218" s="94">
        <f t="shared" si="42"/>
        <v>133.30914132970332</v>
      </c>
      <c r="I218" s="95">
        <f t="shared" si="46"/>
        <v>93</v>
      </c>
      <c r="J218" s="91">
        <f t="shared" si="47"/>
        <v>2035</v>
      </c>
      <c r="K218" s="96">
        <f t="shared" ref="K218:K252" si="48">IF(ISNUMBER(F218),IF(F218&lt;&gt;0,B218,""),"")</f>
        <v>49341</v>
      </c>
      <c r="T218" s="338"/>
    </row>
    <row r="219" spans="2:20">
      <c r="B219" s="96">
        <f t="shared" si="44"/>
        <v>49369</v>
      </c>
      <c r="C219" s="93">
        <f>IF(F219&lt;&gt;0,-INDEX([12]Delta!$F$1:$EE$65554,$L$13,$I219),0)</f>
        <v>-3047.5855211913586</v>
      </c>
      <c r="D219" s="89">
        <f>IF(F219&lt;&gt;0,VLOOKUP($J219,'Table 1'!$B$13:$C$33,2,FALSE)/12*1000*Study_MW,0)</f>
        <v>1444477.3390329722</v>
      </c>
      <c r="E219" s="89">
        <f t="shared" si="45"/>
        <v>1441429.7535117809</v>
      </c>
      <c r="F219" s="93">
        <f>INDEX([12]Delta!$F$1:$EE$65554,$L$14,$I219)</f>
        <v>16861.333999999999</v>
      </c>
      <c r="G219" s="94">
        <f t="shared" si="42"/>
        <v>85.487290241198053</v>
      </c>
      <c r="I219" s="95">
        <f t="shared" si="46"/>
        <v>94</v>
      </c>
      <c r="J219" s="91">
        <f t="shared" si="47"/>
        <v>2035</v>
      </c>
      <c r="K219" s="96">
        <f t="shared" si="48"/>
        <v>49369</v>
      </c>
      <c r="T219" s="338"/>
    </row>
    <row r="220" spans="2:20">
      <c r="B220" s="96">
        <f t="shared" si="44"/>
        <v>49400</v>
      </c>
      <c r="C220" s="93">
        <f>IF(F220&lt;&gt;0,-INDEX([12]Delta!$F$1:$EE$65554,$L$13,$I220),0)</f>
        <v>-4738.4464389383793</v>
      </c>
      <c r="D220" s="89">
        <f>IF(F220&lt;&gt;0,VLOOKUP($J220,'Table 1'!$B$13:$C$33,2,FALSE)/12*1000*Study_MW,0)</f>
        <v>1444477.3390329722</v>
      </c>
      <c r="E220" s="89">
        <f t="shared" si="45"/>
        <v>1439738.8925940339</v>
      </c>
      <c r="F220" s="93">
        <f>INDEX([12]Delta!$F$1:$EE$65554,$L$14,$I220)</f>
        <v>19474.830000000002</v>
      </c>
      <c r="G220" s="94">
        <f t="shared" si="42"/>
        <v>73.928187953067308</v>
      </c>
      <c r="I220" s="95">
        <f t="shared" si="46"/>
        <v>95</v>
      </c>
      <c r="J220" s="91">
        <f t="shared" si="47"/>
        <v>2035</v>
      </c>
      <c r="K220" s="96">
        <f t="shared" si="48"/>
        <v>49400</v>
      </c>
      <c r="T220" s="338"/>
    </row>
    <row r="221" spans="2:20">
      <c r="B221" s="96">
        <f t="shared" si="44"/>
        <v>49430</v>
      </c>
      <c r="C221" s="93">
        <f>IF(F221&lt;&gt;0,-INDEX([12]Delta!$F$1:$EE$65554,$L$13,$I221),0)</f>
        <v>-1780.6261728703976</v>
      </c>
      <c r="D221" s="89">
        <f>IF(F221&lt;&gt;0,VLOOKUP($J221,'Table 1'!$B$13:$C$33,2,FALSE)/12*1000*Study_MW,0)</f>
        <v>1444477.3390329722</v>
      </c>
      <c r="E221" s="89">
        <f t="shared" si="45"/>
        <v>1442696.7128601018</v>
      </c>
      <c r="F221" s="93">
        <f>INDEX([12]Delta!$F$1:$EE$65554,$L$14,$I221)</f>
        <v>22543.602999999999</v>
      </c>
      <c r="G221" s="94">
        <f t="shared" si="42"/>
        <v>63.995835663895512</v>
      </c>
      <c r="I221" s="95">
        <f t="shared" si="46"/>
        <v>96</v>
      </c>
      <c r="J221" s="91">
        <f t="shared" si="47"/>
        <v>2035</v>
      </c>
      <c r="K221" s="96">
        <f t="shared" si="48"/>
        <v>49430</v>
      </c>
      <c r="T221" s="338"/>
    </row>
    <row r="222" spans="2:20">
      <c r="B222" s="96">
        <f t="shared" si="44"/>
        <v>49461</v>
      </c>
      <c r="C222" s="93">
        <f>IF(F222&lt;&gt;0,-INDEX([12]Delta!$F$1:$EE$65554,$L$13,$I222),0)</f>
        <v>-1535.1930029690266</v>
      </c>
      <c r="D222" s="89">
        <f>IF(F222&lt;&gt;0,VLOOKUP($J222,'Table 1'!$B$13:$C$33,2,FALSE)/12*1000*Study_MW,0)</f>
        <v>1444477.3390329722</v>
      </c>
      <c r="E222" s="89">
        <f t="shared" si="45"/>
        <v>1442942.1460300032</v>
      </c>
      <c r="F222" s="93">
        <f>INDEX([12]Delta!$F$1:$EE$65554,$L$14,$I222)</f>
        <v>23950.080000000002</v>
      </c>
      <c r="G222" s="94">
        <f t="shared" si="42"/>
        <v>60.24790506044252</v>
      </c>
      <c r="I222" s="95">
        <f t="shared" si="46"/>
        <v>97</v>
      </c>
      <c r="J222" s="91">
        <f t="shared" si="47"/>
        <v>2035</v>
      </c>
      <c r="K222" s="96">
        <f t="shared" si="48"/>
        <v>49461</v>
      </c>
      <c r="T222" s="338"/>
    </row>
    <row r="223" spans="2:20">
      <c r="B223" s="96">
        <f t="shared" si="44"/>
        <v>49491</v>
      </c>
      <c r="C223" s="93">
        <f>IF(F223&lt;&gt;0,-INDEX([12]Delta!$F$1:$EE$65554,$L$13,$I223),0)</f>
        <v>2844.3388084173203</v>
      </c>
      <c r="D223" s="89">
        <f>IF(F223&lt;&gt;0,VLOOKUP($J223,'Table 1'!$B$13:$C$33,2,FALSE)/12*1000*Study_MW,0)</f>
        <v>1444477.3390329722</v>
      </c>
      <c r="E223" s="89">
        <f t="shared" si="45"/>
        <v>1447321.6778413896</v>
      </c>
      <c r="F223" s="93">
        <f>INDEX([12]Delta!$F$1:$EE$65554,$L$14,$I223)</f>
        <v>21677.834999999999</v>
      </c>
      <c r="G223" s="94">
        <f t="shared" si="42"/>
        <v>66.765047240252059</v>
      </c>
      <c r="I223" s="95">
        <f t="shared" si="46"/>
        <v>98</v>
      </c>
      <c r="J223" s="91">
        <f t="shared" si="47"/>
        <v>2035</v>
      </c>
      <c r="K223" s="96">
        <f t="shared" si="48"/>
        <v>49491</v>
      </c>
      <c r="T223" s="338"/>
    </row>
    <row r="224" spans="2:20">
      <c r="B224" s="96">
        <f t="shared" si="44"/>
        <v>49522</v>
      </c>
      <c r="C224" s="93">
        <f>IF(F224&lt;&gt;0,-INDEX([12]Delta!$F$1:$EE$65554,$L$13,$I224),0)</f>
        <v>175.28603762388229</v>
      </c>
      <c r="D224" s="89">
        <f>IF(F224&lt;&gt;0,VLOOKUP($J224,'Table 1'!$B$13:$C$33,2,FALSE)/12*1000*Study_MW,0)</f>
        <v>1444477.3390329722</v>
      </c>
      <c r="E224" s="89">
        <f t="shared" si="45"/>
        <v>1444652.6250705961</v>
      </c>
      <c r="F224" s="93">
        <f>INDEX([12]Delta!$F$1:$EE$65554,$L$14,$I224)</f>
        <v>21713.144</v>
      </c>
      <c r="G224" s="94">
        <f t="shared" si="42"/>
        <v>66.533553366136019</v>
      </c>
      <c r="I224" s="95">
        <f t="shared" si="46"/>
        <v>99</v>
      </c>
      <c r="J224" s="91">
        <f t="shared" si="47"/>
        <v>2035</v>
      </c>
      <c r="K224" s="96">
        <f t="shared" si="48"/>
        <v>49522</v>
      </c>
      <c r="T224" s="338"/>
    </row>
    <row r="225" spans="2:20">
      <c r="B225" s="96">
        <f t="shared" si="44"/>
        <v>49553</v>
      </c>
      <c r="C225" s="93">
        <f>IF(F225&lt;&gt;0,-INDEX([12]Delta!$F$1:$EE$65554,$L$13,$I225),0)</f>
        <v>-1627.9916849732399</v>
      </c>
      <c r="D225" s="89">
        <f>IF(F225&lt;&gt;0,VLOOKUP($J225,'Table 1'!$B$13:$C$33,2,FALSE)/12*1000*Study_MW,0)</f>
        <v>1444477.3390329722</v>
      </c>
      <c r="E225" s="89">
        <f t="shared" si="45"/>
        <v>1442849.347347999</v>
      </c>
      <c r="F225" s="93">
        <f>INDEX([12]Delta!$F$1:$EE$65554,$L$14,$I225)</f>
        <v>19140</v>
      </c>
      <c r="G225" s="94">
        <f t="shared" si="42"/>
        <v>75.383978440334332</v>
      </c>
      <c r="I225" s="95">
        <f t="shared" si="46"/>
        <v>100</v>
      </c>
      <c r="J225" s="91">
        <f t="shared" si="47"/>
        <v>2035</v>
      </c>
      <c r="K225" s="96">
        <f t="shared" si="48"/>
        <v>49553</v>
      </c>
      <c r="T225" s="338"/>
    </row>
    <row r="226" spans="2:20">
      <c r="B226" s="96">
        <f t="shared" si="44"/>
        <v>49583</v>
      </c>
      <c r="C226" s="93">
        <f>IF(F226&lt;&gt;0,-INDEX([12]Delta!$F$1:$EE$65554,$L$13,$I226),0)</f>
        <v>896.82988062500954</v>
      </c>
      <c r="D226" s="89">
        <f>IF(F226&lt;&gt;0,VLOOKUP($J226,'Table 1'!$B$13:$C$33,2,FALSE)/12*1000*Study_MW,0)</f>
        <v>1444477.3390329722</v>
      </c>
      <c r="E226" s="89">
        <f t="shared" si="45"/>
        <v>1445374.1689135972</v>
      </c>
      <c r="F226" s="93">
        <f>INDEX([12]Delta!$F$1:$EE$65554,$L$14,$I226)</f>
        <v>15517.143</v>
      </c>
      <c r="G226" s="94">
        <f t="shared" si="42"/>
        <v>93.146925881497467</v>
      </c>
      <c r="I226" s="95">
        <f t="shared" si="46"/>
        <v>101</v>
      </c>
      <c r="J226" s="91">
        <f t="shared" si="47"/>
        <v>2035</v>
      </c>
      <c r="K226" s="96">
        <f t="shared" si="48"/>
        <v>49583</v>
      </c>
      <c r="T226" s="338"/>
    </row>
    <row r="227" spans="2:20">
      <c r="B227" s="96">
        <f t="shared" si="44"/>
        <v>49614</v>
      </c>
      <c r="C227" s="93">
        <f>IF(F227&lt;&gt;0,-INDEX([12]Delta!$F$1:$EE$65554,$L$13,$I227),0)</f>
        <v>-1409.033090621233</v>
      </c>
      <c r="D227" s="89">
        <f>IF(F227&lt;&gt;0,VLOOKUP($J227,'Table 1'!$B$13:$C$33,2,FALSE)/12*1000*Study_MW,0)</f>
        <v>1444477.3390329722</v>
      </c>
      <c r="E227" s="89">
        <f t="shared" si="45"/>
        <v>1443068.305942351</v>
      </c>
      <c r="F227" s="93">
        <f>INDEX([12]Delta!$F$1:$EE$65554,$L$14,$I227)</f>
        <v>10451.459999999999</v>
      </c>
      <c r="G227" s="94">
        <f t="shared" si="42"/>
        <v>138.07337022218437</v>
      </c>
      <c r="I227" s="95">
        <f t="shared" si="46"/>
        <v>102</v>
      </c>
      <c r="J227" s="91">
        <f t="shared" si="47"/>
        <v>2035</v>
      </c>
      <c r="K227" s="96">
        <f t="shared" si="48"/>
        <v>49614</v>
      </c>
      <c r="T227" s="338"/>
    </row>
    <row r="228" spans="2:20">
      <c r="B228" s="100">
        <f t="shared" si="44"/>
        <v>49644</v>
      </c>
      <c r="C228" s="97">
        <f>IF(F228&lt;&gt;0,-INDEX([12]Delta!$F$1:$EE$65554,$L$13,$I228),0)</f>
        <v>-696.92871782183647</v>
      </c>
      <c r="D228" s="98">
        <f>IF(F228&lt;&gt;0,VLOOKUP($J228,'Table 1'!$B$13:$C$33,2,FALSE)/12*1000*Study_MW,0)</f>
        <v>1444477.3390329722</v>
      </c>
      <c r="E228" s="98">
        <f t="shared" si="45"/>
        <v>1443780.4103151504</v>
      </c>
      <c r="F228" s="97">
        <f>INDEX([12]Delta!$F$1:$EE$65554,$L$14,$I228)</f>
        <v>8062.9449999999997</v>
      </c>
      <c r="G228" s="99">
        <f t="shared" si="42"/>
        <v>179.06365606055238</v>
      </c>
      <c r="I228" s="82">
        <f t="shared" si="46"/>
        <v>103</v>
      </c>
      <c r="J228" s="91">
        <f t="shared" si="47"/>
        <v>2035</v>
      </c>
      <c r="K228" s="100">
        <f t="shared" si="48"/>
        <v>49644</v>
      </c>
      <c r="T228" s="338"/>
    </row>
    <row r="229" spans="2:20">
      <c r="B229" s="92">
        <f t="shared" si="44"/>
        <v>49675</v>
      </c>
      <c r="C229" s="87">
        <f>IF(F229&lt;&gt;0,-INDEX([12]Delta!$F$1:$EE$65554,$L$13,$I229),0)</f>
        <v>-780.94726717472076</v>
      </c>
      <c r="D229" s="88">
        <f>IF(F229&lt;&gt;0,VLOOKUP($J229,'Table 1'!$B$13:$C$33,2,FALSE)/12*1000*Study_MW,0)</f>
        <v>1479629.6034836455</v>
      </c>
      <c r="E229" s="88">
        <f t="shared" si="45"/>
        <v>1478848.6562164708</v>
      </c>
      <c r="F229" s="87">
        <f>INDEX([12]Delta!$F$1:$EE$65554,$L$14,$I229)</f>
        <v>9625.19</v>
      </c>
      <c r="G229" s="90">
        <f t="shared" si="42"/>
        <v>153.64358066869025</v>
      </c>
      <c r="I229" s="78">
        <f>I109</f>
        <v>105</v>
      </c>
      <c r="J229" s="91">
        <f t="shared" si="47"/>
        <v>2036</v>
      </c>
      <c r="K229" s="92">
        <f t="shared" si="48"/>
        <v>49675</v>
      </c>
      <c r="T229" s="338"/>
    </row>
    <row r="230" spans="2:20">
      <c r="B230" s="96">
        <f t="shared" si="44"/>
        <v>49706</v>
      </c>
      <c r="C230" s="93">
        <f>IF(F230&lt;&gt;0,-INDEX([12]Delta!$F$1:$EE$65554,$L$13,$I230),0)</f>
        <v>-1144.0526776909828</v>
      </c>
      <c r="D230" s="89">
        <f>IF(F230&lt;&gt;0,VLOOKUP($J230,'Table 1'!$B$13:$C$33,2,FALSE)/12*1000*Study_MW,0)</f>
        <v>1479629.6034836455</v>
      </c>
      <c r="E230" s="89">
        <f t="shared" si="45"/>
        <v>1478485.5508059545</v>
      </c>
      <c r="F230" s="93">
        <f>INDEX([12]Delta!$F$1:$EE$65554,$L$14,$I230)</f>
        <v>11156.995999999999</v>
      </c>
      <c r="G230" s="94">
        <f t="shared" si="42"/>
        <v>132.51645432210915</v>
      </c>
      <c r="I230" s="95">
        <f t="shared" ref="I230:I264" si="49">I110</f>
        <v>106</v>
      </c>
      <c r="J230" s="91">
        <f t="shared" si="47"/>
        <v>2036</v>
      </c>
      <c r="K230" s="96">
        <f t="shared" si="48"/>
        <v>49706</v>
      </c>
      <c r="T230" s="338"/>
    </row>
    <row r="231" spans="2:20">
      <c r="B231" s="96">
        <f t="shared" si="44"/>
        <v>49735</v>
      </c>
      <c r="C231" s="93">
        <f>IF(F231&lt;&gt;0,-INDEX([12]Delta!$F$1:$EE$65554,$L$13,$I231),0)</f>
        <v>-2595.5555852651596</v>
      </c>
      <c r="D231" s="89">
        <f>IF(F231&lt;&gt;0,VLOOKUP($J231,'Table 1'!$B$13:$C$33,2,FALSE)/12*1000*Study_MW,0)</f>
        <v>1479629.6034836455</v>
      </c>
      <c r="E231" s="89">
        <f t="shared" si="45"/>
        <v>1477034.0478983803</v>
      </c>
      <c r="F231" s="93">
        <f>INDEX([12]Delta!$F$1:$EE$65554,$L$14,$I231)</f>
        <v>16777.013999999999</v>
      </c>
      <c r="G231" s="94">
        <f t="shared" si="42"/>
        <v>88.039149749674195</v>
      </c>
      <c r="I231" s="95">
        <f t="shared" si="49"/>
        <v>107</v>
      </c>
      <c r="J231" s="91">
        <f t="shared" si="47"/>
        <v>2036</v>
      </c>
      <c r="K231" s="96">
        <f t="shared" si="48"/>
        <v>49735</v>
      </c>
      <c r="T231" s="338"/>
    </row>
    <row r="232" spans="2:20">
      <c r="B232" s="96">
        <f t="shared" si="44"/>
        <v>49766</v>
      </c>
      <c r="C232" s="93">
        <f>IF(F232&lt;&gt;0,-INDEX([12]Delta!$F$1:$EE$65554,$L$13,$I232),0)</f>
        <v>-4098.1849086284637</v>
      </c>
      <c r="D232" s="89">
        <f>IF(F232&lt;&gt;0,VLOOKUP($J232,'Table 1'!$B$13:$C$33,2,FALSE)/12*1000*Study_MW,0)</f>
        <v>1479629.6034836455</v>
      </c>
      <c r="E232" s="89">
        <f t="shared" si="45"/>
        <v>1475531.418575017</v>
      </c>
      <c r="F232" s="93">
        <f>INDEX([12]Delta!$F$1:$EE$65554,$L$14,$I232)</f>
        <v>19377.48</v>
      </c>
      <c r="G232" s="94">
        <f t="shared" si="42"/>
        <v>76.146713534216886</v>
      </c>
      <c r="I232" s="95">
        <f t="shared" si="49"/>
        <v>108</v>
      </c>
      <c r="J232" s="91">
        <f t="shared" si="47"/>
        <v>2036</v>
      </c>
      <c r="K232" s="96">
        <f t="shared" si="48"/>
        <v>49766</v>
      </c>
      <c r="T232" s="338"/>
    </row>
    <row r="233" spans="2:20">
      <c r="B233" s="96">
        <f t="shared" si="44"/>
        <v>49796</v>
      </c>
      <c r="C233" s="93">
        <f>IF(F233&lt;&gt;0,-INDEX([12]Delta!$F$1:$EE$65554,$L$13,$I233),0)</f>
        <v>-4029.9703507125378</v>
      </c>
      <c r="D233" s="89">
        <f>IF(F233&lt;&gt;0,VLOOKUP($J233,'Table 1'!$B$13:$C$33,2,FALSE)/12*1000*Study_MW,0)</f>
        <v>1479629.6034836455</v>
      </c>
      <c r="E233" s="89">
        <f t="shared" si="45"/>
        <v>1475599.6331329329</v>
      </c>
      <c r="F233" s="93">
        <f>INDEX([12]Delta!$F$1:$EE$65554,$L$14,$I233)</f>
        <v>22430.98</v>
      </c>
      <c r="G233" s="94">
        <f t="shared" si="42"/>
        <v>65.784001997814315</v>
      </c>
      <c r="I233" s="95">
        <f t="shared" si="49"/>
        <v>109</v>
      </c>
      <c r="J233" s="91">
        <f t="shared" si="47"/>
        <v>2036</v>
      </c>
      <c r="K233" s="96">
        <f t="shared" si="48"/>
        <v>49796</v>
      </c>
      <c r="T233" s="338"/>
    </row>
    <row r="234" spans="2:20">
      <c r="B234" s="96">
        <f t="shared" si="44"/>
        <v>49827</v>
      </c>
      <c r="C234" s="93">
        <f>IF(F234&lt;&gt;0,-INDEX([12]Delta!$F$1:$EE$65554,$L$13,$I234),0)</f>
        <v>-4110.3750418424606</v>
      </c>
      <c r="D234" s="89">
        <f>IF(F234&lt;&gt;0,VLOOKUP($J234,'Table 1'!$B$13:$C$33,2,FALSE)/12*1000*Study_MW,0)</f>
        <v>1479629.6034836455</v>
      </c>
      <c r="E234" s="89">
        <f t="shared" si="45"/>
        <v>1475519.228441803</v>
      </c>
      <c r="F234" s="93">
        <f>INDEX([12]Delta!$F$1:$EE$65554,$L$14,$I234)</f>
        <v>23830.32</v>
      </c>
      <c r="G234" s="94">
        <f t="shared" si="42"/>
        <v>61.917726175804731</v>
      </c>
      <c r="I234" s="95">
        <f t="shared" si="49"/>
        <v>110</v>
      </c>
      <c r="J234" s="91">
        <f t="shared" si="47"/>
        <v>2036</v>
      </c>
      <c r="K234" s="96">
        <f t="shared" si="48"/>
        <v>49827</v>
      </c>
      <c r="T234" s="338"/>
    </row>
    <row r="235" spans="2:20">
      <c r="B235" s="96">
        <f t="shared" si="44"/>
        <v>49857</v>
      </c>
      <c r="C235" s="93">
        <f>IF(F235&lt;&gt;0,-INDEX([12]Delta!$F$1:$EE$65554,$L$13,$I235),0)</f>
        <v>1114.7547622919083</v>
      </c>
      <c r="D235" s="89">
        <f>IF(F235&lt;&gt;0,VLOOKUP($J235,'Table 1'!$B$13:$C$33,2,FALSE)/12*1000*Study_MW,0)</f>
        <v>1479629.6034836455</v>
      </c>
      <c r="E235" s="89">
        <f t="shared" si="45"/>
        <v>1480744.3582459374</v>
      </c>
      <c r="F235" s="93">
        <f>INDEX([12]Delta!$F$1:$EE$65554,$L$14,$I235)</f>
        <v>21569.458999999999</v>
      </c>
      <c r="G235" s="94">
        <f t="shared" si="42"/>
        <v>68.650046264300713</v>
      </c>
      <c r="I235" s="95">
        <f t="shared" si="49"/>
        <v>111</v>
      </c>
      <c r="J235" s="91">
        <f t="shared" si="47"/>
        <v>2036</v>
      </c>
      <c r="K235" s="96">
        <f t="shared" si="48"/>
        <v>49857</v>
      </c>
      <c r="T235" s="338"/>
    </row>
    <row r="236" spans="2:20">
      <c r="B236" s="96">
        <f t="shared" si="44"/>
        <v>49888</v>
      </c>
      <c r="C236" s="93">
        <f>IF(F236&lt;&gt;0,-INDEX([12]Delta!$F$1:$EE$65554,$L$13,$I236),0)</f>
        <v>1320.4836483299732</v>
      </c>
      <c r="D236" s="89">
        <f>IF(F236&lt;&gt;0,VLOOKUP($J236,'Table 1'!$B$13:$C$33,2,FALSE)/12*1000*Study_MW,0)</f>
        <v>1479629.6034836455</v>
      </c>
      <c r="E236" s="89">
        <f t="shared" si="45"/>
        <v>1480950.0871319755</v>
      </c>
      <c r="F236" s="93">
        <f>INDEX([12]Delta!$F$1:$EE$65554,$L$14,$I236)</f>
        <v>21604.52</v>
      </c>
      <c r="G236" s="94">
        <f t="shared" si="42"/>
        <v>68.548159696766021</v>
      </c>
      <c r="I236" s="95">
        <f t="shared" si="49"/>
        <v>112</v>
      </c>
      <c r="J236" s="91">
        <f t="shared" si="47"/>
        <v>2036</v>
      </c>
      <c r="K236" s="96">
        <f t="shared" si="48"/>
        <v>49888</v>
      </c>
      <c r="T236" s="338"/>
    </row>
    <row r="237" spans="2:20">
      <c r="B237" s="96">
        <f t="shared" si="44"/>
        <v>49919</v>
      </c>
      <c r="C237" s="93">
        <f>IF(F237&lt;&gt;0,-INDEX([12]Delta!$F$1:$EE$65554,$L$13,$I237),0)</f>
        <v>-1233.3326825499535</v>
      </c>
      <c r="D237" s="89">
        <f>IF(F237&lt;&gt;0,VLOOKUP($J237,'Table 1'!$B$13:$C$33,2,FALSE)/12*1000*Study_MW,0)</f>
        <v>1479629.6034836455</v>
      </c>
      <c r="E237" s="89">
        <f t="shared" si="45"/>
        <v>1478396.2708010955</v>
      </c>
      <c r="F237" s="93">
        <f>INDEX([12]Delta!$F$1:$EE$65554,$L$14,$I237)</f>
        <v>19044.240000000002</v>
      </c>
      <c r="G237" s="94">
        <f t="shared" si="42"/>
        <v>77.629575703787367</v>
      </c>
      <c r="I237" s="95">
        <f t="shared" si="49"/>
        <v>113</v>
      </c>
      <c r="J237" s="91">
        <f t="shared" si="47"/>
        <v>2036</v>
      </c>
      <c r="K237" s="96">
        <f t="shared" si="48"/>
        <v>49919</v>
      </c>
      <c r="T237" s="338"/>
    </row>
    <row r="238" spans="2:20">
      <c r="B238" s="96">
        <f t="shared" si="44"/>
        <v>49949</v>
      </c>
      <c r="C238" s="93">
        <f>IF(F238&lt;&gt;0,-INDEX([12]Delta!$F$1:$EE$65554,$L$13,$I238),0)</f>
        <v>-847.68774804472923</v>
      </c>
      <c r="D238" s="89">
        <f>IF(F238&lt;&gt;0,VLOOKUP($J238,'Table 1'!$B$13:$C$33,2,FALSE)/12*1000*Study_MW,0)</f>
        <v>1479629.6034836455</v>
      </c>
      <c r="E238" s="89">
        <f t="shared" si="45"/>
        <v>1478781.9157356007</v>
      </c>
      <c r="F238" s="93">
        <f>INDEX([12]Delta!$F$1:$EE$65554,$L$14,$I238)</f>
        <v>15439.611999999999</v>
      </c>
      <c r="G238" s="94">
        <f t="shared" si="42"/>
        <v>95.778437679366604</v>
      </c>
      <c r="I238" s="95">
        <f t="shared" si="49"/>
        <v>114</v>
      </c>
      <c r="J238" s="91">
        <f t="shared" si="47"/>
        <v>2036</v>
      </c>
      <c r="K238" s="96">
        <f t="shared" si="48"/>
        <v>49949</v>
      </c>
      <c r="T238" s="338"/>
    </row>
    <row r="239" spans="2:20">
      <c r="B239" s="96">
        <f t="shared" si="44"/>
        <v>49980</v>
      </c>
      <c r="C239" s="93">
        <f>IF(F239&lt;&gt;0,-INDEX([12]Delta!$F$1:$EE$65554,$L$13,$I239),0)</f>
        <v>-725.71543174982071</v>
      </c>
      <c r="D239" s="89">
        <f>IF(F239&lt;&gt;0,VLOOKUP($J239,'Table 1'!$B$13:$C$33,2,FALSE)/12*1000*Study_MW,0)</f>
        <v>1479629.6034836455</v>
      </c>
      <c r="E239" s="89">
        <f t="shared" si="45"/>
        <v>1478903.8880518957</v>
      </c>
      <c r="F239" s="93">
        <f>INDEX([12]Delta!$F$1:$EE$65554,$L$14,$I239)</f>
        <v>10399.200000000001</v>
      </c>
      <c r="G239" s="94">
        <f t="shared" si="42"/>
        <v>142.21323640779056</v>
      </c>
      <c r="I239" s="95">
        <f t="shared" si="49"/>
        <v>115</v>
      </c>
      <c r="J239" s="91">
        <f t="shared" si="47"/>
        <v>2036</v>
      </c>
      <c r="K239" s="96">
        <f t="shared" si="48"/>
        <v>49980</v>
      </c>
      <c r="T239" s="338"/>
    </row>
    <row r="240" spans="2:20">
      <c r="B240" s="100">
        <f t="shared" si="44"/>
        <v>50010</v>
      </c>
      <c r="C240" s="97">
        <f>IF(F240&lt;&gt;0,-INDEX([12]Delta!$F$1:$EE$65554,$L$13,$I240),0)</f>
        <v>-395.32082852721214</v>
      </c>
      <c r="D240" s="98">
        <f>IF(F240&lt;&gt;0,VLOOKUP($J240,'Table 1'!$B$13:$C$33,2,FALSE)/12*1000*Study_MW,0)</f>
        <v>1479629.6034836455</v>
      </c>
      <c r="E240" s="98">
        <f t="shared" si="45"/>
        <v>1479234.2826551183</v>
      </c>
      <c r="F240" s="97">
        <f>INDEX([12]Delta!$F$1:$EE$65554,$L$14,$I240)</f>
        <v>8022.6760000000004</v>
      </c>
      <c r="G240" s="99">
        <f t="shared" si="42"/>
        <v>184.381655529292</v>
      </c>
      <c r="I240" s="82">
        <f t="shared" si="49"/>
        <v>116</v>
      </c>
      <c r="J240" s="91">
        <f t="shared" si="47"/>
        <v>2036</v>
      </c>
      <c r="K240" s="100">
        <f t="shared" si="48"/>
        <v>50010</v>
      </c>
      <c r="M240" s="73" t="s">
        <v>162</v>
      </c>
      <c r="T240" s="338"/>
    </row>
    <row r="241" spans="2:20" outlineLevel="1">
      <c r="B241" s="320">
        <f t="shared" si="44"/>
        <v>50041</v>
      </c>
      <c r="C241" s="321">
        <f>C229*(1+M241)</f>
        <v>-799.90662969979542</v>
      </c>
      <c r="D241" s="322">
        <f>IF(F241&lt;&gt;0,VLOOKUP($J241,'Table 1'!$B$13:$C$33,2,FALSE)/12*1000*Study_MW,0)</f>
        <v>1515636.2632508287</v>
      </c>
      <c r="E241" s="322">
        <f t="shared" si="45"/>
        <v>1514836.356621129</v>
      </c>
      <c r="F241" s="321">
        <f>F217</f>
        <v>9673.5499999999993</v>
      </c>
      <c r="G241" s="323">
        <f t="shared" si="42"/>
        <v>156.59570236584594</v>
      </c>
      <c r="I241" s="78">
        <f>I121</f>
        <v>118</v>
      </c>
      <c r="J241" s="91">
        <f t="shared" si="47"/>
        <v>2037</v>
      </c>
      <c r="K241" s="92">
        <f t="shared" si="48"/>
        <v>50041</v>
      </c>
      <c r="M241" s="57">
        <v>2.4277391473133791E-2</v>
      </c>
      <c r="T241" s="338"/>
    </row>
    <row r="242" spans="2:20" outlineLevel="1">
      <c r="B242" s="324">
        <f t="shared" si="44"/>
        <v>50072</v>
      </c>
      <c r="C242" s="325">
        <f t="shared" ref="C242:C252" si="50">C230*(1+M242)</f>
        <v>-1171.8272924131738</v>
      </c>
      <c r="D242" s="326">
        <f>IF(F242&lt;&gt;0,VLOOKUP($J242,'Table 1'!$B$13:$C$33,2,FALSE)/12*1000*Study_MW,0)</f>
        <v>1515636.2632508287</v>
      </c>
      <c r="E242" s="326">
        <f t="shared" si="45"/>
        <v>1514464.4359584155</v>
      </c>
      <c r="F242" s="325">
        <f t="shared" ref="F242:F252" si="51">F218</f>
        <v>10826.451999999999</v>
      </c>
      <c r="G242" s="327">
        <f t="shared" si="42"/>
        <v>139.88557248103217</v>
      </c>
      <c r="I242" s="95">
        <f t="shared" si="49"/>
        <v>119</v>
      </c>
      <c r="J242" s="91">
        <f t="shared" si="47"/>
        <v>2037</v>
      </c>
      <c r="K242" s="96">
        <f t="shared" si="48"/>
        <v>50072</v>
      </c>
      <c r="M242" s="57">
        <v>2.4277391473133791E-2</v>
      </c>
      <c r="T242" s="338"/>
    </row>
    <row r="243" spans="2:20" outlineLevel="1">
      <c r="B243" s="324">
        <f t="shared" si="44"/>
        <v>50100</v>
      </c>
      <c r="C243" s="325">
        <f t="shared" si="50"/>
        <v>-2658.5689042989206</v>
      </c>
      <c r="D243" s="326">
        <f>IF(F243&lt;&gt;0,VLOOKUP($J243,'Table 1'!$B$13:$C$33,2,FALSE)/12*1000*Study_MW,0)</f>
        <v>1515636.2632508287</v>
      </c>
      <c r="E243" s="326">
        <f t="shared" si="45"/>
        <v>1512977.6943465299</v>
      </c>
      <c r="F243" s="325">
        <f t="shared" si="51"/>
        <v>16861.333999999999</v>
      </c>
      <c r="G243" s="327">
        <f t="shared" si="42"/>
        <v>89.730604609726015</v>
      </c>
      <c r="I243" s="95">
        <f t="shared" si="49"/>
        <v>120</v>
      </c>
      <c r="J243" s="91">
        <f t="shared" si="47"/>
        <v>2037</v>
      </c>
      <c r="K243" s="96">
        <f t="shared" si="48"/>
        <v>50100</v>
      </c>
      <c r="M243" s="57">
        <v>2.4277391473133791E-2</v>
      </c>
      <c r="T243" s="338"/>
    </row>
    <row r="244" spans="2:20" outlineLevel="1">
      <c r="B244" s="324">
        <f t="shared" si="44"/>
        <v>50131</v>
      </c>
      <c r="C244" s="325">
        <f t="shared" si="50"/>
        <v>-4197.6781479845258</v>
      </c>
      <c r="D244" s="326">
        <f>IF(F244&lt;&gt;0,VLOOKUP($J244,'Table 1'!$B$13:$C$33,2,FALSE)/12*1000*Study_MW,0)</f>
        <v>1515636.2632508287</v>
      </c>
      <c r="E244" s="326">
        <f t="shared" si="45"/>
        <v>1511438.5851028443</v>
      </c>
      <c r="F244" s="325">
        <f t="shared" si="51"/>
        <v>19474.830000000002</v>
      </c>
      <c r="G244" s="327">
        <f t="shared" si="42"/>
        <v>77.609847433987568</v>
      </c>
      <c r="I244" s="95">
        <f t="shared" si="49"/>
        <v>121</v>
      </c>
      <c r="J244" s="91">
        <f t="shared" si="47"/>
        <v>2037</v>
      </c>
      <c r="K244" s="96">
        <f t="shared" si="48"/>
        <v>50131</v>
      </c>
      <c r="M244" s="57">
        <v>2.4277391473133791E-2</v>
      </c>
      <c r="T244" s="338"/>
    </row>
    <row r="245" spans="2:20" outlineLevel="1">
      <c r="B245" s="324">
        <f t="shared" si="44"/>
        <v>50161</v>
      </c>
      <c r="C245" s="325">
        <f t="shared" si="50"/>
        <v>-4127.8075185419084</v>
      </c>
      <c r="D245" s="326">
        <f>IF(F245&lt;&gt;0,VLOOKUP($J245,'Table 1'!$B$13:$C$33,2,FALSE)/12*1000*Study_MW,0)</f>
        <v>1515636.2632508287</v>
      </c>
      <c r="E245" s="326">
        <f t="shared" si="45"/>
        <v>1511508.4557322869</v>
      </c>
      <c r="F245" s="325">
        <f t="shared" si="51"/>
        <v>22543.602999999999</v>
      </c>
      <c r="G245" s="327">
        <f t="shared" si="42"/>
        <v>67.048220097394676</v>
      </c>
      <c r="I245" s="95">
        <f t="shared" si="49"/>
        <v>122</v>
      </c>
      <c r="J245" s="91">
        <f t="shared" si="47"/>
        <v>2037</v>
      </c>
      <c r="K245" s="96">
        <f t="shared" si="48"/>
        <v>50161</v>
      </c>
      <c r="M245" s="57">
        <v>2.4277391473133791E-2</v>
      </c>
      <c r="T245" s="338"/>
    </row>
    <row r="246" spans="2:20" outlineLevel="1">
      <c r="B246" s="324">
        <f t="shared" si="44"/>
        <v>50192</v>
      </c>
      <c r="C246" s="325">
        <f t="shared" si="50"/>
        <v>-4210.1642258346683</v>
      </c>
      <c r="D246" s="326">
        <f>IF(F246&lt;&gt;0,VLOOKUP($J246,'Table 1'!$B$13:$C$33,2,FALSE)/12*1000*Study_MW,0)</f>
        <v>1515636.2632508287</v>
      </c>
      <c r="E246" s="326">
        <f t="shared" si="45"/>
        <v>1511426.0990249941</v>
      </c>
      <c r="F246" s="325">
        <f t="shared" si="51"/>
        <v>23950.080000000002</v>
      </c>
      <c r="G246" s="327">
        <f t="shared" si="42"/>
        <v>63.107350748932525</v>
      </c>
      <c r="I246" s="95">
        <f t="shared" si="49"/>
        <v>123</v>
      </c>
      <c r="J246" s="91">
        <f t="shared" si="47"/>
        <v>2037</v>
      </c>
      <c r="K246" s="96">
        <f t="shared" si="48"/>
        <v>50192</v>
      </c>
      <c r="M246" s="57">
        <v>2.4277391473133791E-2</v>
      </c>
      <c r="T246" s="338"/>
    </row>
    <row r="247" spans="2:20" outlineLevel="1">
      <c r="B247" s="324">
        <f t="shared" si="44"/>
        <v>50222</v>
      </c>
      <c r="C247" s="325">
        <f t="shared" si="50"/>
        <v>1141.8181000526092</v>
      </c>
      <c r="D247" s="326">
        <f>IF(F247&lt;&gt;0,VLOOKUP($J247,'Table 1'!$B$13:$C$33,2,FALSE)/12*1000*Study_MW,0)</f>
        <v>1515636.2632508287</v>
      </c>
      <c r="E247" s="326">
        <f t="shared" si="45"/>
        <v>1516778.0813508814</v>
      </c>
      <c r="F247" s="325">
        <f t="shared" si="51"/>
        <v>21677.834999999999</v>
      </c>
      <c r="G247" s="327">
        <f t="shared" si="42"/>
        <v>69.969075848712819</v>
      </c>
      <c r="I247" s="95">
        <f t="shared" si="49"/>
        <v>124</v>
      </c>
      <c r="J247" s="91">
        <f t="shared" si="47"/>
        <v>2037</v>
      </c>
      <c r="K247" s="96">
        <f t="shared" si="48"/>
        <v>50222</v>
      </c>
      <c r="M247" s="57">
        <v>2.4277391473133791E-2</v>
      </c>
      <c r="T247" s="338"/>
    </row>
    <row r="248" spans="2:20" outlineLevel="1">
      <c r="B248" s="324">
        <f t="shared" si="44"/>
        <v>50253</v>
      </c>
      <c r="C248" s="325">
        <f t="shared" si="50"/>
        <v>1352.5415467943519</v>
      </c>
      <c r="D248" s="326">
        <f>IF(F248&lt;&gt;0,VLOOKUP($J248,'Table 1'!$B$13:$C$33,2,FALSE)/12*1000*Study_MW,0)</f>
        <v>1515636.2632508287</v>
      </c>
      <c r="E248" s="326">
        <f t="shared" si="45"/>
        <v>1516988.8047976231</v>
      </c>
      <c r="F248" s="325">
        <f t="shared" si="51"/>
        <v>21713.144</v>
      </c>
      <c r="G248" s="327">
        <f t="shared" si="42"/>
        <v>69.864999964888696</v>
      </c>
      <c r="I248" s="95">
        <f t="shared" si="49"/>
        <v>125</v>
      </c>
      <c r="J248" s="91">
        <f t="shared" si="47"/>
        <v>2037</v>
      </c>
      <c r="K248" s="96">
        <f t="shared" si="48"/>
        <v>50253</v>
      </c>
      <c r="M248" s="57">
        <v>2.4277391473133791E-2</v>
      </c>
      <c r="T248" s="338"/>
    </row>
    <row r="249" spans="2:20" outlineLevel="1">
      <c r="B249" s="324">
        <f t="shared" si="44"/>
        <v>50284</v>
      </c>
      <c r="C249" s="325">
        <f t="shared" si="50"/>
        <v>-1263.274782900829</v>
      </c>
      <c r="D249" s="326">
        <f>IF(F249&lt;&gt;0,VLOOKUP($J249,'Table 1'!$B$13:$C$33,2,FALSE)/12*1000*Study_MW,0)</f>
        <v>1515636.2632508287</v>
      </c>
      <c r="E249" s="326">
        <f t="shared" si="45"/>
        <v>1514372.9884679278</v>
      </c>
      <c r="F249" s="325">
        <f t="shared" si="51"/>
        <v>19140</v>
      </c>
      <c r="G249" s="327">
        <f t="shared" si="42"/>
        <v>79.120845792472721</v>
      </c>
      <c r="I249" s="95">
        <f t="shared" si="49"/>
        <v>126</v>
      </c>
      <c r="J249" s="91">
        <f t="shared" si="47"/>
        <v>2037</v>
      </c>
      <c r="K249" s="96">
        <f t="shared" si="48"/>
        <v>50284</v>
      </c>
      <c r="M249" s="57">
        <v>2.4277391473133791E-2</v>
      </c>
      <c r="T249" s="338"/>
    </row>
    <row r="250" spans="2:20" outlineLevel="1">
      <c r="B250" s="324">
        <f t="shared" si="44"/>
        <v>50314</v>
      </c>
      <c r="C250" s="325">
        <f t="shared" si="50"/>
        <v>-868.26739535099034</v>
      </c>
      <c r="D250" s="326">
        <f>IF(F250&lt;&gt;0,VLOOKUP($J250,'Table 1'!$B$13:$C$33,2,FALSE)/12*1000*Study_MW,0)</f>
        <v>1515636.2632508287</v>
      </c>
      <c r="E250" s="326">
        <f t="shared" si="45"/>
        <v>1514767.9958554776</v>
      </c>
      <c r="F250" s="325">
        <f t="shared" si="51"/>
        <v>15517.143</v>
      </c>
      <c r="G250" s="327">
        <f t="shared" si="42"/>
        <v>97.619000859596227</v>
      </c>
      <c r="I250" s="95">
        <f t="shared" si="49"/>
        <v>127</v>
      </c>
      <c r="J250" s="91">
        <f t="shared" si="47"/>
        <v>2037</v>
      </c>
      <c r="K250" s="96">
        <f t="shared" si="48"/>
        <v>50314</v>
      </c>
      <c r="M250" s="57">
        <v>2.4277391473133791E-2</v>
      </c>
      <c r="T250" s="338"/>
    </row>
    <row r="251" spans="2:20" outlineLevel="1">
      <c r="B251" s="324">
        <f t="shared" si="44"/>
        <v>50345</v>
      </c>
      <c r="C251" s="325">
        <f t="shared" si="50"/>
        <v>-743.33390938450543</v>
      </c>
      <c r="D251" s="326">
        <f>IF(F251&lt;&gt;0,VLOOKUP($J251,'Table 1'!$B$13:$C$33,2,FALSE)/12*1000*Study_MW,0)</f>
        <v>1515636.2632508287</v>
      </c>
      <c r="E251" s="326">
        <f t="shared" si="45"/>
        <v>1514892.9293414443</v>
      </c>
      <c r="F251" s="325">
        <f t="shared" si="51"/>
        <v>10451.459999999999</v>
      </c>
      <c r="G251" s="327">
        <f t="shared" si="42"/>
        <v>144.94557978899067</v>
      </c>
      <c r="I251" s="95">
        <f t="shared" si="49"/>
        <v>128</v>
      </c>
      <c r="J251" s="91">
        <f t="shared" si="47"/>
        <v>2037</v>
      </c>
      <c r="K251" s="96">
        <f t="shared" si="48"/>
        <v>50345</v>
      </c>
      <c r="M251" s="57">
        <v>2.4277391473133791E-2</v>
      </c>
      <c r="T251" s="338"/>
    </row>
    <row r="252" spans="2:20" outlineLevel="1" collapsed="1">
      <c r="B252" s="328">
        <f t="shared" si="44"/>
        <v>50375</v>
      </c>
      <c r="C252" s="329">
        <f t="shared" si="50"/>
        <v>-404.91818703885087</v>
      </c>
      <c r="D252" s="330">
        <f>IF(F252&lt;&gt;0,VLOOKUP($J252,'Table 1'!$B$13:$C$33,2,FALSE)/12*1000*Study_MW,0)</f>
        <v>1515636.2632508287</v>
      </c>
      <c r="E252" s="330">
        <f t="shared" si="45"/>
        <v>1515231.34506379</v>
      </c>
      <c r="F252" s="329">
        <f t="shared" si="51"/>
        <v>8062.9449999999997</v>
      </c>
      <c r="G252" s="331">
        <f t="shared" si="42"/>
        <v>187.92529839454318</v>
      </c>
      <c r="I252" s="82">
        <f t="shared" si="49"/>
        <v>129</v>
      </c>
      <c r="J252" s="91">
        <f t="shared" si="47"/>
        <v>2037</v>
      </c>
      <c r="K252" s="100">
        <f t="shared" si="48"/>
        <v>50375</v>
      </c>
      <c r="M252" s="57">
        <v>2.4277391473133791E-2</v>
      </c>
      <c r="T252" s="338"/>
    </row>
    <row r="253" spans="2:20" hidden="1" outlineLevel="1">
      <c r="B253" s="147">
        <f t="shared" si="44"/>
        <v>50406</v>
      </c>
      <c r="C253" s="101" t="str">
        <f>IF(AND(F13="",$F$252&gt;0),IFERROR(C241*(C241/C193)^(1/4),C241*1.019)*F253/F241,"")</f>
        <v/>
      </c>
      <c r="D253" s="102">
        <f>IF(ISNUMBER($F253)*SUM(F253:F264)&lt;&gt;0,VLOOKUP($J253,'Table 1'!$B$13:$C$33,2,FALSE)/12*1000*Study_MW,0)</f>
        <v>0</v>
      </c>
      <c r="E253" s="102" t="str">
        <f>IF(ISNUMBER($F253),C253+D253,"")</f>
        <v/>
      </c>
      <c r="F253" s="101" t="str">
        <f>IF(AND(F13="",$F$252&gt;0),F241*(F241/F49)^(1/16),"")</f>
        <v/>
      </c>
      <c r="G253" s="103" t="str">
        <f>IFERROR(IF(ISNUMBER($F253),E253/$F253,""),"")</f>
        <v/>
      </c>
      <c r="I253" s="78">
        <f>I133</f>
        <v>1</v>
      </c>
      <c r="J253" s="91">
        <f t="shared" ref="J253:J264" si="52">YEAR(B253)</f>
        <v>2038</v>
      </c>
      <c r="K253" s="92" t="str">
        <f t="shared" ref="K253:K264" si="53">IF(ISNUMBER(F253),IF(F253&lt;&gt;0,B253,""),"")</f>
        <v/>
      </c>
    </row>
    <row r="254" spans="2:20" hidden="1" outlineLevel="1">
      <c r="B254" s="148">
        <f t="shared" si="44"/>
        <v>50437</v>
      </c>
      <c r="C254" s="104" t="str">
        <f t="shared" ref="C254:C257" si="54">IF(AND(F14="",$F$252&gt;0),IFERROR(C242*(C242/C194)^(1/4),C242*1.019)*F254/F242,"")</f>
        <v/>
      </c>
      <c r="D254" s="105">
        <f>IF(ISNUMBER($F254)*SUM(F254:F265)&lt;&gt;0,VLOOKUP($J254,'Table 1'!$B$13:$C$33,2,FALSE)/12*1000*Study_MW,0)</f>
        <v>0</v>
      </c>
      <c r="E254" s="105" t="str">
        <f t="shared" ref="E254:E257" si="55">IF(ISNUMBER($F254),C254+D254,"")</f>
        <v/>
      </c>
      <c r="F254" s="104" t="str">
        <f t="shared" ref="F254:F264" si="56">IF(AND(F14="",$F$252&gt;0),F242*(F242/F50)^(1/16),"")</f>
        <v/>
      </c>
      <c r="G254" s="106" t="str">
        <f t="shared" ref="G254:G257" si="57">IFERROR(IF(ISNUMBER($F254),E254/$F254,""),"")</f>
        <v/>
      </c>
      <c r="I254" s="95">
        <f t="shared" si="49"/>
        <v>2</v>
      </c>
      <c r="J254" s="91">
        <f t="shared" si="52"/>
        <v>2038</v>
      </c>
      <c r="K254" s="96" t="str">
        <f t="shared" si="53"/>
        <v/>
      </c>
    </row>
    <row r="255" spans="2:20" hidden="1" outlineLevel="1">
      <c r="B255" s="148">
        <f t="shared" si="44"/>
        <v>50465</v>
      </c>
      <c r="C255" s="104" t="str">
        <f t="shared" si="54"/>
        <v/>
      </c>
      <c r="D255" s="105">
        <f>IF(ISNUMBER($F255)*SUM(F255:F266)&lt;&gt;0,VLOOKUP($J255,'Table 1'!$B$13:$C$33,2,FALSE)/12*1000*Study_MW,0)</f>
        <v>0</v>
      </c>
      <c r="E255" s="105" t="str">
        <f t="shared" si="55"/>
        <v/>
      </c>
      <c r="F255" s="104" t="str">
        <f t="shared" si="56"/>
        <v/>
      </c>
      <c r="G255" s="106" t="str">
        <f t="shared" si="57"/>
        <v/>
      </c>
      <c r="I255" s="95">
        <f t="shared" si="49"/>
        <v>3</v>
      </c>
      <c r="J255" s="91">
        <f t="shared" si="52"/>
        <v>2038</v>
      </c>
      <c r="K255" s="96" t="str">
        <f t="shared" si="53"/>
        <v/>
      </c>
    </row>
    <row r="256" spans="2:20" hidden="1" outlineLevel="1">
      <c r="B256" s="148">
        <f t="shared" si="44"/>
        <v>50496</v>
      </c>
      <c r="C256" s="104" t="str">
        <f t="shared" si="54"/>
        <v/>
      </c>
      <c r="D256" s="105">
        <f>IF(ISNUMBER($F256)*SUM(F256:F267)&lt;&gt;0,VLOOKUP($J256,'Table 1'!$B$13:$C$33,2,FALSE)/12*1000*Study_MW,0)</f>
        <v>0</v>
      </c>
      <c r="E256" s="105" t="str">
        <f t="shared" si="55"/>
        <v/>
      </c>
      <c r="F256" s="104" t="str">
        <f t="shared" si="56"/>
        <v/>
      </c>
      <c r="G256" s="106" t="str">
        <f t="shared" si="57"/>
        <v/>
      </c>
      <c r="I256" s="95">
        <f t="shared" si="49"/>
        <v>4</v>
      </c>
      <c r="J256" s="91">
        <f t="shared" si="52"/>
        <v>2038</v>
      </c>
      <c r="K256" s="96" t="str">
        <f t="shared" si="53"/>
        <v/>
      </c>
    </row>
    <row r="257" spans="2:11" hidden="1" outlineLevel="1">
      <c r="B257" s="148">
        <f t="shared" si="44"/>
        <v>50526</v>
      </c>
      <c r="C257" s="104" t="str">
        <f t="shared" si="54"/>
        <v/>
      </c>
      <c r="D257" s="105">
        <f>IF(ISNUMBER($F257)*SUM(F257:F268)&lt;&gt;0,VLOOKUP($J257,'Table 1'!$B$13:$C$33,2,FALSE)/12*1000*Study_MW,0)</f>
        <v>0</v>
      </c>
      <c r="E257" s="105" t="str">
        <f t="shared" si="55"/>
        <v/>
      </c>
      <c r="F257" s="104" t="str">
        <f t="shared" si="56"/>
        <v/>
      </c>
      <c r="G257" s="106" t="str">
        <f t="shared" si="57"/>
        <v/>
      </c>
      <c r="I257" s="95">
        <f t="shared" si="49"/>
        <v>5</v>
      </c>
      <c r="J257" s="91">
        <f t="shared" si="52"/>
        <v>2038</v>
      </c>
      <c r="K257" s="96" t="str">
        <f t="shared" si="53"/>
        <v/>
      </c>
    </row>
    <row r="258" spans="2:11" hidden="1" outlineLevel="1">
      <c r="B258" s="148">
        <f t="shared" si="44"/>
        <v>50557</v>
      </c>
      <c r="C258" s="104" t="str">
        <f t="shared" ref="C258" si="58">IF(AND(F18="",$F$252&gt;0),IFERROR(C246*(C246/C198)^(1/4),C246*1.019)*F258/F246,"")</f>
        <v/>
      </c>
      <c r="D258" s="105">
        <f>IF(ISNUMBER($F258)*SUM(F258:F269)&lt;&gt;0,VLOOKUP($J258,'Table 1'!$B$13:$C$33,2,FALSE)/12*1000*Study_MW,0)</f>
        <v>0</v>
      </c>
      <c r="E258" s="105" t="str">
        <f t="shared" ref="E258" si="59">IF(ISNUMBER($F258),C258+D258,"")</f>
        <v/>
      </c>
      <c r="F258" s="104" t="str">
        <f t="shared" si="56"/>
        <v/>
      </c>
      <c r="G258" s="106" t="str">
        <f t="shared" ref="G258" si="60">IFERROR(IF(ISNUMBER($F258),E258/$F258,""),"")</f>
        <v/>
      </c>
      <c r="I258" s="95">
        <f t="shared" si="49"/>
        <v>6</v>
      </c>
      <c r="J258" s="91">
        <f t="shared" si="52"/>
        <v>2038</v>
      </c>
      <c r="K258" s="96" t="str">
        <f t="shared" si="53"/>
        <v/>
      </c>
    </row>
    <row r="259" spans="2:11" hidden="1" outlineLevel="1">
      <c r="B259" s="148">
        <f t="shared" si="44"/>
        <v>50587</v>
      </c>
      <c r="C259" s="104" t="str">
        <f t="shared" ref="C259:C264" si="61">IF(AND(F19="",$F$252&gt;0),IFERROR(C247*(C247/C199)^(1/4),C247*1.019)*F259/F247,"")</f>
        <v/>
      </c>
      <c r="D259" s="105">
        <f>IF(ISNUMBER($F259)*SUM(F259:F270)&lt;&gt;0,VLOOKUP($J259,'Table 1'!$B$13:$C$33,2,FALSE)/12*1000*Study_MW,0)</f>
        <v>0</v>
      </c>
      <c r="E259" s="105" t="str">
        <f t="shared" ref="E259:E264" si="62">IF(ISNUMBER($F259),C259+D259,"")</f>
        <v/>
      </c>
      <c r="F259" s="104" t="str">
        <f t="shared" si="56"/>
        <v/>
      </c>
      <c r="G259" s="106" t="str">
        <f t="shared" ref="G259:G264" si="63">IFERROR(IF(ISNUMBER($F259),E259/$F259,""),"")</f>
        <v/>
      </c>
      <c r="I259" s="95">
        <f t="shared" si="49"/>
        <v>7</v>
      </c>
      <c r="J259" s="91">
        <f t="shared" si="52"/>
        <v>2038</v>
      </c>
      <c r="K259" s="96" t="str">
        <f t="shared" si="53"/>
        <v/>
      </c>
    </row>
    <row r="260" spans="2:11" hidden="1" outlineLevel="1">
      <c r="B260" s="148">
        <f t="shared" si="44"/>
        <v>50618</v>
      </c>
      <c r="C260" s="104" t="str">
        <f t="shared" si="61"/>
        <v/>
      </c>
      <c r="D260" s="105">
        <f>IF(ISNUMBER($F260)*SUM(F260:F271)&lt;&gt;0,VLOOKUP($J260,'Table 1'!$B$13:$C$33,2,FALSE)/12*1000*Study_MW,0)</f>
        <v>0</v>
      </c>
      <c r="E260" s="105" t="str">
        <f t="shared" si="62"/>
        <v/>
      </c>
      <c r="F260" s="104" t="str">
        <f t="shared" si="56"/>
        <v/>
      </c>
      <c r="G260" s="106" t="str">
        <f t="shared" si="63"/>
        <v/>
      </c>
      <c r="I260" s="95">
        <f t="shared" si="49"/>
        <v>8</v>
      </c>
      <c r="J260" s="91">
        <f t="shared" si="52"/>
        <v>2038</v>
      </c>
      <c r="K260" s="96" t="str">
        <f t="shared" si="53"/>
        <v/>
      </c>
    </row>
    <row r="261" spans="2:11" hidden="1" outlineLevel="1">
      <c r="B261" s="148">
        <f t="shared" si="44"/>
        <v>50649</v>
      </c>
      <c r="C261" s="104" t="str">
        <f t="shared" si="61"/>
        <v/>
      </c>
      <c r="D261" s="105">
        <f>IF(ISNUMBER($F261)*SUM(F261:F272)&lt;&gt;0,VLOOKUP($J261,'Table 1'!$B$13:$C$33,2,FALSE)/12*1000*Study_MW,0)</f>
        <v>0</v>
      </c>
      <c r="E261" s="105" t="str">
        <f t="shared" si="62"/>
        <v/>
      </c>
      <c r="F261" s="104" t="str">
        <f t="shared" si="56"/>
        <v/>
      </c>
      <c r="G261" s="106" t="str">
        <f t="shared" si="63"/>
        <v/>
      </c>
      <c r="I261" s="95">
        <f t="shared" si="49"/>
        <v>9</v>
      </c>
      <c r="J261" s="91">
        <f t="shared" si="52"/>
        <v>2038</v>
      </c>
      <c r="K261" s="96" t="str">
        <f t="shared" si="53"/>
        <v/>
      </c>
    </row>
    <row r="262" spans="2:11" hidden="1" outlineLevel="1">
      <c r="B262" s="148">
        <f t="shared" si="44"/>
        <v>50679</v>
      </c>
      <c r="C262" s="104" t="str">
        <f t="shared" si="61"/>
        <v/>
      </c>
      <c r="D262" s="105">
        <f>IF(ISNUMBER($F262)*SUM(F262:F273)&lt;&gt;0,VLOOKUP($J262,'Table 1'!$B$13:$C$33,2,FALSE)/12*1000*Study_MW,0)</f>
        <v>0</v>
      </c>
      <c r="E262" s="105" t="str">
        <f t="shared" si="62"/>
        <v/>
      </c>
      <c r="F262" s="104" t="str">
        <f t="shared" si="56"/>
        <v/>
      </c>
      <c r="G262" s="106" t="str">
        <f t="shared" si="63"/>
        <v/>
      </c>
      <c r="I262" s="95">
        <f t="shared" si="49"/>
        <v>10</v>
      </c>
      <c r="J262" s="91">
        <f t="shared" si="52"/>
        <v>2038</v>
      </c>
      <c r="K262" s="96" t="str">
        <f t="shared" si="53"/>
        <v/>
      </c>
    </row>
    <row r="263" spans="2:11" hidden="1" outlineLevel="1">
      <c r="B263" s="148">
        <f t="shared" si="44"/>
        <v>50710</v>
      </c>
      <c r="C263" s="104" t="str">
        <f t="shared" si="61"/>
        <v/>
      </c>
      <c r="D263" s="105">
        <f>IF(ISNUMBER($F263)*SUM(F263:F274)&lt;&gt;0,VLOOKUP($J263,'Table 1'!$B$13:$C$33,2,FALSE)/12*1000*Study_MW,0)</f>
        <v>0</v>
      </c>
      <c r="E263" s="105" t="str">
        <f t="shared" si="62"/>
        <v/>
      </c>
      <c r="F263" s="104" t="str">
        <f t="shared" si="56"/>
        <v/>
      </c>
      <c r="G263" s="106" t="str">
        <f t="shared" si="63"/>
        <v/>
      </c>
      <c r="I263" s="95">
        <f t="shared" si="49"/>
        <v>11</v>
      </c>
      <c r="J263" s="91">
        <f t="shared" si="52"/>
        <v>2038</v>
      </c>
      <c r="K263" s="96" t="str">
        <f t="shared" si="53"/>
        <v/>
      </c>
    </row>
    <row r="264" spans="2:11" hidden="1" outlineLevel="1">
      <c r="B264" s="149">
        <f t="shared" si="44"/>
        <v>50740</v>
      </c>
      <c r="C264" s="186" t="str">
        <f t="shared" si="61"/>
        <v/>
      </c>
      <c r="D264" s="187">
        <f>IF(ISNUMBER($F264)*SUM(F264:F275)&lt;&gt;0,VLOOKUP($J264,'Table 1'!$B$13:$C$33,2,FALSE)/12*1000*Study_MW,0)</f>
        <v>0</v>
      </c>
      <c r="E264" s="187" t="str">
        <f t="shared" si="62"/>
        <v/>
      </c>
      <c r="F264" s="186" t="str">
        <f t="shared" si="56"/>
        <v/>
      </c>
      <c r="G264" s="188" t="str">
        <f t="shared" si="63"/>
        <v/>
      </c>
      <c r="I264" s="82">
        <f t="shared" si="49"/>
        <v>12</v>
      </c>
      <c r="J264" s="91">
        <f t="shared" si="52"/>
        <v>2038</v>
      </c>
      <c r="K264" s="100" t="str">
        <f t="shared" si="53"/>
        <v/>
      </c>
    </row>
    <row r="265" spans="2:11" collapsed="1">
      <c r="B265" s="107"/>
      <c r="K265" s="91"/>
    </row>
    <row r="266" spans="2:11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scale="96" fitToHeight="0"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5" width="9.33203125" style="202"/>
    <col min="16" max="16" width="0" style="202" hidden="1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164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43%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108</v>
      </c>
      <c r="G5" s="19" t="s">
        <v>13</v>
      </c>
      <c r="H5" s="206" t="s">
        <v>109</v>
      </c>
      <c r="I5" s="206" t="s">
        <v>134</v>
      </c>
      <c r="J5" s="19" t="s">
        <v>73</v>
      </c>
      <c r="K5" s="206" t="s">
        <v>110</v>
      </c>
      <c r="P5" s="206" t="s">
        <v>109</v>
      </c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30</v>
      </c>
    </row>
    <row r="8" spans="2:18" ht="6" customHeight="1">
      <c r="K8" s="204"/>
    </row>
    <row r="9" spans="2:18" ht="15.75">
      <c r="B9" s="60" t="str">
        <f>C52</f>
        <v>2017 IRP Wyoming DJ Wind Resource - 43%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1737.2476650701883</v>
      </c>
      <c r="D10" s="213">
        <f>C10*$C$62</f>
        <v>122.77973312452522</v>
      </c>
      <c r="E10" s="213">
        <f>C56</f>
        <v>37.565582271006477</v>
      </c>
      <c r="F10" s="214">
        <f t="shared" ref="F10:F36" si="0">(D10+E10)/(8.76*$C$63)</f>
        <v>42.568045926391555</v>
      </c>
      <c r="G10" s="214">
        <f>C58</f>
        <v>0.65</v>
      </c>
      <c r="H10" s="261">
        <f>C59</f>
        <v>0</v>
      </c>
      <c r="I10" s="215">
        <f t="shared" ref="I10:I36" si="1">F10+H10+G10</f>
        <v>43.218045926391554</v>
      </c>
      <c r="J10" s="215">
        <f>ROUND(I10*$C$63*8.76,2)</f>
        <v>162.79</v>
      </c>
      <c r="K10" s="213">
        <f>$C$57</f>
        <v>0.57299999999999995</v>
      </c>
      <c r="N10" s="216"/>
      <c r="P10" s="254">
        <f>$C$59</f>
        <v>0</v>
      </c>
    </row>
    <row r="11" spans="2:18">
      <c r="B11" s="211">
        <f t="shared" ref="B11:B36" si="2">B10+1</f>
        <v>2017</v>
      </c>
      <c r="C11" s="217"/>
      <c r="D11" s="213">
        <f>ROUND(D10*(1+$D66),2)</f>
        <v>125.49</v>
      </c>
      <c r="E11" s="213">
        <f>ROUND(E10*(1+$D66),2)</f>
        <v>38.4</v>
      </c>
      <c r="F11" s="214">
        <f t="shared" si="0"/>
        <v>43.509079324625674</v>
      </c>
      <c r="G11" s="213">
        <f>ROUND(G10*(1+$D66),2)</f>
        <v>0.66</v>
      </c>
      <c r="H11" s="213">
        <f>ROUND(H10*(1+$D66),2)</f>
        <v>0</v>
      </c>
      <c r="I11" s="215">
        <f t="shared" si="1"/>
        <v>44.16907932462567</v>
      </c>
      <c r="J11" s="215">
        <f t="shared" ref="J11:J36" si="3">ROUND(I11*$C$63*8.76,2)</f>
        <v>166.38</v>
      </c>
      <c r="K11" s="213">
        <f>ROUND(K10*(1+$D66),2)</f>
        <v>0.59</v>
      </c>
      <c r="N11" s="216"/>
      <c r="P11" s="254">
        <f>ROUND(P10*(1+$D66),2)</f>
        <v>0</v>
      </c>
    </row>
    <row r="12" spans="2:18">
      <c r="B12" s="224">
        <f t="shared" si="2"/>
        <v>2018</v>
      </c>
      <c r="C12" s="225"/>
      <c r="D12" s="213">
        <f t="shared" ref="D12:E19" si="4">ROUND(D11*(1+$D67),2)</f>
        <v>128.21</v>
      </c>
      <c r="E12" s="213">
        <f t="shared" si="4"/>
        <v>39.229999999999997</v>
      </c>
      <c r="F12" s="215">
        <f t="shared" si="0"/>
        <v>44.451523839864073</v>
      </c>
      <c r="G12" s="213">
        <f t="shared" ref="G12:G19" si="5">ROUND(G11*(1+$D67),2)</f>
        <v>0.67</v>
      </c>
      <c r="H12" s="226">
        <f t="shared" ref="H12" si="6">ROUND(H11*(1+$D67),2)</f>
        <v>0</v>
      </c>
      <c r="I12" s="215">
        <f t="shared" si="1"/>
        <v>45.121523839864075</v>
      </c>
      <c r="J12" s="215">
        <f t="shared" si="3"/>
        <v>169.96</v>
      </c>
      <c r="K12" s="213">
        <f t="shared" ref="K12:K19" si="7">ROUND(K11*(1+$D67),2)</f>
        <v>0.6</v>
      </c>
      <c r="L12" s="204"/>
      <c r="N12" s="216"/>
      <c r="P12" s="254">
        <f t="shared" ref="P12:P19" si="8">ROUND(P11*(1+$D67),2)</f>
        <v>0</v>
      </c>
    </row>
    <row r="13" spans="2:18">
      <c r="B13" s="224">
        <f t="shared" si="2"/>
        <v>2019</v>
      </c>
      <c r="C13" s="225"/>
      <c r="D13" s="213">
        <f t="shared" si="4"/>
        <v>130.78</v>
      </c>
      <c r="E13" s="213">
        <f t="shared" si="4"/>
        <v>40.020000000000003</v>
      </c>
      <c r="F13" s="215">
        <f t="shared" si="0"/>
        <v>45.343527662737607</v>
      </c>
      <c r="G13" s="213">
        <f t="shared" si="5"/>
        <v>0.68</v>
      </c>
      <c r="H13" s="226">
        <f t="shared" ref="H13" si="9">ROUND(H12*(1+$D68),2)</f>
        <v>0</v>
      </c>
      <c r="I13" s="215">
        <f t="shared" si="1"/>
        <v>46.023527662737607</v>
      </c>
      <c r="J13" s="215">
        <f t="shared" si="3"/>
        <v>173.36</v>
      </c>
      <c r="K13" s="213">
        <f t="shared" si="7"/>
        <v>0.61</v>
      </c>
      <c r="L13" s="204"/>
      <c r="N13" s="216"/>
      <c r="P13" s="254">
        <f t="shared" si="8"/>
        <v>0</v>
      </c>
    </row>
    <row r="14" spans="2:18">
      <c r="B14" s="224">
        <f t="shared" si="2"/>
        <v>2020</v>
      </c>
      <c r="C14" s="225"/>
      <c r="D14" s="213">
        <f t="shared" si="4"/>
        <v>133.58000000000001</v>
      </c>
      <c r="E14" s="213">
        <f t="shared" si="4"/>
        <v>40.880000000000003</v>
      </c>
      <c r="F14" s="215">
        <f t="shared" si="0"/>
        <v>46.315174684081981</v>
      </c>
      <c r="G14" s="213">
        <f t="shared" si="5"/>
        <v>0.69</v>
      </c>
      <c r="H14" s="226">
        <f t="shared" ref="H14" si="10">ROUND(H13*(1+$D69),2)</f>
        <v>0</v>
      </c>
      <c r="I14" s="215">
        <f t="shared" si="1"/>
        <v>47.005174684081979</v>
      </c>
      <c r="J14" s="215">
        <f t="shared" si="3"/>
        <v>177.06</v>
      </c>
      <c r="K14" s="213">
        <f t="shared" si="7"/>
        <v>0.62</v>
      </c>
      <c r="L14" s="204"/>
      <c r="N14" s="216"/>
      <c r="O14" s="221"/>
      <c r="P14" s="254">
        <f t="shared" si="8"/>
        <v>0</v>
      </c>
      <c r="Q14" s="222"/>
      <c r="R14" s="223"/>
    </row>
    <row r="15" spans="2:18">
      <c r="B15" s="224">
        <f t="shared" si="2"/>
        <v>2021</v>
      </c>
      <c r="C15" s="225"/>
      <c r="D15" s="213">
        <f t="shared" si="4"/>
        <v>136.58000000000001</v>
      </c>
      <c r="E15" s="213">
        <f t="shared" si="4"/>
        <v>41.8</v>
      </c>
      <c r="F15" s="215">
        <f t="shared" si="0"/>
        <v>47.355845810767761</v>
      </c>
      <c r="G15" s="213">
        <f t="shared" si="5"/>
        <v>0.71</v>
      </c>
      <c r="H15" s="226">
        <f t="shared" ref="H15" si="11">ROUND(H14*(1+$D70),2)</f>
        <v>0</v>
      </c>
      <c r="I15" s="215">
        <f t="shared" si="1"/>
        <v>48.065845810767762</v>
      </c>
      <c r="J15" s="215">
        <f t="shared" si="3"/>
        <v>181.05</v>
      </c>
      <c r="K15" s="213">
        <f t="shared" si="7"/>
        <v>0.63</v>
      </c>
      <c r="L15" s="204"/>
      <c r="N15" s="222"/>
      <c r="O15" s="222"/>
      <c r="P15" s="254">
        <f t="shared" si="8"/>
        <v>0</v>
      </c>
      <c r="Q15" s="222"/>
      <c r="R15" s="223"/>
    </row>
    <row r="16" spans="2:18">
      <c r="B16" s="224">
        <f t="shared" si="2"/>
        <v>2022</v>
      </c>
      <c r="C16" s="225"/>
      <c r="D16" s="213">
        <f t="shared" si="4"/>
        <v>139.66</v>
      </c>
      <c r="E16" s="213">
        <f t="shared" si="4"/>
        <v>42.74</v>
      </c>
      <c r="F16" s="215">
        <f t="shared" si="0"/>
        <v>48.423064670277164</v>
      </c>
      <c r="G16" s="213">
        <f t="shared" si="5"/>
        <v>0.73</v>
      </c>
      <c r="H16" s="226">
        <f t="shared" ref="H16" si="12">ROUND(H15*(1+$D71),2)</f>
        <v>0</v>
      </c>
      <c r="I16" s="215">
        <f t="shared" si="1"/>
        <v>49.153064670277161</v>
      </c>
      <c r="J16" s="215">
        <f t="shared" si="3"/>
        <v>185.15</v>
      </c>
      <c r="K16" s="213">
        <f t="shared" si="7"/>
        <v>0.64</v>
      </c>
      <c r="L16" s="204"/>
      <c r="N16" s="216"/>
      <c r="P16" s="254">
        <f t="shared" si="8"/>
        <v>0</v>
      </c>
    </row>
    <row r="17" spans="2:17">
      <c r="B17" s="224">
        <f t="shared" si="2"/>
        <v>2023</v>
      </c>
      <c r="C17" s="225"/>
      <c r="D17" s="213">
        <f t="shared" si="4"/>
        <v>142.88</v>
      </c>
      <c r="E17" s="213">
        <f t="shared" si="4"/>
        <v>43.72</v>
      </c>
      <c r="F17" s="215">
        <f t="shared" si="0"/>
        <v>49.538069448869066</v>
      </c>
      <c r="G17" s="213">
        <f t="shared" si="5"/>
        <v>0.75</v>
      </c>
      <c r="H17" s="226">
        <f t="shared" ref="H17" si="13">ROUND(H16*(1+$D72),2)</f>
        <v>0</v>
      </c>
      <c r="I17" s="215">
        <f t="shared" si="1"/>
        <v>50.288069448869066</v>
      </c>
      <c r="J17" s="215">
        <f t="shared" si="3"/>
        <v>189.43</v>
      </c>
      <c r="K17" s="213">
        <f t="shared" si="7"/>
        <v>0.65</v>
      </c>
      <c r="L17" s="204"/>
      <c r="N17" s="216"/>
      <c r="O17" s="221"/>
      <c r="P17" s="254">
        <f t="shared" si="8"/>
        <v>0</v>
      </c>
    </row>
    <row r="18" spans="2:17">
      <c r="B18" s="224">
        <f t="shared" si="2"/>
        <v>2024</v>
      </c>
      <c r="C18" s="225"/>
      <c r="D18" s="213">
        <f t="shared" si="4"/>
        <v>146.19</v>
      </c>
      <c r="E18" s="213">
        <f t="shared" si="4"/>
        <v>44.73</v>
      </c>
      <c r="F18" s="215">
        <f t="shared" si="0"/>
        <v>50.68493150684931</v>
      </c>
      <c r="G18" s="213">
        <f t="shared" si="5"/>
        <v>0.77</v>
      </c>
      <c r="H18" s="226">
        <f t="shared" ref="H18" si="14">ROUND(H17*(1+$D73),2)</f>
        <v>0</v>
      </c>
      <c r="I18" s="215">
        <f t="shared" si="1"/>
        <v>51.454931506849313</v>
      </c>
      <c r="J18" s="215">
        <f t="shared" si="3"/>
        <v>193.82</v>
      </c>
      <c r="K18" s="213">
        <f t="shared" si="7"/>
        <v>0.67</v>
      </c>
      <c r="L18" s="204"/>
      <c r="P18" s="254">
        <f t="shared" si="8"/>
        <v>0</v>
      </c>
    </row>
    <row r="19" spans="2:17">
      <c r="B19" s="224">
        <f t="shared" si="2"/>
        <v>2025</v>
      </c>
      <c r="C19" s="225"/>
      <c r="D19" s="213">
        <f t="shared" si="4"/>
        <v>149.58000000000001</v>
      </c>
      <c r="E19" s="213">
        <f t="shared" si="4"/>
        <v>45.77</v>
      </c>
      <c r="F19" s="215">
        <f t="shared" si="0"/>
        <v>51.860996070935549</v>
      </c>
      <c r="G19" s="213">
        <f t="shared" si="5"/>
        <v>0.79</v>
      </c>
      <c r="H19" s="226">
        <f t="shared" ref="H19" si="15">ROUND(H18*(1+$D74),2)</f>
        <v>0</v>
      </c>
      <c r="I19" s="215">
        <f t="shared" si="1"/>
        <v>52.650996070935548</v>
      </c>
      <c r="J19" s="215">
        <f t="shared" si="3"/>
        <v>198.33</v>
      </c>
      <c r="K19" s="213">
        <f t="shared" si="7"/>
        <v>0.69</v>
      </c>
      <c r="L19" s="204"/>
      <c r="P19" s="254">
        <f t="shared" si="8"/>
        <v>0</v>
      </c>
    </row>
    <row r="20" spans="2:17">
      <c r="B20" s="224">
        <f t="shared" si="2"/>
        <v>2026</v>
      </c>
      <c r="C20" s="225"/>
      <c r="D20" s="213">
        <f t="shared" ref="D20:D28" si="16">ROUND(D19*(1+$G66),2)</f>
        <v>153.01</v>
      </c>
      <c r="E20" s="213">
        <f t="shared" ref="E20:E28" si="17">ROUND(E19*(1+$G66),2)</f>
        <v>46.82</v>
      </c>
      <c r="F20" s="215">
        <f t="shared" si="0"/>
        <v>53.050334501433575</v>
      </c>
      <c r="G20" s="213">
        <f t="shared" ref="G20:G28" si="18">ROUND(G19*(1+$G66),2)</f>
        <v>0.81</v>
      </c>
      <c r="H20" s="226">
        <f t="shared" ref="H20:H28" si="19">ROUND(H19*(1+$G66),2)</f>
        <v>0</v>
      </c>
      <c r="I20" s="215">
        <f t="shared" si="1"/>
        <v>53.860334501433577</v>
      </c>
      <c r="J20" s="215">
        <f t="shared" si="3"/>
        <v>202.88</v>
      </c>
      <c r="K20" s="213">
        <f t="shared" ref="K20:K28" si="20">ROUND(K19*(1+$G66),2)</f>
        <v>0.71</v>
      </c>
      <c r="L20" s="204"/>
      <c r="P20" s="254">
        <f t="shared" ref="P20:P28" si="21">ROUND(P19*(1+$G66),2)</f>
        <v>0</v>
      </c>
      <c r="Q20" s="255"/>
    </row>
    <row r="21" spans="2:17">
      <c r="B21" s="224">
        <f t="shared" si="2"/>
        <v>2027</v>
      </c>
      <c r="C21" s="225"/>
      <c r="D21" s="213">
        <f t="shared" si="16"/>
        <v>156.55000000000001</v>
      </c>
      <c r="E21" s="213">
        <f t="shared" si="17"/>
        <v>47.9</v>
      </c>
      <c r="F21" s="215">
        <f t="shared" si="0"/>
        <v>54.27683975788468</v>
      </c>
      <c r="G21" s="213">
        <f t="shared" si="18"/>
        <v>0.83</v>
      </c>
      <c r="H21" s="226">
        <f t="shared" si="19"/>
        <v>0</v>
      </c>
      <c r="I21" s="215">
        <f t="shared" si="1"/>
        <v>55.106839757884678</v>
      </c>
      <c r="J21" s="215">
        <f t="shared" si="3"/>
        <v>207.58</v>
      </c>
      <c r="K21" s="213">
        <f t="shared" si="20"/>
        <v>0.73</v>
      </c>
      <c r="L21" s="204"/>
      <c r="P21" s="254">
        <f t="shared" si="21"/>
        <v>0</v>
      </c>
    </row>
    <row r="22" spans="2:17">
      <c r="B22" s="224">
        <f t="shared" si="2"/>
        <v>2028</v>
      </c>
      <c r="C22" s="225"/>
      <c r="D22" s="213">
        <f t="shared" si="16"/>
        <v>160.19</v>
      </c>
      <c r="E22" s="213">
        <f t="shared" si="17"/>
        <v>49.01</v>
      </c>
      <c r="F22" s="215">
        <f t="shared" si="0"/>
        <v>55.537857067006478</v>
      </c>
      <c r="G22" s="213">
        <f t="shared" si="18"/>
        <v>0.85</v>
      </c>
      <c r="H22" s="226">
        <f t="shared" si="19"/>
        <v>0</v>
      </c>
      <c r="I22" s="215">
        <f t="shared" si="1"/>
        <v>56.387857067006479</v>
      </c>
      <c r="J22" s="215">
        <f t="shared" si="3"/>
        <v>212.4</v>
      </c>
      <c r="K22" s="213">
        <f t="shared" si="20"/>
        <v>0.75</v>
      </c>
      <c r="L22" s="204"/>
      <c r="P22" s="254">
        <f t="shared" si="21"/>
        <v>0</v>
      </c>
    </row>
    <row r="23" spans="2:17">
      <c r="B23" s="224">
        <f t="shared" si="2"/>
        <v>2029</v>
      </c>
      <c r="C23" s="225"/>
      <c r="D23" s="213">
        <f t="shared" si="16"/>
        <v>163.98</v>
      </c>
      <c r="E23" s="213">
        <f t="shared" si="17"/>
        <v>50.17</v>
      </c>
      <c r="F23" s="215">
        <f t="shared" si="0"/>
        <v>56.851969841775507</v>
      </c>
      <c r="G23" s="213">
        <f t="shared" si="18"/>
        <v>0.87</v>
      </c>
      <c r="H23" s="226">
        <f t="shared" si="19"/>
        <v>0</v>
      </c>
      <c r="I23" s="215">
        <f t="shared" si="1"/>
        <v>57.721969841775504</v>
      </c>
      <c r="J23" s="215">
        <f t="shared" si="3"/>
        <v>217.43</v>
      </c>
      <c r="K23" s="213">
        <f t="shared" si="20"/>
        <v>0.77</v>
      </c>
      <c r="L23" s="204"/>
      <c r="P23" s="254">
        <f t="shared" si="21"/>
        <v>0</v>
      </c>
    </row>
    <row r="24" spans="2:17">
      <c r="B24" s="224">
        <f t="shared" si="2"/>
        <v>2030</v>
      </c>
      <c r="C24" s="218"/>
      <c r="D24" s="219">
        <f t="shared" si="16"/>
        <v>167.88</v>
      </c>
      <c r="E24" s="219">
        <f t="shared" si="17"/>
        <v>51.36</v>
      </c>
      <c r="F24" s="220">
        <f t="shared" si="0"/>
        <v>58.203249442497615</v>
      </c>
      <c r="G24" s="219">
        <f t="shared" si="18"/>
        <v>0.89</v>
      </c>
      <c r="H24" s="219">
        <f t="shared" si="19"/>
        <v>0</v>
      </c>
      <c r="I24" s="220">
        <f t="shared" si="1"/>
        <v>59.093249442497616</v>
      </c>
      <c r="J24" s="220">
        <f t="shared" si="3"/>
        <v>222.59</v>
      </c>
      <c r="K24" s="219">
        <f t="shared" si="20"/>
        <v>0.79</v>
      </c>
      <c r="L24" s="204"/>
      <c r="P24" s="254">
        <f t="shared" si="21"/>
        <v>0</v>
      </c>
    </row>
    <row r="25" spans="2:17">
      <c r="B25" s="224">
        <f t="shared" si="2"/>
        <v>2031</v>
      </c>
      <c r="C25" s="225"/>
      <c r="D25" s="213">
        <f t="shared" si="16"/>
        <v>171.91</v>
      </c>
      <c r="E25" s="213">
        <f t="shared" si="17"/>
        <v>52.59</v>
      </c>
      <c r="F25" s="215">
        <f t="shared" si="0"/>
        <v>59.599660189019858</v>
      </c>
      <c r="G25" s="213">
        <f t="shared" si="18"/>
        <v>0.91</v>
      </c>
      <c r="H25" s="226">
        <f t="shared" si="19"/>
        <v>0</v>
      </c>
      <c r="I25" s="215">
        <f t="shared" si="1"/>
        <v>60.509660189019854</v>
      </c>
      <c r="J25" s="215">
        <f t="shared" si="3"/>
        <v>227.93</v>
      </c>
      <c r="K25" s="213">
        <f t="shared" si="20"/>
        <v>0.81</v>
      </c>
      <c r="L25" s="204"/>
      <c r="P25" s="254">
        <f t="shared" si="21"/>
        <v>0</v>
      </c>
    </row>
    <row r="26" spans="2:17">
      <c r="B26" s="224">
        <f t="shared" si="2"/>
        <v>2032</v>
      </c>
      <c r="C26" s="225"/>
      <c r="D26" s="213">
        <f t="shared" si="16"/>
        <v>176.05</v>
      </c>
      <c r="E26" s="213">
        <f t="shared" si="17"/>
        <v>53.86</v>
      </c>
      <c r="F26" s="215">
        <f t="shared" si="0"/>
        <v>61.035892534777538</v>
      </c>
      <c r="G26" s="213">
        <f t="shared" si="18"/>
        <v>0.93</v>
      </c>
      <c r="H26" s="226">
        <f t="shared" si="19"/>
        <v>0</v>
      </c>
      <c r="I26" s="215">
        <f t="shared" si="1"/>
        <v>61.965892534777538</v>
      </c>
      <c r="J26" s="215">
        <f t="shared" si="3"/>
        <v>233.41</v>
      </c>
      <c r="K26" s="213">
        <f t="shared" si="20"/>
        <v>0.83</v>
      </c>
      <c r="L26" s="204"/>
      <c r="P26" s="254">
        <f t="shared" si="21"/>
        <v>0</v>
      </c>
    </row>
    <row r="27" spans="2:17">
      <c r="B27" s="224">
        <f t="shared" si="2"/>
        <v>2033</v>
      </c>
      <c r="C27" s="225"/>
      <c r="D27" s="213">
        <f t="shared" si="16"/>
        <v>180.31</v>
      </c>
      <c r="E27" s="213">
        <f t="shared" si="17"/>
        <v>55.16</v>
      </c>
      <c r="F27" s="215">
        <f t="shared" si="0"/>
        <v>62.511946479770629</v>
      </c>
      <c r="G27" s="213">
        <f t="shared" si="18"/>
        <v>0.95</v>
      </c>
      <c r="H27" s="226">
        <f t="shared" si="19"/>
        <v>0</v>
      </c>
      <c r="I27" s="215">
        <f t="shared" si="1"/>
        <v>63.461946479770631</v>
      </c>
      <c r="J27" s="215">
        <f t="shared" si="3"/>
        <v>239.05</v>
      </c>
      <c r="K27" s="213">
        <f t="shared" si="20"/>
        <v>0.85</v>
      </c>
      <c r="L27" s="204"/>
      <c r="P27" s="254">
        <f t="shared" si="21"/>
        <v>0</v>
      </c>
    </row>
    <row r="28" spans="2:17">
      <c r="B28" s="224">
        <f t="shared" si="2"/>
        <v>2034</v>
      </c>
      <c r="C28" s="225"/>
      <c r="D28" s="213">
        <f t="shared" si="16"/>
        <v>184.68</v>
      </c>
      <c r="E28" s="213">
        <f t="shared" si="17"/>
        <v>56.5</v>
      </c>
      <c r="F28" s="215">
        <f t="shared" si="0"/>
        <v>64.02782202399915</v>
      </c>
      <c r="G28" s="213">
        <f t="shared" si="18"/>
        <v>0.97</v>
      </c>
      <c r="H28" s="226">
        <f t="shared" si="19"/>
        <v>0</v>
      </c>
      <c r="I28" s="215">
        <f t="shared" si="1"/>
        <v>64.997822023999149</v>
      </c>
      <c r="J28" s="215">
        <f t="shared" si="3"/>
        <v>244.83</v>
      </c>
      <c r="K28" s="213">
        <f t="shared" si="20"/>
        <v>0.87</v>
      </c>
      <c r="L28" s="204"/>
      <c r="P28" s="254">
        <f t="shared" si="21"/>
        <v>0</v>
      </c>
    </row>
    <row r="29" spans="2:17">
      <c r="B29" s="224">
        <f t="shared" si="2"/>
        <v>2035</v>
      </c>
      <c r="C29" s="225"/>
      <c r="D29" s="213">
        <f t="shared" ref="D29:E36" si="22">ROUND(D28*(1+$K66),2)</f>
        <v>189.14</v>
      </c>
      <c r="E29" s="213">
        <f t="shared" si="22"/>
        <v>57.87</v>
      </c>
      <c r="F29" s="215">
        <f t="shared" si="0"/>
        <v>65.575554847616019</v>
      </c>
      <c r="G29" s="213">
        <f>ROUND(G28*(1+$K66),2)</f>
        <v>0.99</v>
      </c>
      <c r="H29" s="226">
        <f>ROUND(H28*(1+$K66),2)</f>
        <v>0</v>
      </c>
      <c r="I29" s="215">
        <f t="shared" si="1"/>
        <v>66.565554847616013</v>
      </c>
      <c r="J29" s="215">
        <f t="shared" si="3"/>
        <v>250.74</v>
      </c>
      <c r="K29" s="213">
        <f>ROUND(K28*(1+$K66),2)</f>
        <v>0.89</v>
      </c>
      <c r="L29" s="204"/>
      <c r="P29" s="254">
        <f>ROUND(P28*(1+$K66),2)</f>
        <v>0</v>
      </c>
    </row>
    <row r="30" spans="2:17">
      <c r="B30" s="224">
        <f t="shared" si="2"/>
        <v>2036</v>
      </c>
      <c r="C30" s="225"/>
      <c r="D30" s="213">
        <f t="shared" si="22"/>
        <v>193.74</v>
      </c>
      <c r="E30" s="213">
        <f t="shared" si="22"/>
        <v>59.28</v>
      </c>
      <c r="F30" s="215">
        <f t="shared" si="0"/>
        <v>67.171073590315387</v>
      </c>
      <c r="G30" s="213">
        <f t="shared" ref="G30:G36" si="23">ROUND(G29*(1+$K67),2)</f>
        <v>1.01</v>
      </c>
      <c r="H30" s="226">
        <f t="shared" ref="H30" si="24">ROUND(H29*(1+$K67),2)</f>
        <v>0</v>
      </c>
      <c r="I30" s="215">
        <f t="shared" si="1"/>
        <v>68.181073590315393</v>
      </c>
      <c r="J30" s="215">
        <f t="shared" si="3"/>
        <v>256.82</v>
      </c>
      <c r="K30" s="213">
        <f t="shared" ref="K30:K36" si="25">ROUND(K29*(1+$K67),2)</f>
        <v>0.91</v>
      </c>
      <c r="L30" s="204"/>
      <c r="P30" s="254">
        <f t="shared" ref="P30:P36" si="26">ROUND(P29*(1+$K67),2)</f>
        <v>0</v>
      </c>
    </row>
    <row r="31" spans="2:17">
      <c r="B31" s="224">
        <f t="shared" si="2"/>
        <v>2037</v>
      </c>
      <c r="C31" s="225"/>
      <c r="D31" s="213">
        <f t="shared" si="22"/>
        <v>198.44</v>
      </c>
      <c r="E31" s="213">
        <f t="shared" si="22"/>
        <v>60.72</v>
      </c>
      <c r="F31" s="215">
        <f t="shared" si="0"/>
        <v>68.801104385685449</v>
      </c>
      <c r="G31" s="213">
        <f t="shared" si="23"/>
        <v>1.03</v>
      </c>
      <c r="H31" s="226">
        <f t="shared" ref="H31" si="27">ROUND(H30*(1+$K68),2)</f>
        <v>0</v>
      </c>
      <c r="I31" s="215">
        <f t="shared" si="1"/>
        <v>69.83110438568545</v>
      </c>
      <c r="J31" s="215">
        <f t="shared" si="3"/>
        <v>263.04000000000002</v>
      </c>
      <c r="K31" s="213">
        <f t="shared" si="25"/>
        <v>0.93</v>
      </c>
      <c r="L31" s="204"/>
      <c r="P31" s="254">
        <f t="shared" si="26"/>
        <v>0</v>
      </c>
    </row>
    <row r="32" spans="2:17">
      <c r="B32" s="224">
        <f t="shared" si="2"/>
        <v>2038</v>
      </c>
      <c r="C32" s="225"/>
      <c r="D32" s="213">
        <f t="shared" si="22"/>
        <v>203.29</v>
      </c>
      <c r="E32" s="213">
        <f t="shared" si="22"/>
        <v>62.2</v>
      </c>
      <c r="F32" s="215">
        <f t="shared" si="0"/>
        <v>70.481575873420411</v>
      </c>
      <c r="G32" s="213">
        <f t="shared" si="23"/>
        <v>1.06</v>
      </c>
      <c r="H32" s="226">
        <f t="shared" ref="H32" si="28">ROUND(H31*(1+$K69),2)</f>
        <v>0</v>
      </c>
      <c r="I32" s="215">
        <f t="shared" si="1"/>
        <v>71.541575873420413</v>
      </c>
      <c r="J32" s="215">
        <f t="shared" si="3"/>
        <v>269.48</v>
      </c>
      <c r="K32" s="213">
        <f t="shared" si="25"/>
        <v>0.95</v>
      </c>
      <c r="L32" s="204"/>
      <c r="P32" s="254">
        <f t="shared" si="26"/>
        <v>0</v>
      </c>
    </row>
    <row r="33" spans="2:16">
      <c r="B33" s="224">
        <f t="shared" si="2"/>
        <v>2039</v>
      </c>
      <c r="C33" s="225"/>
      <c r="D33" s="213">
        <f t="shared" si="22"/>
        <v>208.27</v>
      </c>
      <c r="E33" s="213">
        <f t="shared" si="22"/>
        <v>63.72</v>
      </c>
      <c r="F33" s="215">
        <f t="shared" si="0"/>
        <v>72.207178506955515</v>
      </c>
      <c r="G33" s="213">
        <f t="shared" si="23"/>
        <v>1.0900000000000001</v>
      </c>
      <c r="H33" s="226">
        <f t="shared" ref="H33" si="29">ROUND(H32*(1+$K70),2)</f>
        <v>0</v>
      </c>
      <c r="I33" s="215">
        <f t="shared" si="1"/>
        <v>73.297178506955518</v>
      </c>
      <c r="J33" s="215">
        <f t="shared" si="3"/>
        <v>276.10000000000002</v>
      </c>
      <c r="K33" s="213">
        <f t="shared" si="25"/>
        <v>0.97</v>
      </c>
      <c r="L33" s="204"/>
      <c r="P33" s="254">
        <f t="shared" si="26"/>
        <v>0</v>
      </c>
    </row>
    <row r="34" spans="2:16">
      <c r="B34" s="224">
        <f t="shared" si="2"/>
        <v>2040</v>
      </c>
      <c r="C34" s="225"/>
      <c r="D34" s="213">
        <f t="shared" si="22"/>
        <v>213.36</v>
      </c>
      <c r="E34" s="213">
        <f t="shared" si="22"/>
        <v>65.28</v>
      </c>
      <c r="F34" s="215">
        <f t="shared" si="0"/>
        <v>73.972602739726028</v>
      </c>
      <c r="G34" s="213">
        <f t="shared" si="23"/>
        <v>1.1200000000000001</v>
      </c>
      <c r="H34" s="226">
        <f t="shared" ref="H34" si="30">ROUND(H33*(1+$K71),2)</f>
        <v>0</v>
      </c>
      <c r="I34" s="215">
        <f t="shared" si="1"/>
        <v>75.092602739726033</v>
      </c>
      <c r="J34" s="215">
        <f t="shared" si="3"/>
        <v>282.86</v>
      </c>
      <c r="K34" s="213">
        <f t="shared" si="25"/>
        <v>0.99</v>
      </c>
      <c r="L34" s="204"/>
      <c r="P34" s="254">
        <f t="shared" si="26"/>
        <v>0</v>
      </c>
    </row>
    <row r="35" spans="2:16">
      <c r="B35" s="224">
        <f t="shared" si="2"/>
        <v>2041</v>
      </c>
      <c r="C35" s="225"/>
      <c r="D35" s="213">
        <f t="shared" si="22"/>
        <v>218.59</v>
      </c>
      <c r="E35" s="213">
        <f t="shared" si="22"/>
        <v>66.88</v>
      </c>
      <c r="F35" s="215">
        <f t="shared" si="0"/>
        <v>75.78581289157907</v>
      </c>
      <c r="G35" s="213">
        <f t="shared" si="23"/>
        <v>1.1499999999999999</v>
      </c>
      <c r="H35" s="226">
        <f t="shared" ref="H35" si="31">ROUND(H34*(1+$K72),2)</f>
        <v>0</v>
      </c>
      <c r="I35" s="215">
        <f t="shared" si="1"/>
        <v>76.935812891579076</v>
      </c>
      <c r="J35" s="215">
        <f t="shared" si="3"/>
        <v>289.8</v>
      </c>
      <c r="K35" s="213">
        <f t="shared" si="25"/>
        <v>1.01</v>
      </c>
      <c r="L35" s="204"/>
      <c r="P35" s="254">
        <f t="shared" si="26"/>
        <v>0</v>
      </c>
    </row>
    <row r="36" spans="2:16">
      <c r="B36" s="224">
        <f t="shared" si="2"/>
        <v>2042</v>
      </c>
      <c r="C36" s="225"/>
      <c r="D36" s="213">
        <f t="shared" si="22"/>
        <v>223.97</v>
      </c>
      <c r="E36" s="213">
        <f t="shared" si="22"/>
        <v>68.53</v>
      </c>
      <c r="F36" s="215">
        <f t="shared" si="0"/>
        <v>77.65211850907933</v>
      </c>
      <c r="G36" s="213">
        <f t="shared" si="23"/>
        <v>1.18</v>
      </c>
      <c r="H36" s="226">
        <f t="shared" ref="H36" si="32">ROUND(H35*(1+$K73),2)</f>
        <v>0</v>
      </c>
      <c r="I36" s="215">
        <f t="shared" si="1"/>
        <v>78.832118509079336</v>
      </c>
      <c r="J36" s="215">
        <f t="shared" si="3"/>
        <v>296.94</v>
      </c>
      <c r="K36" s="213">
        <f t="shared" si="25"/>
        <v>1.03</v>
      </c>
      <c r="L36" s="204"/>
      <c r="P36" s="254">
        <f t="shared" si="26"/>
        <v>0</v>
      </c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111</v>
      </c>
      <c r="C44" s="230" t="s">
        <v>112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113</v>
      </c>
    </row>
    <row r="46" spans="2:16">
      <c r="C46" s="230" t="str">
        <f>D7</f>
        <v>(b)</v>
      </c>
      <c r="D46" s="215" t="str">
        <f>"= "&amp;C7&amp;" x "&amp;C62</f>
        <v>= (a) x 0.0706748586244695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43.0%)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(i)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114</v>
      </c>
      <c r="D53" s="236" t="s">
        <v>115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102</v>
      </c>
      <c r="C55" s="238">
        <v>1737.2476650701883</v>
      </c>
      <c r="D55" s="202" t="s">
        <v>113</v>
      </c>
      <c r="H55" s="202" t="s">
        <v>9</v>
      </c>
    </row>
    <row r="56" spans="2:24">
      <c r="B56" s="111" t="s">
        <v>102</v>
      </c>
      <c r="C56" s="239">
        <v>37.565582271006477</v>
      </c>
      <c r="D56" s="202" t="s">
        <v>116</v>
      </c>
      <c r="H56" s="202" t="s">
        <v>9</v>
      </c>
    </row>
    <row r="57" spans="2:24">
      <c r="B57" s="111" t="s">
        <v>102</v>
      </c>
      <c r="C57" s="244">
        <v>0.57299999999999995</v>
      </c>
      <c r="D57" s="202" t="s">
        <v>121</v>
      </c>
      <c r="H57" s="202" t="s">
        <v>118</v>
      </c>
    </row>
    <row r="58" spans="2:24">
      <c r="B58" s="111" t="s">
        <v>102</v>
      </c>
      <c r="C58" s="239">
        <v>0.65</v>
      </c>
      <c r="D58" s="202" t="s">
        <v>117</v>
      </c>
      <c r="H58" s="202" t="s">
        <v>118</v>
      </c>
      <c r="K58" s="204"/>
      <c r="L58" s="240"/>
      <c r="M58" s="69"/>
      <c r="N58" s="241"/>
      <c r="O58" s="69"/>
      <c r="P58" s="241"/>
      <c r="Q58" s="69"/>
      <c r="R58" s="204"/>
      <c r="S58" s="204"/>
      <c r="T58" s="204"/>
      <c r="U58" s="204"/>
      <c r="V58" s="204"/>
      <c r="W58" s="204"/>
      <c r="X58" s="204"/>
    </row>
    <row r="59" spans="2:24">
      <c r="B59" s="111" t="s">
        <v>102</v>
      </c>
      <c r="C59" s="252"/>
      <c r="D59" s="202" t="s">
        <v>119</v>
      </c>
      <c r="H59" s="202" t="s">
        <v>118</v>
      </c>
      <c r="K59" s="242"/>
      <c r="L59" s="242"/>
      <c r="M59" s="243"/>
      <c r="N59" s="244"/>
      <c r="O59" s="241"/>
      <c r="P59" s="245"/>
      <c r="Q59" s="204"/>
      <c r="R59" s="204"/>
      <c r="S59" s="204"/>
      <c r="T59" s="204"/>
      <c r="U59" s="204"/>
      <c r="V59" s="204"/>
      <c r="W59" s="204"/>
      <c r="X59" s="204"/>
    </row>
    <row r="60" spans="2:24">
      <c r="K60" s="242"/>
      <c r="L60" s="242"/>
      <c r="M60" s="242"/>
      <c r="N60" s="204"/>
      <c r="O60" s="241"/>
      <c r="P60" s="245"/>
      <c r="Q60" s="204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L61" s="242"/>
      <c r="M61" s="242"/>
      <c r="N61" s="204"/>
      <c r="O61" s="242"/>
      <c r="P61" s="245"/>
      <c r="S61" s="204"/>
      <c r="T61" s="204"/>
      <c r="U61" s="204"/>
      <c r="V61" s="204"/>
      <c r="W61" s="204"/>
      <c r="X61" s="204"/>
    </row>
    <row r="62" spans="2:24">
      <c r="C62" s="247">
        <v>7.0674858624469455E-2</v>
      </c>
      <c r="D62" s="202" t="s">
        <v>54</v>
      </c>
      <c r="K62" s="248"/>
      <c r="L62" s="249"/>
      <c r="M62" s="249"/>
      <c r="O62" s="250"/>
    </row>
    <row r="63" spans="2:24">
      <c r="C63" s="251">
        <v>0.43</v>
      </c>
      <c r="D63" s="202" t="s">
        <v>55</v>
      </c>
    </row>
    <row r="64" spans="2:24" ht="13.5" thickBot="1">
      <c r="D64" s="245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33">C66+1</f>
        <v>2018</v>
      </c>
      <c r="D67" s="57">
        <v>2.1684070430924685E-2</v>
      </c>
      <c r="E67" s="111"/>
      <c r="F67" s="136">
        <f t="shared" ref="F67:F74" si="34">F66+1</f>
        <v>2027</v>
      </c>
      <c r="G67" s="57">
        <v>2.3164081218836952E-2</v>
      </c>
      <c r="H67" s="111"/>
      <c r="I67" s="136">
        <f t="shared" ref="I67:I74" si="35">I66+1</f>
        <v>2036</v>
      </c>
      <c r="J67" s="136"/>
      <c r="K67" s="57">
        <v>2.4311492116604327E-2</v>
      </c>
    </row>
    <row r="68" spans="3:11">
      <c r="C68" s="136">
        <f t="shared" si="33"/>
        <v>2019</v>
      </c>
      <c r="D68" s="57">
        <v>2.0023445288848141E-2</v>
      </c>
      <c r="E68" s="111"/>
      <c r="F68" s="136">
        <f t="shared" si="34"/>
        <v>2028</v>
      </c>
      <c r="G68" s="57">
        <v>2.3269517424980624E-2</v>
      </c>
      <c r="H68" s="111"/>
      <c r="I68" s="136">
        <f t="shared" si="35"/>
        <v>2037</v>
      </c>
      <c r="J68" s="136"/>
      <c r="K68" s="57">
        <v>2.4277391473133791E-2</v>
      </c>
    </row>
    <row r="69" spans="3:11">
      <c r="C69" s="136">
        <f t="shared" si="33"/>
        <v>2020</v>
      </c>
      <c r="D69" s="57">
        <v>2.1423649370385656E-2</v>
      </c>
      <c r="E69" s="111"/>
      <c r="F69" s="136">
        <f t="shared" si="34"/>
        <v>2029</v>
      </c>
      <c r="G69" s="57">
        <v>2.3660062349176059E-2</v>
      </c>
      <c r="H69" s="111"/>
      <c r="I69" s="136">
        <f t="shared" si="35"/>
        <v>2038</v>
      </c>
      <c r="J69" s="136"/>
      <c r="K69" s="57">
        <v>2.4418737348747444E-2</v>
      </c>
    </row>
    <row r="70" spans="3:11">
      <c r="C70" s="136">
        <f t="shared" si="33"/>
        <v>2021</v>
      </c>
      <c r="D70" s="57">
        <v>2.2444603435442634E-2</v>
      </c>
      <c r="E70" s="111"/>
      <c r="F70" s="136">
        <f t="shared" si="34"/>
        <v>2030</v>
      </c>
      <c r="G70" s="57">
        <v>2.3797996946838929E-2</v>
      </c>
      <c r="H70" s="111"/>
      <c r="I70" s="136">
        <f t="shared" si="35"/>
        <v>2039</v>
      </c>
      <c r="J70" s="136"/>
      <c r="K70" s="57">
        <v>2.4490791911648602E-2</v>
      </c>
    </row>
    <row r="71" spans="3:11">
      <c r="C71" s="136">
        <f t="shared" si="33"/>
        <v>2022</v>
      </c>
      <c r="D71" s="57">
        <v>2.2559296067847567E-2</v>
      </c>
      <c r="E71" s="111"/>
      <c r="F71" s="136">
        <f t="shared" si="34"/>
        <v>2031</v>
      </c>
      <c r="G71" s="57">
        <v>2.4014000123530499E-2</v>
      </c>
      <c r="H71" s="111"/>
      <c r="I71" s="136">
        <f t="shared" si="35"/>
        <v>2040</v>
      </c>
      <c r="J71" s="136"/>
      <c r="K71" s="57">
        <v>2.442458536688985E-2</v>
      </c>
    </row>
    <row r="72" spans="3:11" s="204" customFormat="1">
      <c r="C72" s="136">
        <f t="shared" si="33"/>
        <v>2023</v>
      </c>
      <c r="D72" s="57">
        <v>2.3031082544693549E-2</v>
      </c>
      <c r="E72" s="113"/>
      <c r="F72" s="136">
        <f t="shared" si="34"/>
        <v>2032</v>
      </c>
      <c r="G72" s="57">
        <v>2.4075090077113837E-2</v>
      </c>
      <c r="H72" s="113"/>
      <c r="I72" s="136">
        <f t="shared" si="35"/>
        <v>2041</v>
      </c>
      <c r="J72" s="136"/>
      <c r="K72" s="57">
        <v>2.4530694634797623E-2</v>
      </c>
    </row>
    <row r="73" spans="3:11" s="204" customFormat="1">
      <c r="C73" s="136">
        <f t="shared" si="33"/>
        <v>2024</v>
      </c>
      <c r="D73" s="57">
        <v>2.3134274986934988E-2</v>
      </c>
      <c r="E73" s="113"/>
      <c r="F73" s="136">
        <f t="shared" si="34"/>
        <v>2033</v>
      </c>
      <c r="G73" s="57">
        <v>2.4191075903759129E-2</v>
      </c>
      <c r="H73" s="113"/>
      <c r="I73" s="136">
        <f t="shared" si="35"/>
        <v>2042</v>
      </c>
      <c r="J73" s="136"/>
      <c r="K73" s="57">
        <v>2.4630996146588036E-2</v>
      </c>
    </row>
    <row r="74" spans="3:11" s="204" customFormat="1">
      <c r="C74" s="136">
        <f t="shared" si="33"/>
        <v>2025</v>
      </c>
      <c r="D74" s="57">
        <v>2.3159080336675242E-2</v>
      </c>
      <c r="E74" s="113"/>
      <c r="F74" s="136">
        <f t="shared" si="34"/>
        <v>2034</v>
      </c>
      <c r="G74" s="57">
        <v>2.4219456505286896E-2</v>
      </c>
      <c r="H74" s="113"/>
      <c r="I74" s="136">
        <f t="shared" si="35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5" width="9.33203125" style="202"/>
    <col min="16" max="16" width="0" style="202" hidden="1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123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38%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108</v>
      </c>
      <c r="G5" s="19" t="s">
        <v>13</v>
      </c>
      <c r="H5" s="206" t="s">
        <v>109</v>
      </c>
      <c r="I5" s="19" t="s">
        <v>73</v>
      </c>
      <c r="J5" s="19" t="s">
        <v>73</v>
      </c>
      <c r="K5" s="206" t="s">
        <v>110</v>
      </c>
      <c r="P5" s="206" t="s">
        <v>109</v>
      </c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8" ht="6" customHeight="1">
      <c r="K8" s="204"/>
    </row>
    <row r="9" spans="2:18" ht="15.75">
      <c r="B9" s="60" t="str">
        <f>C52</f>
        <v>2017 IRP Update ID Wind Resource - 38%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1811.0329095752811</v>
      </c>
      <c r="D10" s="213">
        <f>C10*$C$62</f>
        <v>127.99449484849457</v>
      </c>
      <c r="E10" s="213">
        <f>C56</f>
        <v>37.565582271006477</v>
      </c>
      <c r="F10" s="214">
        <f t="shared" ref="F10:F36" si="0">(D10+E10)/(8.76*$C$63)</f>
        <v>49.735663638398542</v>
      </c>
      <c r="G10" s="214">
        <f>C58</f>
        <v>0</v>
      </c>
      <c r="H10" s="261">
        <f>C59</f>
        <v>0</v>
      </c>
      <c r="I10" s="215">
        <f>F10+H10+G10</f>
        <v>49.735663638398542</v>
      </c>
      <c r="J10" s="215">
        <f>ROUND(I10*$C$63*8.76,2)</f>
        <v>165.56</v>
      </c>
      <c r="K10" s="213">
        <f>$C$57</f>
        <v>0.57299999999999995</v>
      </c>
      <c r="N10" s="216"/>
      <c r="P10" s="254">
        <f>$C$59</f>
        <v>0</v>
      </c>
    </row>
    <row r="11" spans="2:18">
      <c r="B11" s="211">
        <f t="shared" ref="B11:B36" si="1">B10+1</f>
        <v>2017</v>
      </c>
      <c r="C11" s="217"/>
      <c r="D11" s="213">
        <f>ROUND(D10*(1+$D66),2)</f>
        <v>130.82</v>
      </c>
      <c r="E11" s="213">
        <f>ROUND(E10*(1+$D66),2)</f>
        <v>38.4</v>
      </c>
      <c r="F11" s="214">
        <f t="shared" si="0"/>
        <v>50.835135784667152</v>
      </c>
      <c r="G11" s="213">
        <f>ROUND(G10*(1+$D66),2)</f>
        <v>0</v>
      </c>
      <c r="H11" s="213">
        <f>ROUND(H10*(1+$D66),2)</f>
        <v>0</v>
      </c>
      <c r="I11" s="215">
        <f>F11+H11+G11</f>
        <v>50.835135784667152</v>
      </c>
      <c r="J11" s="215">
        <f t="shared" ref="J11:J36" si="2">ROUND(I11*$C$63*8.76,2)</f>
        <v>169.22</v>
      </c>
      <c r="K11" s="213">
        <f>ROUND(K10*(1+$D66),2)</f>
        <v>0.59</v>
      </c>
      <c r="N11" s="216"/>
      <c r="P11" s="254">
        <f>ROUND(P10*(1+$D66),2)</f>
        <v>0</v>
      </c>
    </row>
    <row r="12" spans="2:18">
      <c r="B12" s="224">
        <f t="shared" si="1"/>
        <v>2018</v>
      </c>
      <c r="C12" s="225"/>
      <c r="D12" s="213">
        <f t="shared" ref="D12:G19" si="3">ROUND(D11*(1+$D67),2)</f>
        <v>133.66</v>
      </c>
      <c r="E12" s="213">
        <f t="shared" si="3"/>
        <v>39.229999999999997</v>
      </c>
      <c r="F12" s="215">
        <f t="shared" si="0"/>
        <v>51.937635183850034</v>
      </c>
      <c r="G12" s="213">
        <f t="shared" si="3"/>
        <v>0</v>
      </c>
      <c r="H12" s="213">
        <f t="shared" ref="H12" si="4">ROUND(H11*(1+$D67),2)</f>
        <v>0</v>
      </c>
      <c r="I12" s="215">
        <f t="shared" ref="I12:I36" si="5">F12+H12+G12</f>
        <v>51.937635183850034</v>
      </c>
      <c r="J12" s="215">
        <f t="shared" si="2"/>
        <v>172.89</v>
      </c>
      <c r="K12" s="213">
        <f t="shared" ref="K12:K19" si="6">ROUND(K11*(1+$D67),2)</f>
        <v>0.6</v>
      </c>
      <c r="L12" s="204"/>
      <c r="N12" s="216"/>
      <c r="P12" s="254">
        <f t="shared" ref="P12:P19" si="7">ROUND(P11*(1+$D67),2)</f>
        <v>0</v>
      </c>
    </row>
    <row r="13" spans="2:18">
      <c r="B13" s="224">
        <f t="shared" si="1"/>
        <v>2019</v>
      </c>
      <c r="C13" s="225"/>
      <c r="D13" s="213">
        <f t="shared" si="3"/>
        <v>136.34</v>
      </c>
      <c r="E13" s="213">
        <f t="shared" si="3"/>
        <v>40.020000000000003</v>
      </c>
      <c r="F13" s="215">
        <f t="shared" si="0"/>
        <v>52.980052871905798</v>
      </c>
      <c r="G13" s="213">
        <f t="shared" si="3"/>
        <v>0</v>
      </c>
      <c r="H13" s="213">
        <f t="shared" ref="H13" si="8">ROUND(H12*(1+$D68),2)</f>
        <v>0</v>
      </c>
      <c r="I13" s="215">
        <f t="shared" si="5"/>
        <v>52.980052871905798</v>
      </c>
      <c r="J13" s="215">
        <f t="shared" si="2"/>
        <v>176.36</v>
      </c>
      <c r="K13" s="213">
        <f t="shared" si="6"/>
        <v>0.61</v>
      </c>
      <c r="L13" s="204"/>
      <c r="N13" s="216"/>
      <c r="P13" s="254">
        <f t="shared" si="7"/>
        <v>0</v>
      </c>
    </row>
    <row r="14" spans="2:18">
      <c r="B14" s="224">
        <f t="shared" si="1"/>
        <v>2020</v>
      </c>
      <c r="C14" s="225"/>
      <c r="D14" s="213">
        <f t="shared" si="3"/>
        <v>139.26</v>
      </c>
      <c r="E14" s="213">
        <f t="shared" si="3"/>
        <v>40.880000000000003</v>
      </c>
      <c r="F14" s="215">
        <f t="shared" si="0"/>
        <v>54.115597212208606</v>
      </c>
      <c r="G14" s="213">
        <f t="shared" si="3"/>
        <v>0</v>
      </c>
      <c r="H14" s="213">
        <f t="shared" ref="H14" si="9">ROUND(H13*(1+$D69),2)</f>
        <v>0</v>
      </c>
      <c r="I14" s="215">
        <f t="shared" si="5"/>
        <v>54.115597212208606</v>
      </c>
      <c r="J14" s="215">
        <f t="shared" si="2"/>
        <v>180.14</v>
      </c>
      <c r="K14" s="213">
        <f t="shared" si="6"/>
        <v>0.62</v>
      </c>
      <c r="L14" s="204"/>
      <c r="N14" s="216"/>
      <c r="O14" s="221"/>
      <c r="P14" s="254">
        <f t="shared" si="7"/>
        <v>0</v>
      </c>
      <c r="Q14" s="222"/>
      <c r="R14" s="223"/>
    </row>
    <row r="15" spans="2:18">
      <c r="B15" s="224">
        <f t="shared" si="1"/>
        <v>2021</v>
      </c>
      <c r="C15" s="225"/>
      <c r="D15" s="213">
        <f t="shared" si="3"/>
        <v>142.38999999999999</v>
      </c>
      <c r="E15" s="213">
        <f t="shared" si="3"/>
        <v>41.8</v>
      </c>
      <c r="F15" s="215">
        <f t="shared" si="0"/>
        <v>55.332251862533049</v>
      </c>
      <c r="G15" s="213">
        <f t="shared" si="3"/>
        <v>0</v>
      </c>
      <c r="H15" s="213">
        <f t="shared" ref="H15" si="10">ROUND(H14*(1+$D70),2)</f>
        <v>0</v>
      </c>
      <c r="I15" s="215">
        <f t="shared" si="5"/>
        <v>55.332251862533049</v>
      </c>
      <c r="J15" s="215">
        <f t="shared" si="2"/>
        <v>184.19</v>
      </c>
      <c r="K15" s="213">
        <f t="shared" si="6"/>
        <v>0.63</v>
      </c>
      <c r="L15" s="204"/>
      <c r="N15" s="222"/>
      <c r="O15" s="222"/>
      <c r="P15" s="254">
        <f t="shared" si="7"/>
        <v>0</v>
      </c>
      <c r="Q15" s="222"/>
      <c r="R15" s="223"/>
    </row>
    <row r="16" spans="2:18">
      <c r="B16" s="224">
        <f t="shared" si="1"/>
        <v>2022</v>
      </c>
      <c r="C16" s="225"/>
      <c r="D16" s="213">
        <f t="shared" si="3"/>
        <v>145.6</v>
      </c>
      <c r="E16" s="213">
        <f t="shared" si="3"/>
        <v>42.74</v>
      </c>
      <c r="F16" s="215">
        <f t="shared" si="0"/>
        <v>56.578947368421055</v>
      </c>
      <c r="G16" s="213">
        <f t="shared" si="3"/>
        <v>0</v>
      </c>
      <c r="H16" s="213">
        <f t="shared" ref="H16" si="11">ROUND(H15*(1+$D71),2)</f>
        <v>0</v>
      </c>
      <c r="I16" s="215">
        <f t="shared" si="5"/>
        <v>56.578947368421055</v>
      </c>
      <c r="J16" s="215">
        <f t="shared" si="2"/>
        <v>188.34</v>
      </c>
      <c r="K16" s="213">
        <f t="shared" si="6"/>
        <v>0.64</v>
      </c>
      <c r="L16" s="204"/>
      <c r="N16" s="216"/>
      <c r="P16" s="254">
        <f t="shared" si="7"/>
        <v>0</v>
      </c>
    </row>
    <row r="17" spans="2:16">
      <c r="B17" s="224">
        <f t="shared" si="1"/>
        <v>2023</v>
      </c>
      <c r="C17" s="225"/>
      <c r="D17" s="213">
        <f t="shared" si="3"/>
        <v>148.94999999999999</v>
      </c>
      <c r="E17" s="213">
        <f t="shared" si="3"/>
        <v>43.72</v>
      </c>
      <c r="F17" s="215">
        <f t="shared" si="0"/>
        <v>57.879716414323482</v>
      </c>
      <c r="G17" s="213">
        <f t="shared" si="3"/>
        <v>0</v>
      </c>
      <c r="H17" s="213">
        <f t="shared" ref="H17" si="12">ROUND(H16*(1+$D72),2)</f>
        <v>0</v>
      </c>
      <c r="I17" s="215">
        <f t="shared" si="5"/>
        <v>57.879716414323482</v>
      </c>
      <c r="J17" s="215">
        <f t="shared" si="2"/>
        <v>192.67</v>
      </c>
      <c r="K17" s="213">
        <f t="shared" si="6"/>
        <v>0.65</v>
      </c>
      <c r="L17" s="204"/>
      <c r="N17" s="216"/>
      <c r="O17" s="221"/>
      <c r="P17" s="254">
        <f t="shared" si="7"/>
        <v>0</v>
      </c>
    </row>
    <row r="18" spans="2:16">
      <c r="B18" s="224">
        <f t="shared" si="1"/>
        <v>2024</v>
      </c>
      <c r="C18" s="225"/>
      <c r="D18" s="213">
        <f t="shared" si="3"/>
        <v>152.4</v>
      </c>
      <c r="E18" s="213">
        <f t="shared" si="3"/>
        <v>44.73</v>
      </c>
      <c r="F18" s="215">
        <f t="shared" si="0"/>
        <v>59.219538572458546</v>
      </c>
      <c r="G18" s="213">
        <f t="shared" si="3"/>
        <v>0</v>
      </c>
      <c r="H18" s="213">
        <f t="shared" ref="H18" si="13">ROUND(H17*(1+$D73),2)</f>
        <v>0</v>
      </c>
      <c r="I18" s="215">
        <f t="shared" si="5"/>
        <v>59.219538572458546</v>
      </c>
      <c r="J18" s="215">
        <f t="shared" si="2"/>
        <v>197.13</v>
      </c>
      <c r="K18" s="213">
        <f t="shared" si="6"/>
        <v>0.67</v>
      </c>
      <c r="L18" s="204"/>
      <c r="N18" s="216"/>
      <c r="O18" s="221"/>
      <c r="P18" s="254">
        <f t="shared" si="7"/>
        <v>0</v>
      </c>
    </row>
    <row r="19" spans="2:16">
      <c r="B19" s="224">
        <f t="shared" si="1"/>
        <v>2025</v>
      </c>
      <c r="C19" s="225"/>
      <c r="D19" s="213">
        <f t="shared" si="3"/>
        <v>155.93</v>
      </c>
      <c r="E19" s="213">
        <f t="shared" si="3"/>
        <v>45.77</v>
      </c>
      <c r="F19" s="215">
        <f t="shared" si="0"/>
        <v>60.592405671713543</v>
      </c>
      <c r="G19" s="213">
        <f t="shared" si="3"/>
        <v>0</v>
      </c>
      <c r="H19" s="213">
        <f t="shared" ref="H19" si="14">ROUND(H18*(1+$D74),2)</f>
        <v>0</v>
      </c>
      <c r="I19" s="215">
        <f t="shared" si="5"/>
        <v>60.592405671713543</v>
      </c>
      <c r="J19" s="215">
        <f t="shared" si="2"/>
        <v>201.7</v>
      </c>
      <c r="K19" s="213">
        <f t="shared" si="6"/>
        <v>0.69</v>
      </c>
      <c r="L19" s="204"/>
      <c r="N19" s="216"/>
      <c r="O19" s="221"/>
      <c r="P19" s="254">
        <f t="shared" si="7"/>
        <v>0</v>
      </c>
    </row>
    <row r="20" spans="2:16">
      <c r="B20" s="224">
        <f t="shared" si="1"/>
        <v>2026</v>
      </c>
      <c r="C20" s="225"/>
      <c r="D20" s="213">
        <f>ROUND(D19*(1+$G66),2)</f>
        <v>159.51</v>
      </c>
      <c r="E20" s="213">
        <f>ROUND(E19*(1+$G66),2)</f>
        <v>46.82</v>
      </c>
      <c r="F20" s="215">
        <f t="shared" si="0"/>
        <v>61.983297284306659</v>
      </c>
      <c r="G20" s="213">
        <f>ROUND(G19*(1+$G66),2)</f>
        <v>0</v>
      </c>
      <c r="H20" s="213">
        <f>ROUND(H19*(1+$G66),2)</f>
        <v>0</v>
      </c>
      <c r="I20" s="215">
        <f t="shared" si="5"/>
        <v>61.983297284306659</v>
      </c>
      <c r="J20" s="215">
        <f t="shared" si="2"/>
        <v>206.33</v>
      </c>
      <c r="K20" s="213">
        <f>ROUND(K19*(1+$G66),2)</f>
        <v>0.71</v>
      </c>
      <c r="L20" s="204"/>
      <c r="N20" s="216"/>
      <c r="O20" s="221"/>
      <c r="P20" s="254">
        <f>ROUND(P19*(1+$G66),2)</f>
        <v>0</v>
      </c>
    </row>
    <row r="21" spans="2:16">
      <c r="B21" s="224">
        <f t="shared" si="1"/>
        <v>2027</v>
      </c>
      <c r="C21" s="225"/>
      <c r="D21" s="213">
        <f t="shared" ref="D21:G28" si="15">ROUND(D20*(1+$G67),2)</f>
        <v>163.19999999999999</v>
      </c>
      <c r="E21" s="213">
        <f t="shared" si="15"/>
        <v>47.9</v>
      </c>
      <c r="F21" s="215">
        <f t="shared" si="0"/>
        <v>63.41624609468878</v>
      </c>
      <c r="G21" s="213">
        <f t="shared" si="15"/>
        <v>0</v>
      </c>
      <c r="H21" s="213">
        <f t="shared" ref="H21" si="16">ROUND(H20*(1+$G67),2)</f>
        <v>0</v>
      </c>
      <c r="I21" s="215">
        <f t="shared" si="5"/>
        <v>63.41624609468878</v>
      </c>
      <c r="J21" s="215">
        <f t="shared" si="2"/>
        <v>211.1</v>
      </c>
      <c r="K21" s="213">
        <f t="shared" ref="K21:K28" si="17">ROUND(K20*(1+$G67),2)</f>
        <v>0.73</v>
      </c>
      <c r="L21" s="204"/>
      <c r="N21" s="216"/>
      <c r="O21" s="221"/>
      <c r="P21" s="254">
        <f t="shared" ref="P21:P28" si="18">ROUND(P20*(1+$G67),2)</f>
        <v>0</v>
      </c>
    </row>
    <row r="22" spans="2:16">
      <c r="B22" s="224">
        <f t="shared" si="1"/>
        <v>2028</v>
      </c>
      <c r="C22" s="225"/>
      <c r="D22" s="213">
        <f t="shared" si="15"/>
        <v>167</v>
      </c>
      <c r="E22" s="213">
        <f t="shared" si="15"/>
        <v>49.01</v>
      </c>
      <c r="F22" s="215">
        <f t="shared" si="0"/>
        <v>64.891252102859895</v>
      </c>
      <c r="G22" s="213">
        <f t="shared" si="15"/>
        <v>0</v>
      </c>
      <c r="H22" s="213">
        <f t="shared" ref="H22" si="19">ROUND(H21*(1+$G68),2)</f>
        <v>0</v>
      </c>
      <c r="I22" s="215">
        <f t="shared" si="5"/>
        <v>64.891252102859895</v>
      </c>
      <c r="J22" s="215">
        <f t="shared" si="2"/>
        <v>216.01</v>
      </c>
      <c r="K22" s="213">
        <f t="shared" si="17"/>
        <v>0.75</v>
      </c>
      <c r="L22" s="204"/>
      <c r="N22" s="216"/>
      <c r="O22" s="221"/>
      <c r="P22" s="254">
        <f t="shared" si="18"/>
        <v>0</v>
      </c>
    </row>
    <row r="23" spans="2:16">
      <c r="B23" s="224">
        <f t="shared" si="1"/>
        <v>2029</v>
      </c>
      <c r="C23" s="225"/>
      <c r="D23" s="213">
        <f t="shared" si="15"/>
        <v>170.95</v>
      </c>
      <c r="E23" s="213">
        <f t="shared" si="15"/>
        <v>50.17</v>
      </c>
      <c r="F23" s="215">
        <f t="shared" si="0"/>
        <v>66.426339822158141</v>
      </c>
      <c r="G23" s="213">
        <f t="shared" si="15"/>
        <v>0</v>
      </c>
      <c r="H23" s="213">
        <f t="shared" ref="H23" si="20">ROUND(H22*(1+$G69),2)</f>
        <v>0</v>
      </c>
      <c r="I23" s="215">
        <f t="shared" si="5"/>
        <v>66.426339822158141</v>
      </c>
      <c r="J23" s="215">
        <f t="shared" si="2"/>
        <v>221.12</v>
      </c>
      <c r="K23" s="213">
        <f t="shared" si="17"/>
        <v>0.77</v>
      </c>
      <c r="L23" s="204"/>
      <c r="N23" s="216"/>
      <c r="O23" s="221"/>
      <c r="P23" s="254">
        <f t="shared" si="18"/>
        <v>0</v>
      </c>
    </row>
    <row r="24" spans="2:16">
      <c r="B24" s="224">
        <f t="shared" si="1"/>
        <v>2030</v>
      </c>
      <c r="C24" s="225"/>
      <c r="D24" s="213">
        <f t="shared" si="15"/>
        <v>175.02</v>
      </c>
      <c r="E24" s="213">
        <f t="shared" si="15"/>
        <v>51.36</v>
      </c>
      <c r="F24" s="215">
        <f t="shared" si="0"/>
        <v>68.006488824801735</v>
      </c>
      <c r="G24" s="213">
        <f t="shared" si="15"/>
        <v>0</v>
      </c>
      <c r="H24" s="213">
        <f t="shared" ref="H24" si="21">ROUND(H23*(1+$G70),2)</f>
        <v>0</v>
      </c>
      <c r="I24" s="215">
        <f t="shared" si="5"/>
        <v>68.006488824801735</v>
      </c>
      <c r="J24" s="215">
        <f t="shared" si="2"/>
        <v>226.38</v>
      </c>
      <c r="K24" s="213">
        <f t="shared" si="17"/>
        <v>0.79</v>
      </c>
      <c r="L24" s="204"/>
      <c r="N24" s="216"/>
      <c r="O24" s="221"/>
      <c r="P24" s="254">
        <f t="shared" si="18"/>
        <v>0</v>
      </c>
    </row>
    <row r="25" spans="2:16">
      <c r="B25" s="224">
        <f t="shared" si="1"/>
        <v>2031</v>
      </c>
      <c r="C25" s="225"/>
      <c r="D25" s="213">
        <f t="shared" si="15"/>
        <v>179.22</v>
      </c>
      <c r="E25" s="213">
        <f t="shared" si="15"/>
        <v>52.59</v>
      </c>
      <c r="F25" s="215">
        <f t="shared" si="0"/>
        <v>69.637707281903388</v>
      </c>
      <c r="G25" s="213">
        <f t="shared" si="15"/>
        <v>0</v>
      </c>
      <c r="H25" s="213">
        <f t="shared" ref="H25" si="22">ROUND(H24*(1+$G71),2)</f>
        <v>0</v>
      </c>
      <c r="I25" s="215">
        <f t="shared" si="5"/>
        <v>69.637707281903388</v>
      </c>
      <c r="J25" s="215">
        <f t="shared" si="2"/>
        <v>231.81</v>
      </c>
      <c r="K25" s="213">
        <f t="shared" si="17"/>
        <v>0.81</v>
      </c>
      <c r="L25" s="204"/>
      <c r="N25" s="216"/>
      <c r="O25" s="221"/>
      <c r="P25" s="254">
        <f t="shared" si="18"/>
        <v>0</v>
      </c>
    </row>
    <row r="26" spans="2:16">
      <c r="B26" s="224">
        <f t="shared" si="1"/>
        <v>2032</v>
      </c>
      <c r="C26" s="225"/>
      <c r="D26" s="213">
        <f t="shared" si="15"/>
        <v>183.53</v>
      </c>
      <c r="E26" s="213">
        <f t="shared" si="15"/>
        <v>53.86</v>
      </c>
      <c r="F26" s="215">
        <f t="shared" si="0"/>
        <v>71.313987022350403</v>
      </c>
      <c r="G26" s="213">
        <f t="shared" si="15"/>
        <v>0</v>
      </c>
      <c r="H26" s="213">
        <f t="shared" ref="H26" si="23">ROUND(H25*(1+$G72),2)</f>
        <v>0</v>
      </c>
      <c r="I26" s="215">
        <f t="shared" si="5"/>
        <v>71.313987022350403</v>
      </c>
      <c r="J26" s="215">
        <f t="shared" si="2"/>
        <v>237.39</v>
      </c>
      <c r="K26" s="213">
        <f t="shared" si="17"/>
        <v>0.83</v>
      </c>
      <c r="L26" s="204"/>
      <c r="N26" s="216"/>
      <c r="O26" s="221"/>
      <c r="P26" s="254">
        <f t="shared" si="18"/>
        <v>0</v>
      </c>
    </row>
    <row r="27" spans="2:16">
      <c r="B27" s="224">
        <f t="shared" si="1"/>
        <v>2033</v>
      </c>
      <c r="C27" s="225"/>
      <c r="D27" s="213">
        <f t="shared" si="15"/>
        <v>187.97</v>
      </c>
      <c r="E27" s="213">
        <f t="shared" si="15"/>
        <v>55.16</v>
      </c>
      <c r="F27" s="215">
        <f t="shared" si="0"/>
        <v>73.038332131699121</v>
      </c>
      <c r="G27" s="213">
        <f t="shared" si="15"/>
        <v>0</v>
      </c>
      <c r="H27" s="213">
        <f t="shared" ref="H27" si="24">ROUND(H26*(1+$G73),2)</f>
        <v>0</v>
      </c>
      <c r="I27" s="215">
        <f t="shared" si="5"/>
        <v>73.038332131699121</v>
      </c>
      <c r="J27" s="215">
        <f t="shared" si="2"/>
        <v>243.13</v>
      </c>
      <c r="K27" s="213">
        <f t="shared" si="17"/>
        <v>0.85</v>
      </c>
      <c r="L27" s="204"/>
      <c r="P27" s="254">
        <f t="shared" si="18"/>
        <v>0</v>
      </c>
    </row>
    <row r="28" spans="2:16">
      <c r="B28" s="224">
        <f t="shared" si="1"/>
        <v>2034</v>
      </c>
      <c r="C28" s="225"/>
      <c r="D28" s="213">
        <f t="shared" si="15"/>
        <v>192.52</v>
      </c>
      <c r="E28" s="213">
        <f t="shared" si="15"/>
        <v>56.5</v>
      </c>
      <c r="F28" s="215">
        <f t="shared" si="0"/>
        <v>74.807738524393187</v>
      </c>
      <c r="G28" s="213">
        <f t="shared" si="15"/>
        <v>0</v>
      </c>
      <c r="H28" s="213">
        <f t="shared" ref="H28" si="25">ROUND(H27*(1+$G74),2)</f>
        <v>0</v>
      </c>
      <c r="I28" s="215">
        <f t="shared" si="5"/>
        <v>74.807738524393187</v>
      </c>
      <c r="J28" s="215">
        <f t="shared" si="2"/>
        <v>249.02</v>
      </c>
      <c r="K28" s="213">
        <f t="shared" si="17"/>
        <v>0.87</v>
      </c>
      <c r="L28" s="204"/>
      <c r="P28" s="254">
        <f t="shared" si="18"/>
        <v>0</v>
      </c>
    </row>
    <row r="29" spans="2:16">
      <c r="B29" s="224">
        <f t="shared" si="1"/>
        <v>2035</v>
      </c>
      <c r="C29" s="225"/>
      <c r="D29" s="213">
        <f t="shared" ref="D29:E36" si="26">ROUND(D28*(1+$K66),2)</f>
        <v>197.17</v>
      </c>
      <c r="E29" s="213">
        <f t="shared" si="26"/>
        <v>57.87</v>
      </c>
      <c r="F29" s="215">
        <f t="shared" si="0"/>
        <v>76.616198029319875</v>
      </c>
      <c r="G29" s="213">
        <f t="shared" ref="G29:H36" si="27">ROUND(G28*(1+$K66),2)</f>
        <v>0</v>
      </c>
      <c r="H29" s="213">
        <f t="shared" si="27"/>
        <v>0</v>
      </c>
      <c r="I29" s="215">
        <f t="shared" si="5"/>
        <v>76.616198029319875</v>
      </c>
      <c r="J29" s="215">
        <f t="shared" si="2"/>
        <v>255.04</v>
      </c>
      <c r="K29" s="213">
        <f>ROUND(K28*(1+$K66),2)</f>
        <v>0.89</v>
      </c>
      <c r="L29" s="204"/>
      <c r="P29" s="254">
        <f>ROUND(P28*(1+$K66),2)</f>
        <v>0</v>
      </c>
    </row>
    <row r="30" spans="2:16">
      <c r="B30" s="224">
        <f t="shared" si="1"/>
        <v>2036</v>
      </c>
      <c r="C30" s="225"/>
      <c r="D30" s="213">
        <f t="shared" si="26"/>
        <v>201.96</v>
      </c>
      <c r="E30" s="213">
        <f t="shared" si="26"/>
        <v>59.28</v>
      </c>
      <c r="F30" s="215">
        <f t="shared" si="0"/>
        <v>78.478731074261006</v>
      </c>
      <c r="G30" s="213">
        <f t="shared" si="27"/>
        <v>0</v>
      </c>
      <c r="H30" s="213">
        <f t="shared" si="27"/>
        <v>0</v>
      </c>
      <c r="I30" s="215">
        <f t="shared" si="5"/>
        <v>78.478731074261006</v>
      </c>
      <c r="J30" s="215">
        <f t="shared" si="2"/>
        <v>261.24</v>
      </c>
      <c r="K30" s="213">
        <f t="shared" ref="K30:K36" si="28">ROUND(K29*(1+$K67),2)</f>
        <v>0.91</v>
      </c>
      <c r="L30" s="204"/>
      <c r="P30" s="254">
        <f t="shared" ref="P30:P36" si="29">ROUND(P29*(1+$K67),2)</f>
        <v>0</v>
      </c>
    </row>
    <row r="31" spans="2:16">
      <c r="B31" s="224">
        <f t="shared" si="1"/>
        <v>2037</v>
      </c>
      <c r="C31" s="225"/>
      <c r="D31" s="213">
        <f t="shared" si="26"/>
        <v>206.86</v>
      </c>
      <c r="E31" s="213">
        <f t="shared" si="26"/>
        <v>60.72</v>
      </c>
      <c r="F31" s="215">
        <f t="shared" si="0"/>
        <v>80.383321316991129</v>
      </c>
      <c r="G31" s="213">
        <f t="shared" si="27"/>
        <v>0</v>
      </c>
      <c r="H31" s="213">
        <f t="shared" si="27"/>
        <v>0</v>
      </c>
      <c r="I31" s="215">
        <f t="shared" si="5"/>
        <v>80.383321316991129</v>
      </c>
      <c r="J31" s="215">
        <f t="shared" si="2"/>
        <v>267.58</v>
      </c>
      <c r="K31" s="213">
        <f t="shared" si="28"/>
        <v>0.93</v>
      </c>
      <c r="L31" s="204"/>
      <c r="P31" s="254">
        <f t="shared" si="29"/>
        <v>0</v>
      </c>
    </row>
    <row r="32" spans="2:16">
      <c r="B32" s="224">
        <f t="shared" si="1"/>
        <v>2038</v>
      </c>
      <c r="C32" s="225"/>
      <c r="D32" s="213">
        <f t="shared" si="26"/>
        <v>211.91</v>
      </c>
      <c r="E32" s="213">
        <f t="shared" si="26"/>
        <v>62.2</v>
      </c>
      <c r="F32" s="215">
        <f t="shared" si="0"/>
        <v>82.344989185292008</v>
      </c>
      <c r="G32" s="213">
        <f t="shared" si="27"/>
        <v>0</v>
      </c>
      <c r="H32" s="213">
        <f t="shared" si="27"/>
        <v>0</v>
      </c>
      <c r="I32" s="215">
        <f t="shared" si="5"/>
        <v>82.344989185292008</v>
      </c>
      <c r="J32" s="215">
        <f t="shared" si="2"/>
        <v>274.11</v>
      </c>
      <c r="K32" s="213">
        <f t="shared" si="28"/>
        <v>0.95</v>
      </c>
      <c r="L32" s="204"/>
      <c r="P32" s="254">
        <f t="shared" si="29"/>
        <v>0</v>
      </c>
    </row>
    <row r="33" spans="2:16">
      <c r="B33" s="224">
        <f t="shared" si="1"/>
        <v>2039</v>
      </c>
      <c r="C33" s="225"/>
      <c r="D33" s="213">
        <f t="shared" si="26"/>
        <v>217.1</v>
      </c>
      <c r="E33" s="213">
        <f t="shared" si="26"/>
        <v>63.72</v>
      </c>
      <c r="F33" s="215">
        <f t="shared" si="0"/>
        <v>84.360730593607315</v>
      </c>
      <c r="G33" s="213">
        <f t="shared" si="27"/>
        <v>0</v>
      </c>
      <c r="H33" s="213">
        <f t="shared" si="27"/>
        <v>0</v>
      </c>
      <c r="I33" s="215">
        <f t="shared" si="5"/>
        <v>84.360730593607315</v>
      </c>
      <c r="J33" s="215">
        <f t="shared" si="2"/>
        <v>280.82</v>
      </c>
      <c r="K33" s="213">
        <f t="shared" si="28"/>
        <v>0.97</v>
      </c>
      <c r="L33" s="204"/>
      <c r="P33" s="254">
        <f t="shared" si="29"/>
        <v>0</v>
      </c>
    </row>
    <row r="34" spans="2:16">
      <c r="B34" s="224">
        <f t="shared" si="1"/>
        <v>2040</v>
      </c>
      <c r="C34" s="225"/>
      <c r="D34" s="213">
        <f t="shared" si="26"/>
        <v>222.4</v>
      </c>
      <c r="E34" s="213">
        <f t="shared" si="26"/>
        <v>65.28</v>
      </c>
      <c r="F34" s="215">
        <f t="shared" si="0"/>
        <v>86.421533285267969</v>
      </c>
      <c r="G34" s="213">
        <f t="shared" si="27"/>
        <v>0</v>
      </c>
      <c r="H34" s="213">
        <f t="shared" si="27"/>
        <v>0</v>
      </c>
      <c r="I34" s="215">
        <f t="shared" si="5"/>
        <v>86.421533285267969</v>
      </c>
      <c r="J34" s="215">
        <f t="shared" si="2"/>
        <v>287.68</v>
      </c>
      <c r="K34" s="213">
        <f t="shared" si="28"/>
        <v>0.99</v>
      </c>
      <c r="L34" s="204"/>
      <c r="P34" s="254">
        <f t="shared" si="29"/>
        <v>0</v>
      </c>
    </row>
    <row r="35" spans="2:16">
      <c r="B35" s="224">
        <f t="shared" si="1"/>
        <v>2041</v>
      </c>
      <c r="C35" s="225"/>
      <c r="D35" s="213">
        <f t="shared" si="26"/>
        <v>227.86</v>
      </c>
      <c r="E35" s="213">
        <f t="shared" si="26"/>
        <v>66.88</v>
      </c>
      <c r="F35" s="215">
        <f t="shared" si="0"/>
        <v>88.542417688055764</v>
      </c>
      <c r="G35" s="213">
        <f t="shared" si="27"/>
        <v>0</v>
      </c>
      <c r="H35" s="213">
        <f t="shared" si="27"/>
        <v>0</v>
      </c>
      <c r="I35" s="215">
        <f t="shared" si="5"/>
        <v>88.542417688055764</v>
      </c>
      <c r="J35" s="215">
        <f t="shared" si="2"/>
        <v>294.74</v>
      </c>
      <c r="K35" s="213">
        <f t="shared" si="28"/>
        <v>1.01</v>
      </c>
      <c r="L35" s="204"/>
      <c r="P35" s="254">
        <f t="shared" si="29"/>
        <v>0</v>
      </c>
    </row>
    <row r="36" spans="2:16">
      <c r="B36" s="224">
        <f t="shared" si="1"/>
        <v>2042</v>
      </c>
      <c r="C36" s="225"/>
      <c r="D36" s="213">
        <f t="shared" si="26"/>
        <v>233.47</v>
      </c>
      <c r="E36" s="213">
        <f t="shared" si="26"/>
        <v>68.53</v>
      </c>
      <c r="F36" s="215">
        <f t="shared" si="0"/>
        <v>90.723383801970684</v>
      </c>
      <c r="G36" s="213">
        <f t="shared" si="27"/>
        <v>0</v>
      </c>
      <c r="H36" s="213">
        <f t="shared" si="27"/>
        <v>0</v>
      </c>
      <c r="I36" s="215">
        <f t="shared" si="5"/>
        <v>90.723383801970684</v>
      </c>
      <c r="J36" s="215">
        <f t="shared" si="2"/>
        <v>302</v>
      </c>
      <c r="K36" s="213">
        <f t="shared" si="28"/>
        <v>1.03</v>
      </c>
      <c r="L36" s="204"/>
      <c r="P36" s="254">
        <f t="shared" si="29"/>
        <v>0</v>
      </c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111</v>
      </c>
      <c r="C44" s="230" t="s">
        <v>112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113</v>
      </c>
    </row>
    <row r="46" spans="2:16">
      <c r="C46" s="230" t="str">
        <f>D7</f>
        <v>(b)</v>
      </c>
      <c r="D46" s="215" t="str">
        <f>"= "&amp;C7&amp;" x "&amp;C62</f>
        <v>= (a) x 0.0706748586244695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38.0%)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Update ID Wind Resource - 38%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114</v>
      </c>
      <c r="D53" s="236" t="s">
        <v>115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102</v>
      </c>
      <c r="C55" s="238">
        <v>1811.0329095752811</v>
      </c>
      <c r="D55" s="202" t="s">
        <v>113</v>
      </c>
      <c r="H55" s="202" t="s">
        <v>9</v>
      </c>
    </row>
    <row r="56" spans="2:24">
      <c r="B56" s="111" t="s">
        <v>102</v>
      </c>
      <c r="C56" s="239">
        <v>37.565582271006477</v>
      </c>
      <c r="D56" s="202" t="s">
        <v>116</v>
      </c>
      <c r="H56" s="202" t="s">
        <v>9</v>
      </c>
    </row>
    <row r="57" spans="2:24">
      <c r="B57" s="111" t="s">
        <v>102</v>
      </c>
      <c r="C57" s="244">
        <v>0.57299999999999995</v>
      </c>
      <c r="D57" s="202" t="s">
        <v>121</v>
      </c>
      <c r="H57" s="202" t="s">
        <v>118</v>
      </c>
    </row>
    <row r="58" spans="2:24">
      <c r="B58" s="111" t="s">
        <v>102</v>
      </c>
      <c r="C58" s="239">
        <v>0</v>
      </c>
      <c r="D58" s="202" t="s">
        <v>117</v>
      </c>
      <c r="H58" s="202" t="s">
        <v>118</v>
      </c>
      <c r="K58" s="204"/>
      <c r="L58" s="240"/>
      <c r="M58" s="69"/>
      <c r="N58" s="241"/>
      <c r="O58" s="69"/>
      <c r="P58" s="241"/>
      <c r="Q58" s="69"/>
      <c r="R58" s="204"/>
      <c r="S58" s="204"/>
      <c r="T58" s="204"/>
      <c r="U58" s="204"/>
      <c r="V58" s="204"/>
      <c r="W58" s="204"/>
      <c r="X58" s="204"/>
    </row>
    <row r="59" spans="2:24">
      <c r="B59" s="111" t="s">
        <v>102</v>
      </c>
      <c r="C59" s="252"/>
      <c r="D59" s="202" t="s">
        <v>119</v>
      </c>
      <c r="H59" s="202" t="s">
        <v>118</v>
      </c>
      <c r="K59" s="242"/>
      <c r="L59" s="242"/>
      <c r="M59" s="243"/>
      <c r="N59" s="244"/>
      <c r="O59" s="241"/>
      <c r="P59" s="245"/>
      <c r="Q59" s="204"/>
      <c r="R59" s="204"/>
      <c r="S59" s="204"/>
      <c r="T59" s="204"/>
      <c r="U59" s="204"/>
      <c r="V59" s="204"/>
      <c r="W59" s="204"/>
      <c r="X59" s="204"/>
    </row>
    <row r="60" spans="2:24">
      <c r="K60" s="242"/>
      <c r="L60" s="242"/>
      <c r="M60" s="242"/>
      <c r="N60" s="204"/>
      <c r="O60" s="241"/>
      <c r="P60" s="245"/>
      <c r="Q60" s="204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L61" s="242"/>
      <c r="M61" s="242"/>
      <c r="N61" s="204"/>
      <c r="O61" s="242"/>
      <c r="P61" s="245"/>
      <c r="S61" s="204"/>
      <c r="T61" s="204"/>
      <c r="U61" s="204"/>
      <c r="V61" s="204"/>
      <c r="W61" s="204"/>
      <c r="X61" s="204"/>
    </row>
    <row r="62" spans="2:24">
      <c r="C62" s="247">
        <v>7.0674858624469455E-2</v>
      </c>
      <c r="D62" s="202" t="s">
        <v>54</v>
      </c>
      <c r="K62" s="248"/>
      <c r="L62" s="249"/>
      <c r="M62" s="249"/>
      <c r="O62" s="250"/>
    </row>
    <row r="63" spans="2:24">
      <c r="C63" s="251">
        <v>0.38</v>
      </c>
      <c r="D63" s="202" t="s">
        <v>55</v>
      </c>
    </row>
    <row r="64" spans="2:24" ht="13.5" thickBot="1">
      <c r="D64" s="245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30">C66+1</f>
        <v>2018</v>
      </c>
      <c r="D67" s="57">
        <v>2.1684070430924685E-2</v>
      </c>
      <c r="E67" s="111"/>
      <c r="F67" s="136">
        <f t="shared" ref="F67:F74" si="31">F66+1</f>
        <v>2027</v>
      </c>
      <c r="G67" s="57">
        <v>2.3164081218836952E-2</v>
      </c>
      <c r="H67" s="111"/>
      <c r="I67" s="136">
        <f t="shared" ref="I67:I74" si="32">I66+1</f>
        <v>2036</v>
      </c>
      <c r="J67" s="136"/>
      <c r="K67" s="57">
        <v>2.4311492116604327E-2</v>
      </c>
    </row>
    <row r="68" spans="3:11">
      <c r="C68" s="136">
        <f t="shared" si="30"/>
        <v>2019</v>
      </c>
      <c r="D68" s="57">
        <v>2.0023445288848141E-2</v>
      </c>
      <c r="E68" s="111"/>
      <c r="F68" s="136">
        <f t="shared" si="31"/>
        <v>2028</v>
      </c>
      <c r="G68" s="57">
        <v>2.3269517424980624E-2</v>
      </c>
      <c r="H68" s="111"/>
      <c r="I68" s="136">
        <f t="shared" si="32"/>
        <v>2037</v>
      </c>
      <c r="J68" s="136"/>
      <c r="K68" s="57">
        <v>2.4277391473133791E-2</v>
      </c>
    </row>
    <row r="69" spans="3:11">
      <c r="C69" s="136">
        <f t="shared" si="30"/>
        <v>2020</v>
      </c>
      <c r="D69" s="57">
        <v>2.1423649370385656E-2</v>
      </c>
      <c r="E69" s="111"/>
      <c r="F69" s="136">
        <f t="shared" si="31"/>
        <v>2029</v>
      </c>
      <c r="G69" s="57">
        <v>2.3660062349176059E-2</v>
      </c>
      <c r="H69" s="111"/>
      <c r="I69" s="136">
        <f t="shared" si="32"/>
        <v>2038</v>
      </c>
      <c r="J69" s="136"/>
      <c r="K69" s="57">
        <v>2.4418737348747444E-2</v>
      </c>
    </row>
    <row r="70" spans="3:11">
      <c r="C70" s="136">
        <f t="shared" si="30"/>
        <v>2021</v>
      </c>
      <c r="D70" s="57">
        <v>2.2444603435442634E-2</v>
      </c>
      <c r="E70" s="111"/>
      <c r="F70" s="136">
        <f t="shared" si="31"/>
        <v>2030</v>
      </c>
      <c r="G70" s="57">
        <v>2.3797996946838929E-2</v>
      </c>
      <c r="H70" s="111"/>
      <c r="I70" s="136">
        <f t="shared" si="32"/>
        <v>2039</v>
      </c>
      <c r="J70" s="136"/>
      <c r="K70" s="57">
        <v>2.4490791911648602E-2</v>
      </c>
    </row>
    <row r="71" spans="3:11">
      <c r="C71" s="136">
        <f t="shared" si="30"/>
        <v>2022</v>
      </c>
      <c r="D71" s="57">
        <v>2.2559296067847567E-2</v>
      </c>
      <c r="E71" s="111"/>
      <c r="F71" s="136">
        <f t="shared" si="31"/>
        <v>2031</v>
      </c>
      <c r="G71" s="57">
        <v>2.4014000123530499E-2</v>
      </c>
      <c r="H71" s="111"/>
      <c r="I71" s="136">
        <f t="shared" si="32"/>
        <v>2040</v>
      </c>
      <c r="J71" s="136"/>
      <c r="K71" s="57">
        <v>2.442458536688985E-2</v>
      </c>
    </row>
    <row r="72" spans="3:11" s="204" customFormat="1">
      <c r="C72" s="136">
        <f t="shared" si="30"/>
        <v>2023</v>
      </c>
      <c r="D72" s="57">
        <v>2.3031082544693549E-2</v>
      </c>
      <c r="E72" s="113"/>
      <c r="F72" s="136">
        <f t="shared" si="31"/>
        <v>2032</v>
      </c>
      <c r="G72" s="57">
        <v>2.4075090077113837E-2</v>
      </c>
      <c r="H72" s="113"/>
      <c r="I72" s="136">
        <f t="shared" si="32"/>
        <v>2041</v>
      </c>
      <c r="J72" s="136"/>
      <c r="K72" s="57">
        <v>2.4530694634797623E-2</v>
      </c>
    </row>
    <row r="73" spans="3:11" s="204" customFormat="1">
      <c r="C73" s="136">
        <f t="shared" si="30"/>
        <v>2024</v>
      </c>
      <c r="D73" s="57">
        <v>2.3134274986934988E-2</v>
      </c>
      <c r="E73" s="113"/>
      <c r="F73" s="136">
        <f t="shared" si="31"/>
        <v>2033</v>
      </c>
      <c r="G73" s="57">
        <v>2.4191075903759129E-2</v>
      </c>
      <c r="H73" s="113"/>
      <c r="I73" s="136">
        <f t="shared" si="32"/>
        <v>2042</v>
      </c>
      <c r="J73" s="136"/>
      <c r="K73" s="57">
        <v>2.4630996146588036E-2</v>
      </c>
    </row>
    <row r="74" spans="3:11" s="204" customFormat="1">
      <c r="C74" s="136">
        <f t="shared" si="30"/>
        <v>2025</v>
      </c>
      <c r="D74" s="57">
        <v>2.3159080336675242E-2</v>
      </c>
      <c r="E74" s="113"/>
      <c r="F74" s="136">
        <f t="shared" si="31"/>
        <v>2034</v>
      </c>
      <c r="G74" s="57">
        <v>2.4219456505286896E-2</v>
      </c>
      <c r="H74" s="113"/>
      <c r="I74" s="136">
        <f t="shared" si="32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3" width="9.33203125" style="202"/>
    <col min="14" max="14" width="9.33203125" style="257"/>
    <col min="15" max="16384" width="9.33203125" style="202"/>
  </cols>
  <sheetData>
    <row r="1" spans="2:17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7" ht="15.75">
      <c r="B2" s="200" t="s">
        <v>163</v>
      </c>
      <c r="C2" s="201"/>
      <c r="D2" s="201"/>
      <c r="E2" s="201"/>
      <c r="F2" s="201"/>
      <c r="G2" s="201"/>
      <c r="H2" s="201"/>
      <c r="I2" s="201"/>
      <c r="J2" s="201"/>
    </row>
    <row r="3" spans="2:17" ht="15.75">
      <c r="B3" s="200" t="str">
        <f>TEXT($C$63,"0%")&amp;" Capacity Factor"</f>
        <v>41% Capacity Factor</v>
      </c>
      <c r="C3" s="201"/>
      <c r="D3" s="201"/>
      <c r="E3" s="201"/>
      <c r="F3" s="201"/>
      <c r="G3" s="201"/>
      <c r="H3" s="201"/>
      <c r="I3" s="201"/>
      <c r="J3" s="201"/>
    </row>
    <row r="4" spans="2:17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7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108</v>
      </c>
      <c r="G5" s="19" t="s">
        <v>13</v>
      </c>
      <c r="H5" s="206" t="s">
        <v>109</v>
      </c>
      <c r="I5" s="206" t="s">
        <v>134</v>
      </c>
      <c r="J5" s="19" t="s">
        <v>73</v>
      </c>
      <c r="K5" s="206" t="s">
        <v>110</v>
      </c>
    </row>
    <row r="6" spans="2:17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7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7" ht="6" customHeight="1">
      <c r="K8" s="204"/>
    </row>
    <row r="9" spans="2:17" ht="15.75">
      <c r="B9" s="60" t="str">
        <f>C52</f>
        <v>2017 IRP Wyoming Wind Resource - 41% Capacity Factor</v>
      </c>
      <c r="C9" s="204"/>
      <c r="E9" s="204"/>
      <c r="F9" s="204"/>
      <c r="G9" s="204"/>
      <c r="H9" s="204"/>
      <c r="I9" s="204"/>
      <c r="J9" s="204"/>
      <c r="K9" s="204"/>
      <c r="N9" s="202"/>
    </row>
    <row r="10" spans="2:17">
      <c r="B10" s="211">
        <v>2016</v>
      </c>
      <c r="C10" s="212">
        <f>C55</f>
        <v>1637</v>
      </c>
      <c r="D10" s="213">
        <f>C10*$C$62</f>
        <v>115.6947435682565</v>
      </c>
      <c r="E10" s="213">
        <f>C56</f>
        <v>37.565582271006477</v>
      </c>
      <c r="F10" s="214">
        <f t="shared" ref="F10:F36" si="0">(D10+E10)/(8.76*$C$63)</f>
        <v>42.464735403439889</v>
      </c>
      <c r="G10" s="214">
        <f>C58</f>
        <v>0.65</v>
      </c>
      <c r="H10" s="213">
        <f>C59</f>
        <v>-17.762272248602351</v>
      </c>
      <c r="I10" s="215">
        <f>F10+H10+G10</f>
        <v>25.352463154837537</v>
      </c>
      <c r="J10" s="215">
        <f>ROUND(I10*$C$63*8.76,2)</f>
        <v>91.5</v>
      </c>
      <c r="K10" s="213">
        <f>$C$57</f>
        <v>0.57299999999999995</v>
      </c>
      <c r="N10" s="258"/>
    </row>
    <row r="11" spans="2:17">
      <c r="B11" s="211">
        <f t="shared" ref="B11:B36" si="1">B10+1</f>
        <v>2017</v>
      </c>
      <c r="C11" s="217"/>
      <c r="D11" s="213">
        <f>ROUND(D10*(1+$D66),2)</f>
        <v>118.25</v>
      </c>
      <c r="E11" s="213">
        <f>ROUND(E10*(1+$D66),2)</f>
        <v>38.4</v>
      </c>
      <c r="F11" s="214">
        <f t="shared" si="0"/>
        <v>43.403932260495637</v>
      </c>
      <c r="G11" s="213">
        <f>ROUND(G10*(1+$D66),2)</f>
        <v>0.66</v>
      </c>
      <c r="H11" s="213">
        <f>ROUND(H10*(1+$D66),2)</f>
        <v>-18.149999999999999</v>
      </c>
      <c r="I11" s="215">
        <f>F11+H11+G11</f>
        <v>25.913932260495638</v>
      </c>
      <c r="J11" s="215">
        <f t="shared" ref="J11:J36" si="2">ROUND(I11*$C$63*8.76,2)</f>
        <v>93.53</v>
      </c>
      <c r="K11" s="213">
        <f>ROUND(K10*(1+$D66),2)</f>
        <v>0.59</v>
      </c>
      <c r="N11" s="258"/>
    </row>
    <row r="12" spans="2:17">
      <c r="B12" s="224">
        <f t="shared" si="1"/>
        <v>2018</v>
      </c>
      <c r="C12" s="225"/>
      <c r="D12" s="213">
        <f t="shared" ref="D12:G19" si="3">ROUND(D11*(1+$D67),2)</f>
        <v>120.81</v>
      </c>
      <c r="E12" s="213">
        <f t="shared" si="3"/>
        <v>39.229999999999997</v>
      </c>
      <c r="F12" s="215">
        <f t="shared" si="0"/>
        <v>44.343219399742871</v>
      </c>
      <c r="G12" s="213">
        <f t="shared" si="3"/>
        <v>0.67</v>
      </c>
      <c r="H12" s="226">
        <f t="shared" ref="H12" si="4">ROUND(H11*(1+$D67),2)</f>
        <v>-18.54</v>
      </c>
      <c r="I12" s="215">
        <f t="shared" ref="I12:I36" si="5">F12+H12+G12</f>
        <v>26.473219399742874</v>
      </c>
      <c r="J12" s="215">
        <f t="shared" si="2"/>
        <v>95.55</v>
      </c>
      <c r="K12" s="213">
        <f t="shared" ref="K12:K19" si="6">ROUND(K11*(1+$D67),2)</f>
        <v>0.6</v>
      </c>
      <c r="L12" s="204"/>
      <c r="N12" s="258"/>
    </row>
    <row r="13" spans="2:17">
      <c r="B13" s="224">
        <f t="shared" si="1"/>
        <v>2019</v>
      </c>
      <c r="C13" s="225"/>
      <c r="D13" s="213">
        <f t="shared" si="3"/>
        <v>123.23</v>
      </c>
      <c r="E13" s="213">
        <f t="shared" si="3"/>
        <v>40.020000000000003</v>
      </c>
      <c r="F13" s="215">
        <f t="shared" si="0"/>
        <v>45.232632885578759</v>
      </c>
      <c r="G13" s="213">
        <f t="shared" si="3"/>
        <v>0.68</v>
      </c>
      <c r="H13" s="226">
        <f t="shared" ref="H13" si="7">ROUND(H12*(1+$D68),2)</f>
        <v>-18.91</v>
      </c>
      <c r="I13" s="215">
        <f t="shared" si="5"/>
        <v>27.002632885578759</v>
      </c>
      <c r="J13" s="215">
        <f t="shared" si="2"/>
        <v>97.46</v>
      </c>
      <c r="K13" s="213">
        <f t="shared" si="6"/>
        <v>0.61</v>
      </c>
      <c r="L13" s="204"/>
      <c r="N13" s="258"/>
    </row>
    <row r="14" spans="2:17">
      <c r="B14" s="224">
        <f t="shared" si="1"/>
        <v>2020</v>
      </c>
      <c r="C14" s="225"/>
      <c r="D14" s="213">
        <f t="shared" si="3"/>
        <v>125.87</v>
      </c>
      <c r="E14" s="213">
        <f t="shared" si="3"/>
        <v>40.880000000000003</v>
      </c>
      <c r="F14" s="215">
        <f t="shared" si="0"/>
        <v>46.202398368577384</v>
      </c>
      <c r="G14" s="213">
        <f t="shared" si="3"/>
        <v>0.69</v>
      </c>
      <c r="H14" s="226">
        <f t="shared" ref="H14" si="8">ROUND(H13*(1+$D69),2)</f>
        <v>-19.32</v>
      </c>
      <c r="I14" s="215">
        <f t="shared" si="5"/>
        <v>27.572398368577385</v>
      </c>
      <c r="J14" s="215">
        <f t="shared" si="2"/>
        <v>99.51</v>
      </c>
      <c r="K14" s="213">
        <f t="shared" si="6"/>
        <v>0.62</v>
      </c>
      <c r="L14" s="204"/>
      <c r="N14" s="258"/>
      <c r="O14" s="221"/>
      <c r="P14" s="332"/>
      <c r="Q14" s="333"/>
    </row>
    <row r="15" spans="2:17">
      <c r="B15" s="224">
        <f t="shared" si="1"/>
        <v>2021</v>
      </c>
      <c r="C15" s="225"/>
      <c r="D15" s="213">
        <f t="shared" si="3"/>
        <v>128.69999999999999</v>
      </c>
      <c r="E15" s="213">
        <f t="shared" si="3"/>
        <v>41.8</v>
      </c>
      <c r="F15" s="215">
        <f t="shared" si="0"/>
        <v>47.241432814647339</v>
      </c>
      <c r="G15" s="213">
        <f t="shared" si="3"/>
        <v>0.71</v>
      </c>
      <c r="H15" s="226">
        <f t="shared" ref="H15" si="9">ROUND(H14*(1+$D70),2)</f>
        <v>-19.75</v>
      </c>
      <c r="I15" s="215">
        <f t="shared" si="5"/>
        <v>28.20143281464734</v>
      </c>
      <c r="J15" s="215">
        <f t="shared" si="2"/>
        <v>101.78</v>
      </c>
      <c r="K15" s="213">
        <f t="shared" si="6"/>
        <v>0.63</v>
      </c>
      <c r="L15" s="204"/>
      <c r="N15" s="258"/>
      <c r="O15" s="332"/>
      <c r="P15" s="332"/>
      <c r="Q15" s="333"/>
    </row>
    <row r="16" spans="2:17">
      <c r="B16" s="224">
        <f t="shared" si="1"/>
        <v>2022</v>
      </c>
      <c r="C16" s="225"/>
      <c r="D16" s="213">
        <f t="shared" si="3"/>
        <v>131.6</v>
      </c>
      <c r="E16" s="213">
        <f t="shared" si="3"/>
        <v>42.74</v>
      </c>
      <c r="F16" s="215">
        <f t="shared" si="0"/>
        <v>48.305404087422978</v>
      </c>
      <c r="G16" s="213">
        <f t="shared" si="3"/>
        <v>0.73</v>
      </c>
      <c r="H16" s="226">
        <f t="shared" ref="H16" si="10">ROUND(H15*(1+$D71),2)</f>
        <v>-20.2</v>
      </c>
      <c r="I16" s="215">
        <f t="shared" si="5"/>
        <v>28.83540408742298</v>
      </c>
      <c r="J16" s="215">
        <f t="shared" si="2"/>
        <v>104.07</v>
      </c>
      <c r="K16" s="213">
        <f t="shared" si="6"/>
        <v>0.64</v>
      </c>
      <c r="L16" s="204"/>
      <c r="N16" s="258"/>
    </row>
    <row r="17" spans="2:16">
      <c r="B17" s="224">
        <f t="shared" si="1"/>
        <v>2023</v>
      </c>
      <c r="C17" s="225"/>
      <c r="D17" s="213">
        <f t="shared" si="3"/>
        <v>134.63</v>
      </c>
      <c r="E17" s="213">
        <f t="shared" si="3"/>
        <v>43.72</v>
      </c>
      <c r="F17" s="215">
        <f t="shared" si="0"/>
        <v>49.416478255087114</v>
      </c>
      <c r="G17" s="213">
        <f t="shared" si="3"/>
        <v>0.75</v>
      </c>
      <c r="H17" s="226">
        <f t="shared" ref="H17" si="11">ROUND(H16*(1+$D72),2)</f>
        <v>-20.67</v>
      </c>
      <c r="I17" s="215">
        <f t="shared" si="5"/>
        <v>29.496478255087112</v>
      </c>
      <c r="J17" s="215">
        <f t="shared" si="2"/>
        <v>106.46</v>
      </c>
      <c r="K17" s="213">
        <f t="shared" si="6"/>
        <v>0.65</v>
      </c>
      <c r="L17" s="204"/>
      <c r="N17" s="258"/>
      <c r="O17" s="221"/>
    </row>
    <row r="18" spans="2:16">
      <c r="B18" s="224">
        <f t="shared" si="1"/>
        <v>2024</v>
      </c>
      <c r="C18" s="225"/>
      <c r="D18" s="213">
        <f t="shared" si="3"/>
        <v>137.74</v>
      </c>
      <c r="E18" s="213">
        <f t="shared" si="3"/>
        <v>44.73</v>
      </c>
      <c r="F18" s="215">
        <f t="shared" si="0"/>
        <v>50.55803076650264</v>
      </c>
      <c r="G18" s="213">
        <f t="shared" si="3"/>
        <v>0.77</v>
      </c>
      <c r="H18" s="226">
        <f t="shared" ref="H18" si="12">ROUND(H17*(1+$D73),2)</f>
        <v>-21.15</v>
      </c>
      <c r="I18" s="215">
        <f t="shared" si="5"/>
        <v>30.178030766502641</v>
      </c>
      <c r="J18" s="215">
        <f t="shared" si="2"/>
        <v>108.92</v>
      </c>
      <c r="K18" s="213">
        <f t="shared" si="6"/>
        <v>0.67</v>
      </c>
      <c r="L18" s="204"/>
      <c r="N18" s="258"/>
    </row>
    <row r="19" spans="2:16">
      <c r="B19" s="224">
        <f t="shared" si="1"/>
        <v>2025</v>
      </c>
      <c r="C19" s="225"/>
      <c r="D19" s="213">
        <f t="shared" si="3"/>
        <v>140.93</v>
      </c>
      <c r="E19" s="213">
        <f t="shared" si="3"/>
        <v>45.77</v>
      </c>
      <c r="F19" s="215">
        <f t="shared" si="0"/>
        <v>51.730061621669556</v>
      </c>
      <c r="G19" s="213">
        <f t="shared" si="3"/>
        <v>0.79</v>
      </c>
      <c r="H19" s="226">
        <f t="shared" ref="H19" si="13">ROUND(H18*(1+$D74),2)</f>
        <v>-21.64</v>
      </c>
      <c r="I19" s="215">
        <f t="shared" si="5"/>
        <v>30.880061621669554</v>
      </c>
      <c r="J19" s="215">
        <f t="shared" si="2"/>
        <v>111.45</v>
      </c>
      <c r="K19" s="213">
        <f t="shared" si="6"/>
        <v>0.69</v>
      </c>
      <c r="L19" s="204"/>
      <c r="N19" s="258"/>
    </row>
    <row r="20" spans="2:16">
      <c r="B20" s="224">
        <f t="shared" si="1"/>
        <v>2026</v>
      </c>
      <c r="C20" s="225"/>
      <c r="D20" s="213">
        <f>ROUND(D19*(1+$G66),2)</f>
        <v>144.16</v>
      </c>
      <c r="E20" s="213">
        <f>ROUND(E19*(1+$G66),2)</f>
        <v>46.82</v>
      </c>
      <c r="F20" s="215">
        <f t="shared" si="0"/>
        <v>52.915946269450721</v>
      </c>
      <c r="G20" s="213">
        <f>ROUND(G19*(1+$G66),2)</f>
        <v>0.81</v>
      </c>
      <c r="H20" s="226">
        <f>ROUND(H19*(1+$G66),2)</f>
        <v>-22.14</v>
      </c>
      <c r="I20" s="215">
        <f t="shared" si="5"/>
        <v>31.585946269450719</v>
      </c>
      <c r="J20" s="215">
        <f t="shared" si="2"/>
        <v>114</v>
      </c>
      <c r="K20" s="213">
        <f>ROUND(K19*(1+$G66),2)</f>
        <v>0.71</v>
      </c>
      <c r="L20" s="204"/>
      <c r="N20" s="258"/>
      <c r="P20" s="255"/>
    </row>
    <row r="21" spans="2:16">
      <c r="B21" s="224">
        <f t="shared" si="1"/>
        <v>2027</v>
      </c>
      <c r="C21" s="225"/>
      <c r="D21" s="213">
        <f t="shared" ref="D21:G28" si="14">ROUND(D20*(1+$G67),2)</f>
        <v>147.5</v>
      </c>
      <c r="E21" s="213">
        <f t="shared" si="14"/>
        <v>47.9</v>
      </c>
      <c r="F21" s="215">
        <f t="shared" si="0"/>
        <v>54.140621536551848</v>
      </c>
      <c r="G21" s="213">
        <f t="shared" si="14"/>
        <v>0.83</v>
      </c>
      <c r="H21" s="226">
        <f t="shared" ref="H21" si="15">ROUND(H20*(1+$G67),2)</f>
        <v>-22.65</v>
      </c>
      <c r="I21" s="215">
        <f t="shared" si="5"/>
        <v>32.320621536551847</v>
      </c>
      <c r="J21" s="215">
        <f t="shared" si="2"/>
        <v>116.65</v>
      </c>
      <c r="K21" s="213">
        <f t="shared" ref="K21:K28" si="16">ROUND(K20*(1+$G67),2)</f>
        <v>0.73</v>
      </c>
      <c r="L21" s="204"/>
      <c r="N21" s="258"/>
    </row>
    <row r="22" spans="2:16">
      <c r="B22" s="224">
        <f t="shared" si="1"/>
        <v>2028</v>
      </c>
      <c r="C22" s="225"/>
      <c r="D22" s="213">
        <f t="shared" si="14"/>
        <v>150.93</v>
      </c>
      <c r="E22" s="213">
        <f t="shared" si="14"/>
        <v>49.01</v>
      </c>
      <c r="F22" s="215">
        <f t="shared" si="0"/>
        <v>55.398545905927207</v>
      </c>
      <c r="G22" s="213">
        <f t="shared" si="14"/>
        <v>0.85</v>
      </c>
      <c r="H22" s="226">
        <f t="shared" ref="H22" si="17">ROUND(H21*(1+$G68),2)</f>
        <v>-23.18</v>
      </c>
      <c r="I22" s="215">
        <f t="shared" si="5"/>
        <v>33.068545905927209</v>
      </c>
      <c r="J22" s="215">
        <f t="shared" si="2"/>
        <v>119.35</v>
      </c>
      <c r="K22" s="213">
        <f t="shared" si="16"/>
        <v>0.75</v>
      </c>
      <c r="L22" s="204"/>
      <c r="N22" s="258"/>
    </row>
    <row r="23" spans="2:16">
      <c r="B23" s="224">
        <f t="shared" si="1"/>
        <v>2029</v>
      </c>
      <c r="C23" s="225"/>
      <c r="D23" s="213">
        <f t="shared" si="14"/>
        <v>154.5</v>
      </c>
      <c r="E23" s="213">
        <f t="shared" si="14"/>
        <v>50.17</v>
      </c>
      <c r="F23" s="215">
        <f t="shared" si="0"/>
        <v>56.709114687236784</v>
      </c>
      <c r="G23" s="213">
        <f t="shared" si="14"/>
        <v>0.87</v>
      </c>
      <c r="H23" s="226">
        <f t="shared" ref="H23" si="18">ROUND(H22*(1+$G69),2)</f>
        <v>-23.73</v>
      </c>
      <c r="I23" s="215">
        <f t="shared" si="5"/>
        <v>33.849114687236785</v>
      </c>
      <c r="J23" s="215">
        <f t="shared" si="2"/>
        <v>122.17</v>
      </c>
      <c r="K23" s="213">
        <f t="shared" si="16"/>
        <v>0.77</v>
      </c>
      <c r="L23" s="204"/>
      <c r="N23" s="258"/>
    </row>
    <row r="24" spans="2:16">
      <c r="B24" s="224">
        <f t="shared" si="1"/>
        <v>2030</v>
      </c>
      <c r="C24" s="218"/>
      <c r="D24" s="219">
        <f t="shared" si="14"/>
        <v>158.18</v>
      </c>
      <c r="E24" s="219">
        <f t="shared" si="14"/>
        <v>51.36</v>
      </c>
      <c r="F24" s="220">
        <f t="shared" si="0"/>
        <v>58.058474087866301</v>
      </c>
      <c r="G24" s="219">
        <f t="shared" si="14"/>
        <v>0.89</v>
      </c>
      <c r="H24" s="219">
        <f t="shared" ref="H24" si="19">ROUND(H23*(1+$G70),2)</f>
        <v>-24.29</v>
      </c>
      <c r="I24" s="220">
        <f t="shared" si="5"/>
        <v>34.658474087866303</v>
      </c>
      <c r="J24" s="220">
        <f t="shared" si="2"/>
        <v>125.09</v>
      </c>
      <c r="K24" s="219">
        <f t="shared" si="16"/>
        <v>0.79</v>
      </c>
      <c r="L24" s="204"/>
      <c r="N24" s="258"/>
    </row>
    <row r="25" spans="2:16">
      <c r="B25" s="224">
        <f t="shared" si="1"/>
        <v>2031</v>
      </c>
      <c r="C25" s="225"/>
      <c r="D25" s="213">
        <f t="shared" si="14"/>
        <v>161.97999999999999</v>
      </c>
      <c r="E25" s="213">
        <f t="shared" si="14"/>
        <v>52.59</v>
      </c>
      <c r="F25" s="215">
        <f t="shared" si="0"/>
        <v>59.452165624861465</v>
      </c>
      <c r="G25" s="213">
        <f t="shared" si="14"/>
        <v>0.91</v>
      </c>
      <c r="H25" s="226">
        <f t="shared" ref="H25" si="20">ROUND(H24*(1+$G71),2)</f>
        <v>-24.87</v>
      </c>
      <c r="I25" s="215">
        <f t="shared" si="5"/>
        <v>35.492165624861457</v>
      </c>
      <c r="J25" s="215">
        <f t="shared" si="2"/>
        <v>128.1</v>
      </c>
      <c r="K25" s="213">
        <f t="shared" si="16"/>
        <v>0.81</v>
      </c>
      <c r="L25" s="204"/>
      <c r="N25" s="258"/>
    </row>
    <row r="26" spans="2:16">
      <c r="B26" s="224">
        <f t="shared" si="1"/>
        <v>2032</v>
      </c>
      <c r="C26" s="225"/>
      <c r="D26" s="213">
        <f t="shared" si="14"/>
        <v>165.88</v>
      </c>
      <c r="E26" s="213">
        <f t="shared" si="14"/>
        <v>53.86</v>
      </c>
      <c r="F26" s="215">
        <f t="shared" si="0"/>
        <v>60.884647781176582</v>
      </c>
      <c r="G26" s="213">
        <f t="shared" si="14"/>
        <v>0.93</v>
      </c>
      <c r="H26" s="226">
        <f t="shared" ref="H26" si="21">ROUND(H25*(1+$G72),2)</f>
        <v>-25.47</v>
      </c>
      <c r="I26" s="215">
        <f t="shared" si="5"/>
        <v>36.344647781176583</v>
      </c>
      <c r="J26" s="215">
        <f t="shared" si="2"/>
        <v>131.16999999999999</v>
      </c>
      <c r="K26" s="213">
        <f t="shared" si="16"/>
        <v>0.83</v>
      </c>
      <c r="L26" s="204"/>
      <c r="N26" s="258"/>
    </row>
    <row r="27" spans="2:16">
      <c r="B27" s="224">
        <f t="shared" si="1"/>
        <v>2033</v>
      </c>
      <c r="C27" s="225"/>
      <c r="D27" s="213">
        <f t="shared" si="14"/>
        <v>169.89</v>
      </c>
      <c r="E27" s="213">
        <f t="shared" si="14"/>
        <v>55.16</v>
      </c>
      <c r="F27" s="215">
        <f t="shared" si="0"/>
        <v>62.355920556811633</v>
      </c>
      <c r="G27" s="213">
        <f t="shared" si="14"/>
        <v>0.95</v>
      </c>
      <c r="H27" s="226">
        <f t="shared" ref="H27" si="22">ROUND(H26*(1+$G73),2)</f>
        <v>-26.09</v>
      </c>
      <c r="I27" s="215">
        <f t="shared" si="5"/>
        <v>37.215920556811639</v>
      </c>
      <c r="J27" s="215">
        <f t="shared" si="2"/>
        <v>134.32</v>
      </c>
      <c r="K27" s="213">
        <f t="shared" si="16"/>
        <v>0.85</v>
      </c>
      <c r="L27" s="204"/>
      <c r="N27" s="258"/>
    </row>
    <row r="28" spans="2:16">
      <c r="B28" s="224">
        <f t="shared" si="1"/>
        <v>2034</v>
      </c>
      <c r="C28" s="225"/>
      <c r="D28" s="213">
        <f t="shared" si="14"/>
        <v>174</v>
      </c>
      <c r="E28" s="213">
        <f t="shared" si="14"/>
        <v>56.5</v>
      </c>
      <c r="F28" s="215">
        <f t="shared" si="0"/>
        <v>63.865983951766637</v>
      </c>
      <c r="G28" s="213">
        <f t="shared" si="14"/>
        <v>0.97</v>
      </c>
      <c r="H28" s="226">
        <f t="shared" ref="H28" si="23">ROUND(H27*(1+$G74),2)</f>
        <v>-26.72</v>
      </c>
      <c r="I28" s="215">
        <f t="shared" si="5"/>
        <v>38.115983951766637</v>
      </c>
      <c r="J28" s="215">
        <f t="shared" si="2"/>
        <v>137.57</v>
      </c>
      <c r="K28" s="213">
        <f t="shared" si="16"/>
        <v>0.87</v>
      </c>
      <c r="L28" s="204"/>
      <c r="N28" s="258"/>
    </row>
    <row r="29" spans="2:16">
      <c r="B29" s="224">
        <f t="shared" si="1"/>
        <v>2035</v>
      </c>
      <c r="C29" s="225"/>
      <c r="D29" s="213">
        <f>ROUND(D28*(1+$K66),2)</f>
        <v>178.21</v>
      </c>
      <c r="E29" s="213">
        <f>ROUND(E28*(1+$K66),2)</f>
        <v>57.87</v>
      </c>
      <c r="F29" s="215">
        <f t="shared" si="0"/>
        <v>65.412067207518731</v>
      </c>
      <c r="G29" s="213">
        <f>ROUND(G28*(1+$K66),2)</f>
        <v>0.99</v>
      </c>
      <c r="H29" s="226">
        <f>ROUND(H28*(1+$K66),2)</f>
        <v>-27.37</v>
      </c>
      <c r="I29" s="215">
        <f t="shared" si="5"/>
        <v>39.032067207518729</v>
      </c>
      <c r="J29" s="215">
        <f t="shared" si="2"/>
        <v>140.87</v>
      </c>
      <c r="K29" s="213">
        <f>ROUND(K28*(1+$K66),2)</f>
        <v>0.89</v>
      </c>
      <c r="L29" s="204"/>
      <c r="N29" s="258"/>
    </row>
    <row r="30" spans="2:16">
      <c r="B30" s="224">
        <f t="shared" si="1"/>
        <v>2036</v>
      </c>
      <c r="C30" s="225"/>
      <c r="D30" s="213">
        <f t="shared" ref="D30:G36" si="24">ROUND(D29*(1+$K67),2)</f>
        <v>182.54</v>
      </c>
      <c r="E30" s="213">
        <f t="shared" si="24"/>
        <v>59.28</v>
      </c>
      <c r="F30" s="215">
        <f t="shared" si="0"/>
        <v>67.00248259963648</v>
      </c>
      <c r="G30" s="213">
        <f t="shared" si="24"/>
        <v>1.01</v>
      </c>
      <c r="H30" s="226">
        <f t="shared" ref="H30" si="25">ROUND(H29*(1+$K67),2)</f>
        <v>-28.04</v>
      </c>
      <c r="I30" s="215">
        <f t="shared" si="5"/>
        <v>39.972482599636479</v>
      </c>
      <c r="J30" s="215">
        <f t="shared" si="2"/>
        <v>144.27000000000001</v>
      </c>
      <c r="K30" s="213">
        <f t="shared" ref="K30:K36" si="26">ROUND(K29*(1+$K67),2)</f>
        <v>0.91</v>
      </c>
      <c r="L30" s="204"/>
      <c r="N30" s="258"/>
    </row>
    <row r="31" spans="2:16">
      <c r="B31" s="224">
        <f t="shared" si="1"/>
        <v>2037</v>
      </c>
      <c r="C31" s="225"/>
      <c r="D31" s="213">
        <f t="shared" si="24"/>
        <v>186.97</v>
      </c>
      <c r="E31" s="213">
        <f t="shared" si="24"/>
        <v>60.72</v>
      </c>
      <c r="F31" s="215">
        <f t="shared" si="0"/>
        <v>68.628917852551311</v>
      </c>
      <c r="G31" s="213">
        <f t="shared" si="24"/>
        <v>1.03</v>
      </c>
      <c r="H31" s="226">
        <f t="shared" ref="H31" si="27">ROUND(H30*(1+$K68),2)</f>
        <v>-28.72</v>
      </c>
      <c r="I31" s="215">
        <f t="shared" si="5"/>
        <v>40.938917852551313</v>
      </c>
      <c r="J31" s="215">
        <f t="shared" si="2"/>
        <v>147.75</v>
      </c>
      <c r="K31" s="213">
        <f t="shared" si="26"/>
        <v>0.93</v>
      </c>
      <c r="L31" s="204"/>
      <c r="N31" s="258"/>
    </row>
    <row r="32" spans="2:16">
      <c r="B32" s="224">
        <f t="shared" si="1"/>
        <v>2038</v>
      </c>
      <c r="C32" s="225"/>
      <c r="D32" s="213">
        <f t="shared" si="24"/>
        <v>191.54</v>
      </c>
      <c r="E32" s="213">
        <f t="shared" si="24"/>
        <v>62.2</v>
      </c>
      <c r="F32" s="215">
        <f t="shared" si="0"/>
        <v>70.305226758877509</v>
      </c>
      <c r="G32" s="213">
        <f t="shared" si="24"/>
        <v>1.06</v>
      </c>
      <c r="H32" s="226">
        <f t="shared" ref="H32" si="28">ROUND(H31*(1+$K69),2)</f>
        <v>-29.42</v>
      </c>
      <c r="I32" s="215">
        <f t="shared" si="5"/>
        <v>41.94522675887751</v>
      </c>
      <c r="J32" s="215">
        <f t="shared" si="2"/>
        <v>151.38999999999999</v>
      </c>
      <c r="K32" s="213">
        <f t="shared" si="26"/>
        <v>0.95</v>
      </c>
      <c r="L32" s="204"/>
      <c r="N32" s="258"/>
    </row>
    <row r="33" spans="2:14">
      <c r="B33" s="224">
        <f t="shared" si="1"/>
        <v>2039</v>
      </c>
      <c r="C33" s="225"/>
      <c r="D33" s="213">
        <f t="shared" si="24"/>
        <v>196.23</v>
      </c>
      <c r="E33" s="213">
        <f t="shared" si="24"/>
        <v>63.72</v>
      </c>
      <c r="F33" s="215">
        <f t="shared" si="0"/>
        <v>72.025867801569362</v>
      </c>
      <c r="G33" s="213">
        <f t="shared" si="24"/>
        <v>1.0900000000000001</v>
      </c>
      <c r="H33" s="226">
        <f t="shared" ref="H33" si="29">ROUND(H32*(1+$K70),2)</f>
        <v>-30.14</v>
      </c>
      <c r="I33" s="215">
        <f t="shared" si="5"/>
        <v>42.975867801569365</v>
      </c>
      <c r="J33" s="215">
        <f t="shared" si="2"/>
        <v>155.11000000000001</v>
      </c>
      <c r="K33" s="213">
        <f t="shared" si="26"/>
        <v>0.97</v>
      </c>
      <c r="L33" s="204"/>
      <c r="N33" s="258"/>
    </row>
    <row r="34" spans="2:14">
      <c r="B34" s="224">
        <f t="shared" si="1"/>
        <v>2040</v>
      </c>
      <c r="C34" s="225"/>
      <c r="D34" s="213">
        <f t="shared" si="24"/>
        <v>201.02</v>
      </c>
      <c r="E34" s="213">
        <f t="shared" si="24"/>
        <v>65.28</v>
      </c>
      <c r="F34" s="215">
        <f t="shared" si="0"/>
        <v>73.785299463581154</v>
      </c>
      <c r="G34" s="213">
        <f t="shared" si="24"/>
        <v>1.1200000000000001</v>
      </c>
      <c r="H34" s="226">
        <f t="shared" ref="H34" si="30">ROUND(H33*(1+$K71),2)</f>
        <v>-30.88</v>
      </c>
      <c r="I34" s="215">
        <f t="shared" si="5"/>
        <v>44.025299463581156</v>
      </c>
      <c r="J34" s="215">
        <f t="shared" si="2"/>
        <v>158.88999999999999</v>
      </c>
      <c r="K34" s="213">
        <f t="shared" si="26"/>
        <v>0.99</v>
      </c>
      <c r="L34" s="204"/>
      <c r="N34" s="258"/>
    </row>
    <row r="35" spans="2:14">
      <c r="B35" s="224">
        <f t="shared" si="1"/>
        <v>2041</v>
      </c>
      <c r="C35" s="225"/>
      <c r="D35" s="213">
        <f t="shared" si="24"/>
        <v>205.95</v>
      </c>
      <c r="E35" s="213">
        <f t="shared" si="24"/>
        <v>66.88</v>
      </c>
      <c r="F35" s="215">
        <f t="shared" si="0"/>
        <v>75.5946047790043</v>
      </c>
      <c r="G35" s="213">
        <f t="shared" si="24"/>
        <v>1.1499999999999999</v>
      </c>
      <c r="H35" s="226">
        <f t="shared" ref="H35" si="31">ROUND(H34*(1+$K72),2)</f>
        <v>-31.64</v>
      </c>
      <c r="I35" s="215">
        <f t="shared" si="5"/>
        <v>45.104604779004298</v>
      </c>
      <c r="J35" s="215">
        <f t="shared" si="2"/>
        <v>162.79</v>
      </c>
      <c r="K35" s="213">
        <f t="shared" si="26"/>
        <v>1.01</v>
      </c>
      <c r="L35" s="204"/>
      <c r="N35" s="258"/>
    </row>
    <row r="36" spans="2:14">
      <c r="B36" s="224">
        <f t="shared" si="1"/>
        <v>2042</v>
      </c>
      <c r="C36" s="225"/>
      <c r="D36" s="213">
        <f t="shared" si="24"/>
        <v>211.02</v>
      </c>
      <c r="E36" s="213">
        <f t="shared" si="24"/>
        <v>68.53</v>
      </c>
      <c r="F36" s="215">
        <f t="shared" si="0"/>
        <v>77.45655450636167</v>
      </c>
      <c r="G36" s="213">
        <f t="shared" si="24"/>
        <v>1.18</v>
      </c>
      <c r="H36" s="226">
        <f t="shared" ref="H36" si="32">ROUND(H35*(1+$K73),2)</f>
        <v>-32.42</v>
      </c>
      <c r="I36" s="215">
        <f t="shared" si="5"/>
        <v>46.216554506361668</v>
      </c>
      <c r="J36" s="215">
        <f t="shared" si="2"/>
        <v>166.8</v>
      </c>
      <c r="K36" s="213">
        <f t="shared" si="26"/>
        <v>1.03</v>
      </c>
      <c r="L36" s="204"/>
      <c r="N36" s="258"/>
    </row>
    <row r="37" spans="2:14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4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4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4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4" ht="14.25">
      <c r="B42" s="228" t="s">
        <v>31</v>
      </c>
      <c r="C42" s="229"/>
      <c r="D42" s="229"/>
      <c r="E42" s="229"/>
      <c r="F42" s="229"/>
      <c r="G42" s="229"/>
      <c r="H42" s="229"/>
    </row>
    <row r="44" spans="2:14">
      <c r="B44" s="202" t="s">
        <v>111</v>
      </c>
      <c r="C44" s="230" t="s">
        <v>112</v>
      </c>
      <c r="D44" s="231" t="str">
        <f>'Table 3 200 MW (Wyo) 2033'!E68</f>
        <v xml:space="preserve">Plant Costs  - 2017 IRP - Table 6.1 &amp; 6.2 </v>
      </c>
    </row>
    <row r="45" spans="2:14">
      <c r="C45" s="230" t="str">
        <f>C7</f>
        <v>(a)</v>
      </c>
      <c r="D45" s="202" t="s">
        <v>113</v>
      </c>
    </row>
    <row r="46" spans="2:14">
      <c r="C46" s="230" t="str">
        <f>D7</f>
        <v>(b)</v>
      </c>
      <c r="D46" s="215" t="str">
        <f>"= "&amp;C7&amp;" x "&amp;C62</f>
        <v>= (a) x 0.0706748586244695</v>
      </c>
    </row>
    <row r="47" spans="2:14">
      <c r="C47" s="230" t="str">
        <f>F7</f>
        <v>(d)</v>
      </c>
      <c r="D47" s="215" t="str">
        <f>"= ("&amp;$D$7&amp;" + "&amp;$E$7&amp;") /  (8.76 x "&amp;TEXT(C63,"0.0%")&amp;")"</f>
        <v>= ((b) + (c)) /  (8.76 x 41.2%)</v>
      </c>
    </row>
    <row r="48" spans="2:14">
      <c r="C48" s="230" t="str">
        <f>I7</f>
        <v>(g)</v>
      </c>
      <c r="D48" s="215" t="str">
        <f>"= "&amp;$F$7&amp;" + "&amp;$H$7</f>
        <v>= (d) + (f)</v>
      </c>
    </row>
    <row r="49" spans="2:23">
      <c r="C49" s="230" t="str">
        <f>K7</f>
        <v>(h)</v>
      </c>
      <c r="D49" s="111" t="str">
        <f>D44</f>
        <v xml:space="preserve">Plant Costs  - 2017 IRP - Table 6.1 &amp; 6.2 </v>
      </c>
    </row>
    <row r="50" spans="2:23">
      <c r="C50" s="230"/>
      <c r="D50" s="215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3" ht="13.5" thickBot="1">
      <c r="C53" s="235" t="s">
        <v>114</v>
      </c>
      <c r="D53" s="236" t="s">
        <v>115</v>
      </c>
      <c r="E53" s="236"/>
      <c r="F53" s="236"/>
      <c r="G53" s="236"/>
      <c r="H53" s="237"/>
      <c r="I53" s="233"/>
      <c r="J53" s="233"/>
      <c r="K53" s="234"/>
    </row>
    <row r="55" spans="2:23">
      <c r="B55" s="111" t="s">
        <v>102</v>
      </c>
      <c r="C55" s="238">
        <v>1637</v>
      </c>
      <c r="D55" s="202" t="s">
        <v>113</v>
      </c>
      <c r="H55" s="202" t="s">
        <v>9</v>
      </c>
      <c r="J55" s="202" t="s">
        <v>149</v>
      </c>
    </row>
    <row r="56" spans="2:23">
      <c r="B56" s="111" t="s">
        <v>102</v>
      </c>
      <c r="C56" s="239">
        <v>37.565582271006477</v>
      </c>
      <c r="D56" s="202" t="s">
        <v>116</v>
      </c>
      <c r="H56" s="202" t="s">
        <v>9</v>
      </c>
    </row>
    <row r="57" spans="2:23">
      <c r="B57" s="111" t="s">
        <v>102</v>
      </c>
      <c r="C57" s="244">
        <v>0.57299999999999995</v>
      </c>
      <c r="D57" s="202" t="s">
        <v>121</v>
      </c>
      <c r="H57" s="202" t="s">
        <v>118</v>
      </c>
    </row>
    <row r="58" spans="2:23">
      <c r="B58" s="111" t="s">
        <v>102</v>
      </c>
      <c r="C58" s="239">
        <v>0.65</v>
      </c>
      <c r="D58" s="202" t="s">
        <v>117</v>
      </c>
      <c r="H58" s="202" t="s">
        <v>118</v>
      </c>
      <c r="K58" s="204"/>
      <c r="L58" s="334"/>
      <c r="M58" s="69"/>
      <c r="N58" s="259"/>
      <c r="O58" s="69"/>
      <c r="P58" s="69"/>
      <c r="Q58" s="204"/>
      <c r="R58" s="204"/>
      <c r="S58" s="204"/>
      <c r="T58" s="204"/>
      <c r="U58" s="204"/>
      <c r="V58" s="204"/>
      <c r="W58" s="204"/>
    </row>
    <row r="59" spans="2:23">
      <c r="B59" s="111" t="s">
        <v>102</v>
      </c>
      <c r="C59" s="335">
        <v>-17.762272248602351</v>
      </c>
      <c r="D59" s="202" t="s">
        <v>119</v>
      </c>
      <c r="H59" s="202" t="s">
        <v>118</v>
      </c>
      <c r="K59" s="336"/>
      <c r="L59" s="336"/>
      <c r="M59" s="243"/>
      <c r="O59" s="241"/>
      <c r="P59" s="204"/>
      <c r="Q59" s="204"/>
      <c r="R59" s="204"/>
      <c r="S59" s="204"/>
      <c r="T59" s="204"/>
      <c r="U59" s="204"/>
      <c r="V59" s="204"/>
      <c r="W59" s="204"/>
    </row>
    <row r="60" spans="2:23">
      <c r="K60" s="336"/>
      <c r="L60" s="336"/>
      <c r="M60" s="336"/>
      <c r="N60" s="260"/>
      <c r="O60" s="241"/>
      <c r="P60" s="204"/>
      <c r="Q60" s="204"/>
      <c r="R60" s="204"/>
      <c r="S60" s="204"/>
      <c r="T60" s="204"/>
      <c r="U60" s="204"/>
      <c r="V60" s="204"/>
      <c r="W60" s="204"/>
    </row>
    <row r="61" spans="2:23">
      <c r="C61" s="246"/>
      <c r="K61" s="336"/>
      <c r="L61" s="336"/>
      <c r="M61" s="336"/>
      <c r="N61" s="260"/>
      <c r="O61" s="336"/>
      <c r="R61" s="204"/>
      <c r="S61" s="204"/>
      <c r="T61" s="204"/>
      <c r="U61" s="204"/>
      <c r="V61" s="204"/>
      <c r="W61" s="204"/>
    </row>
    <row r="62" spans="2:23">
      <c r="C62" s="247">
        <v>7.0674858624469455E-2</v>
      </c>
      <c r="D62" s="202" t="s">
        <v>54</v>
      </c>
      <c r="K62" s="114"/>
      <c r="L62" s="249"/>
      <c r="M62" s="249"/>
      <c r="O62" s="250"/>
    </row>
    <row r="63" spans="2:23">
      <c r="C63" s="251">
        <v>0.41199999999999998</v>
      </c>
      <c r="D63" s="202" t="s">
        <v>55</v>
      </c>
      <c r="J63" s="202" t="s">
        <v>149</v>
      </c>
    </row>
    <row r="64" spans="2:23" ht="13.5" thickBot="1">
      <c r="D64" s="245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4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4">
      <c r="C67" s="136">
        <f t="shared" ref="C67:C74" si="33">C66+1</f>
        <v>2018</v>
      </c>
      <c r="D67" s="57">
        <v>2.1684070430924685E-2</v>
      </c>
      <c r="E67" s="111"/>
      <c r="F67" s="136">
        <f t="shared" ref="F67:F74" si="34">F66+1</f>
        <v>2027</v>
      </c>
      <c r="G67" s="57">
        <v>2.3164081218836952E-2</v>
      </c>
      <c r="H67" s="111"/>
      <c r="I67" s="136">
        <f t="shared" ref="I67:I74" si="35">I66+1</f>
        <v>2036</v>
      </c>
      <c r="J67" s="136"/>
      <c r="K67" s="57">
        <v>2.4311492116604327E-2</v>
      </c>
    </row>
    <row r="68" spans="3:14">
      <c r="C68" s="136">
        <f t="shared" si="33"/>
        <v>2019</v>
      </c>
      <c r="D68" s="57">
        <v>2.0023445288848141E-2</v>
      </c>
      <c r="E68" s="111"/>
      <c r="F68" s="136">
        <f t="shared" si="34"/>
        <v>2028</v>
      </c>
      <c r="G68" s="57">
        <v>2.3269517424980624E-2</v>
      </c>
      <c r="H68" s="111"/>
      <c r="I68" s="136">
        <f t="shared" si="35"/>
        <v>2037</v>
      </c>
      <c r="J68" s="136"/>
      <c r="K68" s="57">
        <v>2.4277391473133791E-2</v>
      </c>
    </row>
    <row r="69" spans="3:14">
      <c r="C69" s="136">
        <f t="shared" si="33"/>
        <v>2020</v>
      </c>
      <c r="D69" s="57">
        <v>2.1423649370385656E-2</v>
      </c>
      <c r="E69" s="111"/>
      <c r="F69" s="136">
        <f t="shared" si="34"/>
        <v>2029</v>
      </c>
      <c r="G69" s="57">
        <v>2.3660062349176059E-2</v>
      </c>
      <c r="H69" s="111"/>
      <c r="I69" s="136">
        <f t="shared" si="35"/>
        <v>2038</v>
      </c>
      <c r="J69" s="136"/>
      <c r="K69" s="57">
        <v>2.4418737348747444E-2</v>
      </c>
    </row>
    <row r="70" spans="3:14">
      <c r="C70" s="136">
        <f t="shared" si="33"/>
        <v>2021</v>
      </c>
      <c r="D70" s="57">
        <v>2.2444603435442634E-2</v>
      </c>
      <c r="E70" s="111"/>
      <c r="F70" s="136">
        <f t="shared" si="34"/>
        <v>2030</v>
      </c>
      <c r="G70" s="57">
        <v>2.3797996946838929E-2</v>
      </c>
      <c r="H70" s="111"/>
      <c r="I70" s="136">
        <f t="shared" si="35"/>
        <v>2039</v>
      </c>
      <c r="J70" s="136"/>
      <c r="K70" s="57">
        <v>2.4490791911648602E-2</v>
      </c>
    </row>
    <row r="71" spans="3:14">
      <c r="C71" s="136">
        <f t="shared" si="33"/>
        <v>2022</v>
      </c>
      <c r="D71" s="57">
        <v>2.2559296067847567E-2</v>
      </c>
      <c r="E71" s="111"/>
      <c r="F71" s="136">
        <f t="shared" si="34"/>
        <v>2031</v>
      </c>
      <c r="G71" s="57">
        <v>2.4014000123530499E-2</v>
      </c>
      <c r="H71" s="111"/>
      <c r="I71" s="136">
        <f t="shared" si="35"/>
        <v>2040</v>
      </c>
      <c r="J71" s="136"/>
      <c r="K71" s="57">
        <v>2.442458536688985E-2</v>
      </c>
    </row>
    <row r="72" spans="3:14" s="204" customFormat="1">
      <c r="C72" s="136">
        <f t="shared" si="33"/>
        <v>2023</v>
      </c>
      <c r="D72" s="57">
        <v>2.3031082544693549E-2</v>
      </c>
      <c r="E72" s="113"/>
      <c r="F72" s="136">
        <f t="shared" si="34"/>
        <v>2032</v>
      </c>
      <c r="G72" s="57">
        <v>2.4075090077113837E-2</v>
      </c>
      <c r="H72" s="113"/>
      <c r="I72" s="136">
        <f t="shared" si="35"/>
        <v>2041</v>
      </c>
      <c r="J72" s="136"/>
      <c r="K72" s="57">
        <v>2.4530694634797623E-2</v>
      </c>
      <c r="N72" s="260"/>
    </row>
    <row r="73" spans="3:14" s="204" customFormat="1">
      <c r="C73" s="136">
        <f t="shared" si="33"/>
        <v>2024</v>
      </c>
      <c r="D73" s="57">
        <v>2.3134274986934988E-2</v>
      </c>
      <c r="E73" s="113"/>
      <c r="F73" s="136">
        <f t="shared" si="34"/>
        <v>2033</v>
      </c>
      <c r="G73" s="57">
        <v>2.4191075903759129E-2</v>
      </c>
      <c r="H73" s="113"/>
      <c r="I73" s="136">
        <f t="shared" si="35"/>
        <v>2042</v>
      </c>
      <c r="J73" s="136"/>
      <c r="K73" s="57">
        <v>2.4630996146588036E-2</v>
      </c>
      <c r="N73" s="260"/>
    </row>
    <row r="74" spans="3:14" s="204" customFormat="1">
      <c r="C74" s="136">
        <f t="shared" si="33"/>
        <v>2025</v>
      </c>
      <c r="D74" s="57">
        <v>2.3159080336675242E-2</v>
      </c>
      <c r="E74" s="113"/>
      <c r="F74" s="136">
        <f t="shared" si="34"/>
        <v>2034</v>
      </c>
      <c r="G74" s="57">
        <v>2.4219456505286896E-2</v>
      </c>
      <c r="H74" s="113"/>
      <c r="I74" s="136">
        <f t="shared" si="35"/>
        <v>2043</v>
      </c>
      <c r="J74" s="136"/>
      <c r="K74" s="57">
        <v>2.4704209858992465E-2</v>
      </c>
      <c r="N74" s="260"/>
    </row>
    <row r="75" spans="3:14" s="204" customFormat="1">
      <c r="N75" s="260"/>
    </row>
    <row r="76" spans="3:14" s="204" customFormat="1">
      <c r="N76" s="260"/>
    </row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5" width="9.33203125" style="202"/>
    <col min="16" max="16" width="9.33203125" style="202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192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31%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  <c r="P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108</v>
      </c>
      <c r="G5" s="19" t="s">
        <v>13</v>
      </c>
      <c r="H5" s="206" t="s">
        <v>109</v>
      </c>
      <c r="I5" s="19" t="s">
        <v>73</v>
      </c>
      <c r="J5" s="19" t="s">
        <v>73</v>
      </c>
      <c r="K5" s="206" t="s">
        <v>172</v>
      </c>
      <c r="P5" s="266"/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8" ht="6" customHeight="1">
      <c r="K8" s="204"/>
    </row>
    <row r="9" spans="2:18" ht="15.75">
      <c r="B9" s="60" t="str">
        <f>C52</f>
        <v>2017 IRP Utah Solar Resource - 31%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24">
        <v>2016</v>
      </c>
      <c r="C10" s="384">
        <f>C55</f>
        <v>1822.4072122157659</v>
      </c>
      <c r="D10" s="226">
        <f>C10*$C$62</f>
        <v>140.61107266637151</v>
      </c>
      <c r="E10" s="226">
        <f>C56</f>
        <v>19.693557659779859</v>
      </c>
      <c r="F10" s="215">
        <f t="shared" ref="F10:F33" si="0">(D10+E10)/(8.76*$C$63)</f>
        <v>58.84120686185063</v>
      </c>
      <c r="G10" s="215">
        <f>C58</f>
        <v>0</v>
      </c>
      <c r="H10" s="226">
        <f>C59</f>
        <v>-2.446131410134015</v>
      </c>
      <c r="I10" s="215">
        <f t="shared" ref="I10:I36" si="1">F10+H10+G10</f>
        <v>56.395075451716615</v>
      </c>
      <c r="J10" s="215">
        <f>ROUND(I10*$C$63*8.76,2)</f>
        <v>153.63999999999999</v>
      </c>
      <c r="K10" s="226">
        <f>$C$57</f>
        <v>0.60299999999999998</v>
      </c>
      <c r="N10" s="216"/>
      <c r="P10" s="254"/>
    </row>
    <row r="11" spans="2:18">
      <c r="B11" s="224">
        <f t="shared" ref="B11:B36" si="2">B10+1</f>
        <v>2017</v>
      </c>
      <c r="C11" s="225"/>
      <c r="D11" s="226">
        <f>ROUND(D10*(1+$D66),2)</f>
        <v>143.72</v>
      </c>
      <c r="E11" s="226">
        <f>ROUND(E10*(1+$D66),2)</f>
        <v>20.13</v>
      </c>
      <c r="F11" s="215">
        <f t="shared" si="0"/>
        <v>60.142565593387069</v>
      </c>
      <c r="G11" s="226">
        <f>ROUND(G10*(1+$D66),2)</f>
        <v>0</v>
      </c>
      <c r="H11" s="226">
        <f>ROUND(H10*(1+$D66),2)</f>
        <v>-2.5</v>
      </c>
      <c r="I11" s="215">
        <f t="shared" si="1"/>
        <v>57.642565593387069</v>
      </c>
      <c r="J11" s="215">
        <f t="shared" ref="J11:J36" si="3">ROUND(I11*$C$63*8.76,2)</f>
        <v>157.04</v>
      </c>
      <c r="K11" s="226">
        <f t="shared" ref="K11:K19" si="4">ROUND(K10*(1+$D66),2)</f>
        <v>0.62</v>
      </c>
      <c r="N11" s="216"/>
      <c r="P11" s="254"/>
    </row>
    <row r="12" spans="2:18">
      <c r="B12" s="224">
        <f t="shared" si="2"/>
        <v>2018</v>
      </c>
      <c r="C12" s="225"/>
      <c r="D12" s="226">
        <f t="shared" ref="D12:G19" si="5">ROUND(D11*(1+$D67),2)</f>
        <v>146.84</v>
      </c>
      <c r="E12" s="226">
        <f t="shared" si="5"/>
        <v>20.57</v>
      </c>
      <c r="F12" s="215">
        <f t="shared" si="0"/>
        <v>61.449294513206773</v>
      </c>
      <c r="G12" s="226">
        <f t="shared" si="5"/>
        <v>0</v>
      </c>
      <c r="H12" s="226">
        <f t="shared" ref="H12" si="6">ROUND(H11*(1+$D67),2)</f>
        <v>-2.5499999999999998</v>
      </c>
      <c r="I12" s="215">
        <f t="shared" si="1"/>
        <v>58.899294513206776</v>
      </c>
      <c r="J12" s="215">
        <f t="shared" si="3"/>
        <v>160.46</v>
      </c>
      <c r="K12" s="226">
        <f t="shared" si="4"/>
        <v>0.63</v>
      </c>
      <c r="L12" s="204"/>
      <c r="N12" s="216"/>
      <c r="P12" s="254"/>
    </row>
    <row r="13" spans="2:18">
      <c r="B13" s="224">
        <f t="shared" si="2"/>
        <v>2019</v>
      </c>
      <c r="C13" s="225"/>
      <c r="D13" s="226">
        <f t="shared" si="5"/>
        <v>149.78</v>
      </c>
      <c r="E13" s="226">
        <f t="shared" si="5"/>
        <v>20.98</v>
      </c>
      <c r="F13" s="215">
        <f t="shared" si="0"/>
        <v>62.678941109104521</v>
      </c>
      <c r="G13" s="226">
        <f t="shared" si="5"/>
        <v>0</v>
      </c>
      <c r="H13" s="226">
        <f t="shared" ref="H13" si="7">ROUND(H12*(1+$D68),2)</f>
        <v>-2.6</v>
      </c>
      <c r="I13" s="215">
        <f t="shared" si="1"/>
        <v>60.07894110910452</v>
      </c>
      <c r="J13" s="215">
        <f t="shared" si="3"/>
        <v>163.68</v>
      </c>
      <c r="K13" s="226">
        <f t="shared" si="4"/>
        <v>0.64</v>
      </c>
      <c r="L13" s="204"/>
      <c r="N13" s="216"/>
      <c r="P13" s="254"/>
    </row>
    <row r="14" spans="2:18">
      <c r="B14" s="224">
        <f t="shared" si="2"/>
        <v>2020</v>
      </c>
      <c r="C14" s="225"/>
      <c r="D14" s="226">
        <f t="shared" si="5"/>
        <v>152.99</v>
      </c>
      <c r="E14" s="226">
        <f t="shared" si="5"/>
        <v>21.43</v>
      </c>
      <c r="F14" s="215">
        <f t="shared" si="0"/>
        <v>64.022375897458488</v>
      </c>
      <c r="G14" s="226">
        <f t="shared" si="5"/>
        <v>0</v>
      </c>
      <c r="H14" s="226">
        <f t="shared" ref="H14" si="8">ROUND(H13*(1+$D69),2)</f>
        <v>-2.66</v>
      </c>
      <c r="I14" s="215">
        <f t="shared" si="1"/>
        <v>61.362375897458492</v>
      </c>
      <c r="J14" s="215">
        <f t="shared" si="3"/>
        <v>167.17</v>
      </c>
      <c r="K14" s="226">
        <f t="shared" si="4"/>
        <v>0.65</v>
      </c>
      <c r="L14" s="204"/>
      <c r="N14" s="216"/>
      <c r="O14" s="221"/>
      <c r="P14" s="254"/>
      <c r="Q14" s="222"/>
      <c r="R14" s="223"/>
    </row>
    <row r="15" spans="2:18">
      <c r="B15" s="224">
        <f t="shared" si="2"/>
        <v>2021</v>
      </c>
      <c r="C15" s="225"/>
      <c r="D15" s="226">
        <f t="shared" si="5"/>
        <v>156.41999999999999</v>
      </c>
      <c r="E15" s="226">
        <f t="shared" si="5"/>
        <v>21.91</v>
      </c>
      <c r="F15" s="215">
        <f t="shared" si="0"/>
        <v>65.457575357148102</v>
      </c>
      <c r="G15" s="226">
        <f t="shared" si="5"/>
        <v>0</v>
      </c>
      <c r="H15" s="226">
        <f t="shared" ref="H15" si="9">ROUND(H14*(1+$D70),2)</f>
        <v>-2.72</v>
      </c>
      <c r="I15" s="215">
        <f t="shared" si="1"/>
        <v>62.737575357148103</v>
      </c>
      <c r="J15" s="215">
        <f t="shared" si="3"/>
        <v>170.92</v>
      </c>
      <c r="K15" s="226">
        <f t="shared" si="4"/>
        <v>0.66</v>
      </c>
      <c r="L15" s="204"/>
      <c r="N15" s="222"/>
      <c r="O15" s="222"/>
      <c r="P15" s="254"/>
      <c r="Q15" s="222"/>
      <c r="R15" s="223"/>
    </row>
    <row r="16" spans="2:18">
      <c r="B16" s="224">
        <f t="shared" si="2"/>
        <v>2022</v>
      </c>
      <c r="C16" s="225"/>
      <c r="D16" s="226">
        <f t="shared" si="5"/>
        <v>159.94999999999999</v>
      </c>
      <c r="E16" s="226">
        <f t="shared" si="5"/>
        <v>22.4</v>
      </c>
      <c r="F16" s="215">
        <f t="shared" si="0"/>
        <v>66.933151272225402</v>
      </c>
      <c r="G16" s="226">
        <f t="shared" si="5"/>
        <v>0</v>
      </c>
      <c r="H16" s="226">
        <f t="shared" ref="H16" si="10">ROUND(H15*(1+$D71),2)</f>
        <v>-2.78</v>
      </c>
      <c r="I16" s="215">
        <f t="shared" si="1"/>
        <v>64.153151272225401</v>
      </c>
      <c r="J16" s="215">
        <f t="shared" si="3"/>
        <v>174.78</v>
      </c>
      <c r="K16" s="226">
        <f t="shared" si="4"/>
        <v>0.67</v>
      </c>
      <c r="L16" s="204"/>
      <c r="N16" s="216"/>
      <c r="P16" s="254"/>
    </row>
    <row r="17" spans="2:17">
      <c r="B17" s="224">
        <f t="shared" si="2"/>
        <v>2023</v>
      </c>
      <c r="C17" s="225"/>
      <c r="D17" s="226">
        <f t="shared" si="5"/>
        <v>163.63</v>
      </c>
      <c r="E17" s="226">
        <f t="shared" si="5"/>
        <v>22.92</v>
      </c>
      <c r="F17" s="215">
        <f t="shared" si="0"/>
        <v>68.474797750664379</v>
      </c>
      <c r="G17" s="226">
        <f t="shared" si="5"/>
        <v>0</v>
      </c>
      <c r="H17" s="226">
        <f t="shared" ref="H17" si="11">ROUND(H16*(1+$D72),2)</f>
        <v>-2.84</v>
      </c>
      <c r="I17" s="215">
        <f t="shared" si="1"/>
        <v>65.634797750664376</v>
      </c>
      <c r="J17" s="215">
        <f t="shared" si="3"/>
        <v>178.81</v>
      </c>
      <c r="K17" s="226">
        <f t="shared" si="4"/>
        <v>0.69</v>
      </c>
      <c r="L17" s="204"/>
      <c r="N17" s="216"/>
      <c r="O17" s="221"/>
      <c r="P17" s="254"/>
    </row>
    <row r="18" spans="2:17">
      <c r="B18" s="224">
        <f t="shared" si="2"/>
        <v>2024</v>
      </c>
      <c r="C18" s="225"/>
      <c r="D18" s="226">
        <f t="shared" si="5"/>
        <v>167.42</v>
      </c>
      <c r="E18" s="226">
        <f t="shared" si="5"/>
        <v>23.45</v>
      </c>
      <c r="F18" s="215">
        <f t="shared" si="0"/>
        <v>70.060491271344461</v>
      </c>
      <c r="G18" s="226">
        <f t="shared" si="5"/>
        <v>0</v>
      </c>
      <c r="H18" s="226">
        <f t="shared" ref="H18" si="12">ROUND(H17*(1+$D73),2)</f>
        <v>-2.91</v>
      </c>
      <c r="I18" s="215">
        <f t="shared" si="1"/>
        <v>67.150491271344464</v>
      </c>
      <c r="J18" s="215">
        <f t="shared" si="3"/>
        <v>182.94</v>
      </c>
      <c r="K18" s="226">
        <f t="shared" si="4"/>
        <v>0.71</v>
      </c>
      <c r="L18" s="204"/>
      <c r="P18" s="254"/>
    </row>
    <row r="19" spans="2:17">
      <c r="B19" s="224">
        <f t="shared" si="2"/>
        <v>2025</v>
      </c>
      <c r="C19" s="225"/>
      <c r="D19" s="226">
        <f t="shared" si="5"/>
        <v>171.3</v>
      </c>
      <c r="E19" s="226">
        <f t="shared" si="5"/>
        <v>23.99</v>
      </c>
      <c r="F19" s="215">
        <f t="shared" si="0"/>
        <v>71.682890660558826</v>
      </c>
      <c r="G19" s="226">
        <f t="shared" si="5"/>
        <v>0</v>
      </c>
      <c r="H19" s="226">
        <f t="shared" ref="H19" si="13">ROUND(H18*(1+$D74),2)</f>
        <v>-2.98</v>
      </c>
      <c r="I19" s="215">
        <f t="shared" si="1"/>
        <v>68.702890660558822</v>
      </c>
      <c r="J19" s="215">
        <f t="shared" si="3"/>
        <v>187.17</v>
      </c>
      <c r="K19" s="226">
        <f t="shared" si="4"/>
        <v>0.73</v>
      </c>
      <c r="L19" s="204"/>
      <c r="P19" s="254"/>
    </row>
    <row r="20" spans="2:17">
      <c r="B20" s="224">
        <f t="shared" si="2"/>
        <v>2026</v>
      </c>
      <c r="C20" s="225"/>
      <c r="D20" s="226">
        <f>ROUND(D19*(1+$G66),2)</f>
        <v>175.23</v>
      </c>
      <c r="E20" s="226">
        <f>ROUND(E19*(1+$G66),2)</f>
        <v>24.54</v>
      </c>
      <c r="F20" s="215">
        <f t="shared" si="0"/>
        <v>73.327313570893708</v>
      </c>
      <c r="G20" s="226">
        <f>ROUND(G19*(1+$G66),2)</f>
        <v>0</v>
      </c>
      <c r="H20" s="226">
        <f>ROUND(H19*(1+$G66),2)</f>
        <v>-3.05</v>
      </c>
      <c r="I20" s="215">
        <f t="shared" si="1"/>
        <v>70.27731357089371</v>
      </c>
      <c r="J20" s="215">
        <f t="shared" si="3"/>
        <v>191.46</v>
      </c>
      <c r="K20" s="226">
        <f t="shared" ref="K20:K28" si="14">ROUND(K19*(1+$G66),2)</f>
        <v>0.75</v>
      </c>
      <c r="L20" s="204"/>
      <c r="P20" s="254"/>
      <c r="Q20" s="255"/>
    </row>
    <row r="21" spans="2:17">
      <c r="B21" s="224">
        <f t="shared" si="2"/>
        <v>2027</v>
      </c>
      <c r="C21" s="225"/>
      <c r="D21" s="226">
        <f t="shared" ref="D21:G28" si="15">ROUND(D20*(1+$G67),2)</f>
        <v>179.29</v>
      </c>
      <c r="E21" s="226">
        <f t="shared" si="15"/>
        <v>25.11</v>
      </c>
      <c r="F21" s="215">
        <f t="shared" si="0"/>
        <v>75.026795284030001</v>
      </c>
      <c r="G21" s="226">
        <f t="shared" si="15"/>
        <v>0</v>
      </c>
      <c r="H21" s="226">
        <f t="shared" ref="H21" si="16">ROUND(H20*(1+$G67),2)</f>
        <v>-3.12</v>
      </c>
      <c r="I21" s="215">
        <f t="shared" si="1"/>
        <v>71.906795284029997</v>
      </c>
      <c r="J21" s="215">
        <f t="shared" si="3"/>
        <v>195.9</v>
      </c>
      <c r="K21" s="226">
        <f t="shared" si="14"/>
        <v>0.77</v>
      </c>
      <c r="L21" s="204"/>
      <c r="P21" s="254"/>
    </row>
    <row r="22" spans="2:17">
      <c r="B22" s="224">
        <f t="shared" si="2"/>
        <v>2028</v>
      </c>
      <c r="C22" s="225"/>
      <c r="D22" s="226">
        <f t="shared" si="15"/>
        <v>183.46</v>
      </c>
      <c r="E22" s="226">
        <f t="shared" si="15"/>
        <v>25.69</v>
      </c>
      <c r="F22" s="215">
        <f t="shared" si="0"/>
        <v>76.770324039407427</v>
      </c>
      <c r="G22" s="226">
        <f t="shared" si="15"/>
        <v>0</v>
      </c>
      <c r="H22" s="226">
        <f t="shared" ref="H22" si="17">ROUND(H21*(1+$G68),2)</f>
        <v>-3.19</v>
      </c>
      <c r="I22" s="215">
        <f t="shared" si="1"/>
        <v>73.580324039407429</v>
      </c>
      <c r="J22" s="215">
        <f t="shared" si="3"/>
        <v>200.46</v>
      </c>
      <c r="K22" s="226">
        <f t="shared" si="14"/>
        <v>0.79</v>
      </c>
      <c r="L22" s="204"/>
      <c r="P22" s="254"/>
    </row>
    <row r="23" spans="2:17">
      <c r="B23" s="224">
        <f t="shared" si="2"/>
        <v>2029</v>
      </c>
      <c r="C23" s="225"/>
      <c r="D23" s="226">
        <f t="shared" si="15"/>
        <v>187.8</v>
      </c>
      <c r="E23" s="226">
        <f t="shared" si="15"/>
        <v>26.3</v>
      </c>
      <c r="F23" s="215">
        <f t="shared" si="0"/>
        <v>78.587264531853364</v>
      </c>
      <c r="G23" s="226">
        <f t="shared" si="15"/>
        <v>0</v>
      </c>
      <c r="H23" s="226">
        <f t="shared" ref="H23" si="18">ROUND(H22*(1+$G69),2)</f>
        <v>-3.27</v>
      </c>
      <c r="I23" s="215">
        <f t="shared" si="1"/>
        <v>75.317264531853368</v>
      </c>
      <c r="J23" s="215">
        <f t="shared" si="3"/>
        <v>205.19</v>
      </c>
      <c r="K23" s="226">
        <f t="shared" si="14"/>
        <v>0.81</v>
      </c>
      <c r="L23" s="204"/>
      <c r="P23" s="254"/>
    </row>
    <row r="24" spans="2:17">
      <c r="B24" s="224">
        <f t="shared" si="2"/>
        <v>2030</v>
      </c>
      <c r="C24" s="225"/>
      <c r="D24" s="226">
        <f t="shared" si="15"/>
        <v>192.27</v>
      </c>
      <c r="E24" s="226">
        <f t="shared" si="15"/>
        <v>26.93</v>
      </c>
      <c r="F24" s="215">
        <f t="shared" si="0"/>
        <v>80.459263827100685</v>
      </c>
      <c r="G24" s="226">
        <f t="shared" si="15"/>
        <v>0</v>
      </c>
      <c r="H24" s="226">
        <f t="shared" ref="H24" si="19">ROUND(H23*(1+$G70),2)</f>
        <v>-3.35</v>
      </c>
      <c r="I24" s="215">
        <f t="shared" si="1"/>
        <v>77.10926382710069</v>
      </c>
      <c r="J24" s="215">
        <f t="shared" si="3"/>
        <v>210.07</v>
      </c>
      <c r="K24" s="226">
        <f t="shared" si="14"/>
        <v>0.83</v>
      </c>
      <c r="L24" s="204"/>
      <c r="P24" s="254"/>
    </row>
    <row r="25" spans="2:17">
      <c r="B25" s="224">
        <f t="shared" si="2"/>
        <v>2031</v>
      </c>
      <c r="C25" s="225"/>
      <c r="D25" s="226">
        <f t="shared" si="15"/>
        <v>196.89</v>
      </c>
      <c r="E25" s="226">
        <f t="shared" si="15"/>
        <v>27.58</v>
      </c>
      <c r="F25" s="215">
        <f t="shared" si="0"/>
        <v>82.393663098856237</v>
      </c>
      <c r="G25" s="226">
        <f t="shared" si="15"/>
        <v>0</v>
      </c>
      <c r="H25" s="226">
        <f t="shared" ref="H25" si="20">ROUND(H24*(1+$G71),2)</f>
        <v>-3.43</v>
      </c>
      <c r="I25" s="215">
        <f t="shared" si="1"/>
        <v>78.96366309885623</v>
      </c>
      <c r="J25" s="215">
        <f t="shared" si="3"/>
        <v>215.13</v>
      </c>
      <c r="K25" s="226">
        <f t="shared" si="14"/>
        <v>0.85</v>
      </c>
      <c r="L25" s="204"/>
      <c r="P25" s="254"/>
    </row>
    <row r="26" spans="2:17">
      <c r="B26" s="224">
        <f t="shared" si="2"/>
        <v>2032</v>
      </c>
      <c r="C26" s="225"/>
      <c r="D26" s="226">
        <f t="shared" si="15"/>
        <v>201.63</v>
      </c>
      <c r="E26" s="226">
        <f t="shared" si="15"/>
        <v>28.24</v>
      </c>
      <c r="F26" s="215">
        <f t="shared" si="0"/>
        <v>84.375779999706353</v>
      </c>
      <c r="G26" s="226">
        <f t="shared" si="15"/>
        <v>0</v>
      </c>
      <c r="H26" s="226">
        <f t="shared" ref="H26" si="21">ROUND(H25*(1+$G72),2)</f>
        <v>-3.51</v>
      </c>
      <c r="I26" s="215">
        <f t="shared" si="1"/>
        <v>80.865779999706348</v>
      </c>
      <c r="J26" s="215">
        <f t="shared" si="3"/>
        <v>220.31</v>
      </c>
      <c r="K26" s="226">
        <f t="shared" si="14"/>
        <v>0.87</v>
      </c>
      <c r="L26" s="204"/>
      <c r="M26" s="318"/>
      <c r="P26" s="254"/>
    </row>
    <row r="27" spans="2:17">
      <c r="B27" s="224">
        <f t="shared" si="2"/>
        <v>2033</v>
      </c>
      <c r="C27" s="225"/>
      <c r="D27" s="226">
        <f t="shared" si="15"/>
        <v>206.51</v>
      </c>
      <c r="E27" s="226">
        <f t="shared" si="15"/>
        <v>28.92</v>
      </c>
      <c r="F27" s="215">
        <f t="shared" si="0"/>
        <v>86.416626290211283</v>
      </c>
      <c r="G27" s="226">
        <f t="shared" si="15"/>
        <v>0</v>
      </c>
      <c r="H27" s="226">
        <f t="shared" ref="H27" si="22">ROUND(H26*(1+$G73),2)</f>
        <v>-3.59</v>
      </c>
      <c r="I27" s="215">
        <f t="shared" si="1"/>
        <v>82.82662629021128</v>
      </c>
      <c r="J27" s="215">
        <f t="shared" si="3"/>
        <v>225.65</v>
      </c>
      <c r="K27" s="226">
        <f t="shared" si="14"/>
        <v>0.89</v>
      </c>
      <c r="L27" s="204"/>
      <c r="P27" s="254"/>
    </row>
    <row r="28" spans="2:17">
      <c r="B28" s="224">
        <f t="shared" si="2"/>
        <v>2034</v>
      </c>
      <c r="C28" s="225"/>
      <c r="D28" s="226">
        <f t="shared" si="15"/>
        <v>211.51</v>
      </c>
      <c r="E28" s="226">
        <f t="shared" si="15"/>
        <v>29.62</v>
      </c>
      <c r="F28" s="215">
        <f t="shared" si="0"/>
        <v>88.508860796664166</v>
      </c>
      <c r="G28" s="226">
        <f t="shared" si="15"/>
        <v>0</v>
      </c>
      <c r="H28" s="226">
        <f t="shared" ref="H28" si="23">ROUND(H27*(1+$G74),2)</f>
        <v>-3.68</v>
      </c>
      <c r="I28" s="215">
        <f t="shared" si="1"/>
        <v>84.828860796664159</v>
      </c>
      <c r="J28" s="215">
        <f t="shared" si="3"/>
        <v>231.1</v>
      </c>
      <c r="K28" s="226">
        <f t="shared" si="14"/>
        <v>0.91</v>
      </c>
      <c r="L28" s="204"/>
      <c r="P28" s="254"/>
    </row>
    <row r="29" spans="2:17">
      <c r="B29" s="224">
        <f t="shared" si="2"/>
        <v>2035</v>
      </c>
      <c r="C29" s="225"/>
      <c r="D29" s="226">
        <f t="shared" ref="D29:E36" si="24">ROUND(D28*(1+$K66),2)</f>
        <v>216.62</v>
      </c>
      <c r="E29" s="226">
        <f t="shared" si="24"/>
        <v>30.34</v>
      </c>
      <c r="F29" s="215">
        <f t="shared" si="0"/>
        <v>90.648812932211612</v>
      </c>
      <c r="G29" s="226">
        <f t="shared" ref="G29:H36" si="25">ROUND(G28*(1+$K66),2)</f>
        <v>0</v>
      </c>
      <c r="H29" s="226">
        <f t="shared" si="25"/>
        <v>-3.77</v>
      </c>
      <c r="I29" s="215">
        <f t="shared" si="1"/>
        <v>86.878812932211616</v>
      </c>
      <c r="J29" s="215">
        <f t="shared" si="3"/>
        <v>236.69</v>
      </c>
      <c r="K29" s="226">
        <f t="shared" ref="K29:K36" si="26">ROUND(K28*(1+$K66),2)</f>
        <v>0.93</v>
      </c>
      <c r="L29" s="204"/>
      <c r="P29" s="254"/>
    </row>
    <row r="30" spans="2:17">
      <c r="B30" s="224">
        <f t="shared" si="2"/>
        <v>2036</v>
      </c>
      <c r="C30" s="225"/>
      <c r="D30" s="226">
        <f t="shared" si="24"/>
        <v>221.89</v>
      </c>
      <c r="E30" s="226">
        <f t="shared" si="24"/>
        <v>31.08</v>
      </c>
      <c r="F30" s="215">
        <f t="shared" si="0"/>
        <v>92.854835631120693</v>
      </c>
      <c r="G30" s="226">
        <f t="shared" si="25"/>
        <v>0</v>
      </c>
      <c r="H30" s="226">
        <f t="shared" si="25"/>
        <v>-3.86</v>
      </c>
      <c r="I30" s="215">
        <f t="shared" si="1"/>
        <v>88.994835631120694</v>
      </c>
      <c r="J30" s="215">
        <f t="shared" si="3"/>
        <v>242.45</v>
      </c>
      <c r="K30" s="226">
        <f t="shared" si="26"/>
        <v>0.95</v>
      </c>
      <c r="L30" s="204"/>
      <c r="P30" s="254"/>
    </row>
    <row r="31" spans="2:17">
      <c r="B31" s="224">
        <f t="shared" si="2"/>
        <v>2037</v>
      </c>
      <c r="C31" s="225"/>
      <c r="D31" s="226">
        <f t="shared" si="24"/>
        <v>227.28</v>
      </c>
      <c r="E31" s="226">
        <f t="shared" si="24"/>
        <v>31.83</v>
      </c>
      <c r="F31" s="215">
        <f t="shared" si="0"/>
        <v>95.108575959124352</v>
      </c>
      <c r="G31" s="226">
        <f t="shared" si="25"/>
        <v>0</v>
      </c>
      <c r="H31" s="226">
        <f t="shared" si="25"/>
        <v>-3.95</v>
      </c>
      <c r="I31" s="215">
        <f t="shared" si="1"/>
        <v>91.158575959124349</v>
      </c>
      <c r="J31" s="215">
        <f t="shared" si="3"/>
        <v>248.35</v>
      </c>
      <c r="K31" s="226">
        <f t="shared" si="26"/>
        <v>0.97</v>
      </c>
      <c r="L31" s="204"/>
      <c r="P31" s="254"/>
    </row>
    <row r="32" spans="2:17">
      <c r="B32" s="224">
        <f t="shared" si="2"/>
        <v>2038</v>
      </c>
      <c r="C32" s="225"/>
      <c r="D32" s="226">
        <f t="shared" si="24"/>
        <v>232.83</v>
      </c>
      <c r="E32" s="226">
        <f t="shared" si="24"/>
        <v>32.61</v>
      </c>
      <c r="F32" s="215">
        <f t="shared" si="0"/>
        <v>97.43205743734309</v>
      </c>
      <c r="G32" s="226">
        <f t="shared" si="25"/>
        <v>0</v>
      </c>
      <c r="H32" s="226">
        <f t="shared" si="25"/>
        <v>-4.05</v>
      </c>
      <c r="I32" s="215">
        <f t="shared" si="1"/>
        <v>93.382057437343093</v>
      </c>
      <c r="J32" s="215">
        <f t="shared" si="3"/>
        <v>254.41</v>
      </c>
      <c r="K32" s="226">
        <f t="shared" si="26"/>
        <v>0.99</v>
      </c>
      <c r="L32" s="204"/>
      <c r="P32" s="254"/>
    </row>
    <row r="33" spans="2:16">
      <c r="B33" s="224">
        <f t="shared" si="2"/>
        <v>2039</v>
      </c>
      <c r="C33" s="225"/>
      <c r="D33" s="226">
        <f t="shared" si="24"/>
        <v>238.53</v>
      </c>
      <c r="E33" s="226">
        <f t="shared" si="24"/>
        <v>33.409999999999997</v>
      </c>
      <c r="F33" s="215">
        <f t="shared" si="0"/>
        <v>99.81793889207006</v>
      </c>
      <c r="G33" s="226">
        <f t="shared" si="25"/>
        <v>0</v>
      </c>
      <c r="H33" s="226">
        <f t="shared" si="25"/>
        <v>-4.1500000000000004</v>
      </c>
      <c r="I33" s="215">
        <f t="shared" si="1"/>
        <v>95.667938892070055</v>
      </c>
      <c r="J33" s="215">
        <f t="shared" si="3"/>
        <v>260.63</v>
      </c>
      <c r="K33" s="226">
        <f t="shared" si="26"/>
        <v>1.01</v>
      </c>
      <c r="L33" s="204"/>
      <c r="P33" s="254"/>
    </row>
    <row r="34" spans="2:16">
      <c r="B34" s="224">
        <f t="shared" si="2"/>
        <v>2040</v>
      </c>
      <c r="C34" s="225"/>
      <c r="D34" s="226">
        <f t="shared" si="24"/>
        <v>244.36</v>
      </c>
      <c r="E34" s="226">
        <f t="shared" si="24"/>
        <v>34.229999999999997</v>
      </c>
      <c r="F34" s="215">
        <f t="shared" ref="F34:F36" si="27">(D34+E34)/(8.76*$C$63)</f>
        <v>102.25887914959846</v>
      </c>
      <c r="G34" s="226">
        <f t="shared" si="25"/>
        <v>0</v>
      </c>
      <c r="H34" s="226">
        <f t="shared" si="25"/>
        <v>-4.25</v>
      </c>
      <c r="I34" s="215">
        <f t="shared" si="1"/>
        <v>98.008879149598457</v>
      </c>
      <c r="J34" s="215">
        <f t="shared" si="3"/>
        <v>267.01</v>
      </c>
      <c r="K34" s="226">
        <f t="shared" si="26"/>
        <v>1.03</v>
      </c>
      <c r="L34" s="204"/>
      <c r="P34" s="254"/>
    </row>
    <row r="35" spans="2:16">
      <c r="B35" s="224">
        <f t="shared" si="2"/>
        <v>2041</v>
      </c>
      <c r="C35" s="225"/>
      <c r="D35" s="226">
        <f t="shared" si="24"/>
        <v>250.35</v>
      </c>
      <c r="E35" s="226">
        <f t="shared" si="24"/>
        <v>35.07</v>
      </c>
      <c r="F35" s="215">
        <f t="shared" si="27"/>
        <v>104.76588997048849</v>
      </c>
      <c r="G35" s="226">
        <f t="shared" si="25"/>
        <v>0</v>
      </c>
      <c r="H35" s="226">
        <f t="shared" si="25"/>
        <v>-4.3499999999999996</v>
      </c>
      <c r="I35" s="215">
        <f t="shared" si="1"/>
        <v>100.41588997048849</v>
      </c>
      <c r="J35" s="215">
        <f t="shared" si="3"/>
        <v>273.57</v>
      </c>
      <c r="K35" s="226">
        <f t="shared" si="26"/>
        <v>1.06</v>
      </c>
      <c r="L35" s="204"/>
      <c r="P35" s="254"/>
    </row>
    <row r="36" spans="2:16">
      <c r="B36" s="224">
        <f t="shared" si="2"/>
        <v>2042</v>
      </c>
      <c r="C36" s="225"/>
      <c r="D36" s="226">
        <f t="shared" si="24"/>
        <v>256.52</v>
      </c>
      <c r="E36" s="226">
        <f t="shared" si="24"/>
        <v>35.93</v>
      </c>
      <c r="F36" s="215">
        <f t="shared" si="27"/>
        <v>107.34631252844704</v>
      </c>
      <c r="G36" s="226">
        <f t="shared" si="25"/>
        <v>0</v>
      </c>
      <c r="H36" s="226">
        <f t="shared" si="25"/>
        <v>-4.46</v>
      </c>
      <c r="I36" s="215">
        <f t="shared" si="1"/>
        <v>102.88631252844705</v>
      </c>
      <c r="J36" s="215">
        <f t="shared" si="3"/>
        <v>280.3</v>
      </c>
      <c r="K36" s="226">
        <f t="shared" si="26"/>
        <v>1.0900000000000001</v>
      </c>
      <c r="L36" s="204"/>
      <c r="P36" s="254"/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111</v>
      </c>
      <c r="C44" s="230" t="s">
        <v>112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113</v>
      </c>
    </row>
    <row r="46" spans="2:16">
      <c r="C46" s="230" t="str">
        <f>D7</f>
        <v>(b)</v>
      </c>
      <c r="D46" s="215" t="str">
        <f>"= "&amp;C7&amp;" x "&amp;C62</f>
        <v>= (a) x 0.0771567801772526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31.1%)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114</v>
      </c>
      <c r="D53" s="236" t="s">
        <v>115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102</v>
      </c>
      <c r="C55" s="238">
        <v>1822.4072122157659</v>
      </c>
      <c r="D55" s="202" t="s">
        <v>113</v>
      </c>
      <c r="H55" s="202" t="s">
        <v>9</v>
      </c>
    </row>
    <row r="56" spans="2:24">
      <c r="B56" s="111" t="s">
        <v>102</v>
      </c>
      <c r="C56" s="239">
        <v>19.693557659779859</v>
      </c>
      <c r="D56" s="202" t="s">
        <v>116</v>
      </c>
      <c r="H56" s="202" t="s">
        <v>9</v>
      </c>
    </row>
    <row r="57" spans="2:24">
      <c r="B57" s="111" t="s">
        <v>102</v>
      </c>
      <c r="C57" s="244">
        <v>0.60299999999999998</v>
      </c>
      <c r="D57" s="202" t="s">
        <v>121</v>
      </c>
      <c r="H57" s="202" t="s">
        <v>118</v>
      </c>
    </row>
    <row r="58" spans="2:24">
      <c r="B58" s="111" t="s">
        <v>102</v>
      </c>
      <c r="C58" s="239">
        <v>0</v>
      </c>
      <c r="D58" s="202" t="s">
        <v>117</v>
      </c>
      <c r="H58" s="202" t="s">
        <v>118</v>
      </c>
      <c r="K58" s="204"/>
      <c r="L58" s="240"/>
      <c r="M58" s="69"/>
      <c r="N58" s="241" t="s">
        <v>125</v>
      </c>
      <c r="O58" s="69" t="s">
        <v>124</v>
      </c>
      <c r="P58" s="243" t="s">
        <v>126</v>
      </c>
      <c r="Q58" s="69"/>
      <c r="S58" s="204"/>
      <c r="T58" s="204"/>
      <c r="U58" s="204"/>
      <c r="V58" s="204"/>
      <c r="W58" s="204"/>
      <c r="X58" s="204"/>
    </row>
    <row r="59" spans="2:24">
      <c r="B59" s="111" t="s">
        <v>102</v>
      </c>
      <c r="C59" s="252">
        <f>P63</f>
        <v>-2.446131410134015</v>
      </c>
      <c r="D59" s="202" t="s">
        <v>119</v>
      </c>
      <c r="H59" s="202" t="s">
        <v>118</v>
      </c>
      <c r="K59" s="242"/>
      <c r="L59" s="242"/>
      <c r="M59" s="243"/>
      <c r="N59" s="242">
        <f>C55</f>
        <v>1822.4072122157659</v>
      </c>
      <c r="O59" s="262">
        <v>6.910504691716815E-2</v>
      </c>
      <c r="P59" s="256">
        <f>O59*N59/8760/$C$63*1000-O60*N60/8760/$C$63*1000</f>
        <v>-5.386049113925985</v>
      </c>
      <c r="Q59" s="263"/>
      <c r="R59" s="244"/>
      <c r="S59" s="204"/>
      <c r="T59" s="204"/>
      <c r="U59" s="204"/>
      <c r="V59" s="204"/>
      <c r="W59" s="204"/>
      <c r="X59" s="204"/>
    </row>
    <row r="60" spans="2:24">
      <c r="K60" s="242"/>
      <c r="L60" s="242"/>
      <c r="M60" s="242"/>
      <c r="N60" s="242">
        <f>N59</f>
        <v>1822.4072122157659</v>
      </c>
      <c r="O60" s="262">
        <v>7.7156780177252568E-2</v>
      </c>
      <c r="P60" s="204"/>
      <c r="Q60" s="263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L61" s="242"/>
      <c r="M61" s="242"/>
      <c r="N61" s="249"/>
      <c r="O61" s="249"/>
      <c r="S61" s="204"/>
      <c r="T61" s="204"/>
      <c r="U61" s="204"/>
      <c r="V61" s="204"/>
      <c r="W61" s="204"/>
      <c r="X61" s="204"/>
    </row>
    <row r="62" spans="2:24">
      <c r="C62" s="247">
        <v>7.7156780177252568E-2</v>
      </c>
      <c r="D62" s="202" t="s">
        <v>54</v>
      </c>
      <c r="K62" s="248"/>
      <c r="L62" s="249"/>
      <c r="M62" s="249"/>
      <c r="N62" s="241" t="s">
        <v>125</v>
      </c>
      <c r="O62" s="69" t="s">
        <v>124</v>
      </c>
      <c r="P62" s="243" t="s">
        <v>127</v>
      </c>
    </row>
    <row r="63" spans="2:24">
      <c r="C63" s="253">
        <v>0.311</v>
      </c>
      <c r="D63" s="202" t="s">
        <v>55</v>
      </c>
      <c r="N63" s="242">
        <f>N59</f>
        <v>1822.4072122157659</v>
      </c>
      <c r="O63" s="264">
        <v>7.3499999999999996E-2</v>
      </c>
      <c r="P63" s="256">
        <f>O63*N63/8760/$C$63*1000-O64*N64/8760/$C$63*1000</f>
        <v>-2.446131410134015</v>
      </c>
      <c r="R63" s="265" t="s">
        <v>165</v>
      </c>
    </row>
    <row r="64" spans="2:24" ht="13.5" thickBot="1">
      <c r="D64" s="245"/>
      <c r="N64" s="242">
        <f>N59</f>
        <v>1822.4072122157659</v>
      </c>
      <c r="O64" s="262">
        <v>7.7156780177252568E-2</v>
      </c>
      <c r="P64" s="20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28">C66+1</f>
        <v>2018</v>
      </c>
      <c r="D67" s="57">
        <v>2.1684070430924685E-2</v>
      </c>
      <c r="E67" s="111"/>
      <c r="F67" s="136">
        <f t="shared" ref="F67:F74" si="29">F66+1</f>
        <v>2027</v>
      </c>
      <c r="G67" s="57">
        <v>2.3164081218836952E-2</v>
      </c>
      <c r="H67" s="111"/>
      <c r="I67" s="136">
        <f t="shared" ref="I67:I74" si="30">I66+1</f>
        <v>2036</v>
      </c>
      <c r="J67" s="136"/>
      <c r="K67" s="57">
        <v>2.4311492116604327E-2</v>
      </c>
    </row>
    <row r="68" spans="3:11">
      <c r="C68" s="136">
        <f t="shared" si="28"/>
        <v>2019</v>
      </c>
      <c r="D68" s="57">
        <v>2.0023445288848141E-2</v>
      </c>
      <c r="E68" s="111"/>
      <c r="F68" s="136">
        <f t="shared" si="29"/>
        <v>2028</v>
      </c>
      <c r="G68" s="57">
        <v>2.3269517424980624E-2</v>
      </c>
      <c r="H68" s="111"/>
      <c r="I68" s="136">
        <f t="shared" si="30"/>
        <v>2037</v>
      </c>
      <c r="J68" s="136"/>
      <c r="K68" s="57">
        <v>2.4277391473133791E-2</v>
      </c>
    </row>
    <row r="69" spans="3:11">
      <c r="C69" s="136">
        <f t="shared" si="28"/>
        <v>2020</v>
      </c>
      <c r="D69" s="57">
        <v>2.1423649370385656E-2</v>
      </c>
      <c r="E69" s="111"/>
      <c r="F69" s="136">
        <f t="shared" si="29"/>
        <v>2029</v>
      </c>
      <c r="G69" s="57">
        <v>2.3660062349176059E-2</v>
      </c>
      <c r="H69" s="111"/>
      <c r="I69" s="136">
        <f t="shared" si="30"/>
        <v>2038</v>
      </c>
      <c r="J69" s="136"/>
      <c r="K69" s="57">
        <v>2.4418737348747444E-2</v>
      </c>
    </row>
    <row r="70" spans="3:11">
      <c r="C70" s="136">
        <f t="shared" si="28"/>
        <v>2021</v>
      </c>
      <c r="D70" s="57">
        <v>2.2444603435442634E-2</v>
      </c>
      <c r="E70" s="111"/>
      <c r="F70" s="136">
        <f t="shared" si="29"/>
        <v>2030</v>
      </c>
      <c r="G70" s="57">
        <v>2.3797996946838929E-2</v>
      </c>
      <c r="H70" s="111"/>
      <c r="I70" s="136">
        <f t="shared" si="30"/>
        <v>2039</v>
      </c>
      <c r="J70" s="136"/>
      <c r="K70" s="57">
        <v>2.4490791911648602E-2</v>
      </c>
    </row>
    <row r="71" spans="3:11">
      <c r="C71" s="136">
        <f t="shared" si="28"/>
        <v>2022</v>
      </c>
      <c r="D71" s="57">
        <v>2.2559296067847567E-2</v>
      </c>
      <c r="E71" s="111"/>
      <c r="F71" s="136">
        <f t="shared" si="29"/>
        <v>2031</v>
      </c>
      <c r="G71" s="57">
        <v>2.4014000123530499E-2</v>
      </c>
      <c r="H71" s="111"/>
      <c r="I71" s="136">
        <f t="shared" si="30"/>
        <v>2040</v>
      </c>
      <c r="J71" s="136"/>
      <c r="K71" s="57">
        <v>2.442458536688985E-2</v>
      </c>
    </row>
    <row r="72" spans="3:11" s="204" customFormat="1">
      <c r="C72" s="136">
        <f t="shared" si="28"/>
        <v>2023</v>
      </c>
      <c r="D72" s="57">
        <v>2.3031082544693549E-2</v>
      </c>
      <c r="E72" s="113"/>
      <c r="F72" s="136">
        <f t="shared" si="29"/>
        <v>2032</v>
      </c>
      <c r="G72" s="57">
        <v>2.4075090077113837E-2</v>
      </c>
      <c r="H72" s="113"/>
      <c r="I72" s="136">
        <f t="shared" si="30"/>
        <v>2041</v>
      </c>
      <c r="J72" s="136"/>
      <c r="K72" s="57">
        <v>2.4530694634797623E-2</v>
      </c>
    </row>
    <row r="73" spans="3:11" s="204" customFormat="1">
      <c r="C73" s="136">
        <f t="shared" si="28"/>
        <v>2024</v>
      </c>
      <c r="D73" s="57">
        <v>2.3134274986934988E-2</v>
      </c>
      <c r="E73" s="113"/>
      <c r="F73" s="136">
        <f t="shared" si="29"/>
        <v>2033</v>
      </c>
      <c r="G73" s="57">
        <v>2.4191075903759129E-2</v>
      </c>
      <c r="H73" s="113"/>
      <c r="I73" s="136">
        <f t="shared" si="30"/>
        <v>2042</v>
      </c>
      <c r="J73" s="136"/>
      <c r="K73" s="57">
        <v>2.4630996146588036E-2</v>
      </c>
    </row>
    <row r="74" spans="3:11" s="204" customFormat="1">
      <c r="C74" s="136">
        <f t="shared" si="28"/>
        <v>2025</v>
      </c>
      <c r="D74" s="57">
        <v>2.3159080336675242E-2</v>
      </c>
      <c r="E74" s="113"/>
      <c r="F74" s="136">
        <f t="shared" si="29"/>
        <v>2034</v>
      </c>
      <c r="G74" s="57">
        <v>2.4219456505286896E-2</v>
      </c>
      <c r="H74" s="113"/>
      <c r="I74" s="136">
        <f t="shared" si="30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73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45</vt:i4>
      </vt:variant>
    </vt:vector>
  </HeadingPairs>
  <TitlesOfParts>
    <vt:vector size="60" baseType="lpstr">
      <vt:lpstr>Appendix B.2</vt:lpstr>
      <vt:lpstr>Table 1</vt:lpstr>
      <vt:lpstr>Table 2</vt:lpstr>
      <vt:lpstr>Table 4</vt:lpstr>
      <vt:lpstr>Table 5</vt:lpstr>
      <vt:lpstr>Table 3 DJ Wind 2031</vt:lpstr>
      <vt:lpstr>Table 3 ID Wind 2036</vt:lpstr>
      <vt:lpstr>Table 3 WY Wind 2021</vt:lpstr>
      <vt:lpstr>Table 3 UT Solar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_200_SCCT_UtahN</vt:lpstr>
      <vt:lpstr>_200_SCCT_WYNE</vt:lpstr>
      <vt:lpstr>'Appendix B.2'!_30_Geo_West</vt:lpstr>
      <vt:lpstr>_30_Geo_West</vt:lpstr>
      <vt:lpstr>'Appendix B.2'!_436_CCCT_WestMain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'Appendix B.2'!Print_Area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2017-06-21T20:56:19Z</cp:lastPrinted>
  <dcterms:created xsi:type="dcterms:W3CDTF">2001-03-19T15:45:46Z</dcterms:created>
  <dcterms:modified xsi:type="dcterms:W3CDTF">2017-06-21T22:39:12Z</dcterms:modified>
</cp:coreProperties>
</file>